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Gaurav\Downloads\Excel_Full_DataAnalysis\"/>
    </mc:Choice>
  </mc:AlternateContent>
  <bookViews>
    <workbookView xWindow="0" yWindow="0" windowWidth="20490" windowHeight="7620" activeTab="9"/>
  </bookViews>
  <sheets>
    <sheet name="Data Sheet" sheetId="1" r:id="rId1"/>
    <sheet name="1" sheetId="2" r:id="rId2"/>
    <sheet name="2" sheetId="3" r:id="rId3"/>
    <sheet name="3" sheetId="4" r:id="rId4"/>
    <sheet name="4" sheetId="5" r:id="rId5"/>
    <sheet name="5" sheetId="6" r:id="rId6"/>
    <sheet name="6" sheetId="7" r:id="rId7"/>
    <sheet name="7" sheetId="8" r:id="rId8"/>
    <sheet name="8" sheetId="12" r:id="rId9"/>
    <sheet name="9" sheetId="13" r:id="rId10"/>
  </sheets>
  <definedNames>
    <definedName name="_xlnm._FilterDatabase" localSheetId="3" hidden="1">'3'!$B$5:$E$5</definedName>
    <definedName name="_xlchart.v1.0" hidden="1">'6'!$M$6:$M$305</definedName>
    <definedName name="_xlchart.v1.1" hidden="1">'6'!$K$6:$K$305</definedName>
    <definedName name="_xlchart.v1.2" hidden="1">'6'!$M$6:$M$305</definedName>
    <definedName name="_xlcn.WorksheetConnection_Excel_Dataset.xlsxdAtaSet1" hidden="1">DAtaSet[]</definedName>
    <definedName name="_xlcn.WorksheetConnection_Excel_Dataset.xlsxdataset11" hidden="1">Dataset1[]</definedName>
    <definedName name="Slicer_Geography">#N/A</definedName>
    <definedName name="Slicer_Sales_Person">#N/A</definedName>
  </definedNames>
  <calcPr calcId="162913"/>
  <pivotCaches>
    <pivotCache cacheId="0" r:id="rId11"/>
    <pivotCache cacheId="1" r:id="rId12"/>
    <pivotCache cacheId="2" r:id="rId13"/>
  </pivotCaches>
  <extLst>
    <ext xmlns:x14="http://schemas.microsoft.com/office/spreadsheetml/2009/9/main" uri="{876F7934-8845-4945-9796-88D515C7AA90}">
      <x14:pivotCaches>
        <pivotCache cacheId="3"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 name="dAtaSet" connection="WorksheetConnection_Excel_Dataset.xlsx!dAtaSet"/>
          <x15:modelTable id="dataset1" name="dataset1" connection="WorksheetConnection_Excel_Dataset.xlsx!dataset1"/>
        </x15:modelTables>
      </x15:dataModel>
    </ext>
  </extLst>
</workbook>
</file>

<file path=xl/calcChain.xml><?xml version="1.0" encoding="utf-8"?>
<calcChain xmlns="http://schemas.openxmlformats.org/spreadsheetml/2006/main">
  <c r="J11" i="13" l="1"/>
  <c r="L11" i="13" s="1"/>
  <c r="J10" i="13"/>
  <c r="L10" i="13" s="1"/>
  <c r="K11" i="13"/>
  <c r="K12" i="13"/>
  <c r="K13" i="13"/>
  <c r="K14" i="13"/>
  <c r="K15" i="13"/>
  <c r="K16" i="13"/>
  <c r="K17" i="13"/>
  <c r="K18" i="13"/>
  <c r="K19" i="13"/>
  <c r="K10" i="13"/>
  <c r="J17" i="13"/>
  <c r="L17" i="13" s="1"/>
  <c r="J12" i="13"/>
  <c r="L12" i="13" s="1"/>
  <c r="J14" i="13"/>
  <c r="L14" i="13" s="1"/>
  <c r="J13" i="13"/>
  <c r="L13" i="13" s="1"/>
  <c r="J15" i="13"/>
  <c r="L15" i="13" s="1"/>
  <c r="J16" i="13"/>
  <c r="L16" i="13" s="1"/>
  <c r="J18" i="13"/>
  <c r="L18" i="13" s="1"/>
  <c r="J19" i="13"/>
  <c r="L19" i="13" s="1"/>
  <c r="F17" i="13"/>
  <c r="F15" i="13"/>
  <c r="F14" i="13"/>
  <c r="E15" i="13"/>
  <c r="E17" i="13"/>
  <c r="E14" i="13"/>
  <c r="E16" i="13" s="1"/>
  <c r="F10" i="13"/>
  <c r="F16" i="13" l="1"/>
  <c r="H100" i="12" l="1"/>
  <c r="H116" i="12"/>
  <c r="H132" i="12"/>
  <c r="H148" i="12"/>
  <c r="H164" i="12"/>
  <c r="H180" i="12"/>
  <c r="H196" i="12"/>
  <c r="H212" i="12"/>
  <c r="H228" i="12"/>
  <c r="H244" i="12"/>
  <c r="H260" i="12"/>
  <c r="H276" i="12"/>
  <c r="H292" i="12"/>
  <c r="G5" i="12"/>
  <c r="H5" i="12" s="1"/>
  <c r="G6" i="12"/>
  <c r="H6" i="12" s="1"/>
  <c r="G7" i="12"/>
  <c r="H7" i="12" s="1"/>
  <c r="G8" i="12"/>
  <c r="H8" i="12" s="1"/>
  <c r="G9" i="12"/>
  <c r="H9" i="12" s="1"/>
  <c r="G10" i="12"/>
  <c r="H10" i="12" s="1"/>
  <c r="G11" i="12"/>
  <c r="H11" i="12" s="1"/>
  <c r="G12" i="12"/>
  <c r="H12" i="12" s="1"/>
  <c r="G13" i="12"/>
  <c r="H13" i="12" s="1"/>
  <c r="G14" i="12"/>
  <c r="H14" i="12" s="1"/>
  <c r="G15" i="12"/>
  <c r="H15" i="12" s="1"/>
  <c r="G16" i="12"/>
  <c r="H16" i="12" s="1"/>
  <c r="G17" i="12"/>
  <c r="H17" i="12" s="1"/>
  <c r="G18" i="12"/>
  <c r="H18" i="12" s="1"/>
  <c r="G19" i="12"/>
  <c r="H19" i="12" s="1"/>
  <c r="G20" i="12"/>
  <c r="H20" i="12" s="1"/>
  <c r="G21" i="12"/>
  <c r="H21" i="12" s="1"/>
  <c r="G22" i="12"/>
  <c r="H22" i="12" s="1"/>
  <c r="G23" i="12"/>
  <c r="H23" i="12" s="1"/>
  <c r="G24" i="12"/>
  <c r="H24" i="12" s="1"/>
  <c r="G25" i="12"/>
  <c r="H25" i="12" s="1"/>
  <c r="G26" i="12"/>
  <c r="H26" i="12" s="1"/>
  <c r="G27" i="12"/>
  <c r="H27" i="12" s="1"/>
  <c r="G28" i="12"/>
  <c r="H28" i="12" s="1"/>
  <c r="G29" i="12"/>
  <c r="H29" i="12" s="1"/>
  <c r="G30" i="12"/>
  <c r="H30" i="12" s="1"/>
  <c r="G31" i="12"/>
  <c r="H31" i="12" s="1"/>
  <c r="G32" i="12"/>
  <c r="H32" i="12" s="1"/>
  <c r="G33" i="12"/>
  <c r="H33" i="12" s="1"/>
  <c r="G34" i="12"/>
  <c r="H34" i="12" s="1"/>
  <c r="G35" i="12"/>
  <c r="H35" i="12" s="1"/>
  <c r="G36" i="12"/>
  <c r="H36" i="12" s="1"/>
  <c r="G37" i="12"/>
  <c r="H37" i="12" s="1"/>
  <c r="G38" i="12"/>
  <c r="H38" i="12" s="1"/>
  <c r="G39" i="12"/>
  <c r="H39" i="12" s="1"/>
  <c r="G40" i="12"/>
  <c r="H40" i="12" s="1"/>
  <c r="G41" i="12"/>
  <c r="H41" i="12" s="1"/>
  <c r="G42" i="12"/>
  <c r="H42" i="12" s="1"/>
  <c r="G43" i="12"/>
  <c r="H43" i="12" s="1"/>
  <c r="G44" i="12"/>
  <c r="H44" i="12" s="1"/>
  <c r="G45" i="12"/>
  <c r="H45" i="12" s="1"/>
  <c r="G46" i="12"/>
  <c r="H46" i="12" s="1"/>
  <c r="G47" i="12"/>
  <c r="H47" i="12" s="1"/>
  <c r="G48" i="12"/>
  <c r="H48" i="12" s="1"/>
  <c r="G49" i="12"/>
  <c r="H49" i="12" s="1"/>
  <c r="G50" i="12"/>
  <c r="H50" i="12" s="1"/>
  <c r="G51" i="12"/>
  <c r="H51" i="12" s="1"/>
  <c r="G52" i="12"/>
  <c r="H52" i="12" s="1"/>
  <c r="G53" i="12"/>
  <c r="H53" i="12" s="1"/>
  <c r="G54" i="12"/>
  <c r="H54" i="12" s="1"/>
  <c r="G55" i="12"/>
  <c r="H55" i="12" s="1"/>
  <c r="G56" i="12"/>
  <c r="H56" i="12" s="1"/>
  <c r="G57" i="12"/>
  <c r="H57" i="12" s="1"/>
  <c r="G58" i="12"/>
  <c r="H58" i="12" s="1"/>
  <c r="G59" i="12"/>
  <c r="H59" i="12" s="1"/>
  <c r="G60" i="12"/>
  <c r="H60" i="12" s="1"/>
  <c r="G61" i="12"/>
  <c r="H61" i="12" s="1"/>
  <c r="G62" i="12"/>
  <c r="H62" i="12" s="1"/>
  <c r="G63" i="12"/>
  <c r="H63" i="12" s="1"/>
  <c r="G64" i="12"/>
  <c r="H64" i="12" s="1"/>
  <c r="G65" i="12"/>
  <c r="H65" i="12" s="1"/>
  <c r="G66" i="12"/>
  <c r="H66" i="12" s="1"/>
  <c r="G67" i="12"/>
  <c r="H67" i="12" s="1"/>
  <c r="G68" i="12"/>
  <c r="H68" i="12" s="1"/>
  <c r="G69" i="12"/>
  <c r="H69" i="12" s="1"/>
  <c r="G70" i="12"/>
  <c r="H70" i="12" s="1"/>
  <c r="G71" i="12"/>
  <c r="H71" i="12" s="1"/>
  <c r="G72" i="12"/>
  <c r="H72" i="12" s="1"/>
  <c r="G73" i="12"/>
  <c r="H73" i="12" s="1"/>
  <c r="G74" i="12"/>
  <c r="H74" i="12" s="1"/>
  <c r="G75" i="12"/>
  <c r="H75" i="12" s="1"/>
  <c r="G76" i="12"/>
  <c r="H76" i="12" s="1"/>
  <c r="G77" i="12"/>
  <c r="H77" i="12" s="1"/>
  <c r="G78" i="12"/>
  <c r="H78" i="12" s="1"/>
  <c r="G79" i="12"/>
  <c r="H79" i="12" s="1"/>
  <c r="G80" i="12"/>
  <c r="H80" i="12" s="1"/>
  <c r="G81" i="12"/>
  <c r="H81" i="12" s="1"/>
  <c r="G82" i="12"/>
  <c r="H82" i="12" s="1"/>
  <c r="G83" i="12"/>
  <c r="H83" i="12" s="1"/>
  <c r="G84" i="12"/>
  <c r="H84" i="12" s="1"/>
  <c r="G85" i="12"/>
  <c r="H85" i="12" s="1"/>
  <c r="G86" i="12"/>
  <c r="H86" i="12" s="1"/>
  <c r="G87" i="12"/>
  <c r="H87" i="12" s="1"/>
  <c r="G88" i="12"/>
  <c r="H88" i="12" s="1"/>
  <c r="G89" i="12"/>
  <c r="H89" i="12" s="1"/>
  <c r="G90" i="12"/>
  <c r="H90" i="12" s="1"/>
  <c r="G91" i="12"/>
  <c r="H91" i="12" s="1"/>
  <c r="G92" i="12"/>
  <c r="H92" i="12" s="1"/>
  <c r="G93" i="12"/>
  <c r="H93" i="12" s="1"/>
  <c r="G94" i="12"/>
  <c r="H94" i="12" s="1"/>
  <c r="G95" i="12"/>
  <c r="H95" i="12" s="1"/>
  <c r="G96" i="12"/>
  <c r="H96" i="12" s="1"/>
  <c r="G97" i="12"/>
  <c r="H97" i="12" s="1"/>
  <c r="G98" i="12"/>
  <c r="H98" i="12" s="1"/>
  <c r="G99" i="12"/>
  <c r="H99" i="12" s="1"/>
  <c r="G100" i="12"/>
  <c r="G101" i="12"/>
  <c r="H101" i="12" s="1"/>
  <c r="G102" i="12"/>
  <c r="H102" i="12" s="1"/>
  <c r="G103" i="12"/>
  <c r="H103" i="12" s="1"/>
  <c r="G104" i="12"/>
  <c r="H104" i="12" s="1"/>
  <c r="G105" i="12"/>
  <c r="H105" i="12" s="1"/>
  <c r="G106" i="12"/>
  <c r="H106" i="12" s="1"/>
  <c r="G107" i="12"/>
  <c r="H107" i="12" s="1"/>
  <c r="G108" i="12"/>
  <c r="H108" i="12" s="1"/>
  <c r="G109" i="12"/>
  <c r="H109" i="12" s="1"/>
  <c r="G110" i="12"/>
  <c r="H110" i="12" s="1"/>
  <c r="G111" i="12"/>
  <c r="H111" i="12" s="1"/>
  <c r="G112" i="12"/>
  <c r="H112" i="12" s="1"/>
  <c r="G113" i="12"/>
  <c r="H113" i="12" s="1"/>
  <c r="G114" i="12"/>
  <c r="H114" i="12" s="1"/>
  <c r="G115" i="12"/>
  <c r="H115" i="12" s="1"/>
  <c r="G116" i="12"/>
  <c r="G117" i="12"/>
  <c r="H117" i="12" s="1"/>
  <c r="G118" i="12"/>
  <c r="H118" i="12" s="1"/>
  <c r="G119" i="12"/>
  <c r="H119" i="12" s="1"/>
  <c r="G120" i="12"/>
  <c r="H120" i="12" s="1"/>
  <c r="G121" i="12"/>
  <c r="H121" i="12" s="1"/>
  <c r="G122" i="12"/>
  <c r="H122" i="12" s="1"/>
  <c r="G123" i="12"/>
  <c r="H123" i="12" s="1"/>
  <c r="G124" i="12"/>
  <c r="H124" i="12" s="1"/>
  <c r="G125" i="12"/>
  <c r="H125" i="12" s="1"/>
  <c r="G126" i="12"/>
  <c r="H126" i="12" s="1"/>
  <c r="G127" i="12"/>
  <c r="H127" i="12" s="1"/>
  <c r="G128" i="12"/>
  <c r="H128" i="12" s="1"/>
  <c r="G129" i="12"/>
  <c r="H129" i="12" s="1"/>
  <c r="G130" i="12"/>
  <c r="H130" i="12" s="1"/>
  <c r="G131" i="12"/>
  <c r="H131" i="12" s="1"/>
  <c r="G132" i="12"/>
  <c r="G133" i="12"/>
  <c r="H133" i="12" s="1"/>
  <c r="G134" i="12"/>
  <c r="H134" i="12" s="1"/>
  <c r="G135" i="12"/>
  <c r="H135" i="12" s="1"/>
  <c r="G136" i="12"/>
  <c r="H136" i="12" s="1"/>
  <c r="G137" i="12"/>
  <c r="H137" i="12" s="1"/>
  <c r="G138" i="12"/>
  <c r="H138" i="12" s="1"/>
  <c r="G139" i="12"/>
  <c r="H139" i="12" s="1"/>
  <c r="G140" i="12"/>
  <c r="H140" i="12" s="1"/>
  <c r="G141" i="12"/>
  <c r="H141" i="12" s="1"/>
  <c r="G142" i="12"/>
  <c r="H142" i="12" s="1"/>
  <c r="G143" i="12"/>
  <c r="H143" i="12" s="1"/>
  <c r="G144" i="12"/>
  <c r="H144" i="12" s="1"/>
  <c r="G145" i="12"/>
  <c r="H145" i="12" s="1"/>
  <c r="G146" i="12"/>
  <c r="H146" i="12" s="1"/>
  <c r="G147" i="12"/>
  <c r="H147" i="12" s="1"/>
  <c r="G148" i="12"/>
  <c r="G149" i="12"/>
  <c r="H149" i="12" s="1"/>
  <c r="G150" i="12"/>
  <c r="H150" i="12" s="1"/>
  <c r="G151" i="12"/>
  <c r="H151" i="12" s="1"/>
  <c r="G152" i="12"/>
  <c r="H152" i="12" s="1"/>
  <c r="G153" i="12"/>
  <c r="H153" i="12" s="1"/>
  <c r="G154" i="12"/>
  <c r="H154" i="12" s="1"/>
  <c r="G155" i="12"/>
  <c r="H155" i="12" s="1"/>
  <c r="G156" i="12"/>
  <c r="H156" i="12" s="1"/>
  <c r="G157" i="12"/>
  <c r="H157" i="12" s="1"/>
  <c r="G158" i="12"/>
  <c r="H158" i="12" s="1"/>
  <c r="G159" i="12"/>
  <c r="H159" i="12" s="1"/>
  <c r="G160" i="12"/>
  <c r="H160" i="12" s="1"/>
  <c r="G161" i="12"/>
  <c r="H161" i="12" s="1"/>
  <c r="G162" i="12"/>
  <c r="H162" i="12" s="1"/>
  <c r="G163" i="12"/>
  <c r="H163" i="12" s="1"/>
  <c r="G164" i="12"/>
  <c r="G165" i="12"/>
  <c r="H165" i="12" s="1"/>
  <c r="G166" i="12"/>
  <c r="H166" i="12" s="1"/>
  <c r="G167" i="12"/>
  <c r="H167" i="12" s="1"/>
  <c r="G168" i="12"/>
  <c r="H168" i="12" s="1"/>
  <c r="G169" i="12"/>
  <c r="H169" i="12" s="1"/>
  <c r="G170" i="12"/>
  <c r="H170" i="12" s="1"/>
  <c r="G171" i="12"/>
  <c r="H171" i="12" s="1"/>
  <c r="G172" i="12"/>
  <c r="H172" i="12" s="1"/>
  <c r="G173" i="12"/>
  <c r="H173" i="12" s="1"/>
  <c r="G174" i="12"/>
  <c r="H174" i="12" s="1"/>
  <c r="G175" i="12"/>
  <c r="H175" i="12" s="1"/>
  <c r="G176" i="12"/>
  <c r="H176" i="12" s="1"/>
  <c r="G177" i="12"/>
  <c r="H177" i="12" s="1"/>
  <c r="G178" i="12"/>
  <c r="H178" i="12" s="1"/>
  <c r="G179" i="12"/>
  <c r="H179" i="12" s="1"/>
  <c r="G180" i="12"/>
  <c r="G181" i="12"/>
  <c r="H181" i="12" s="1"/>
  <c r="G182" i="12"/>
  <c r="H182" i="12" s="1"/>
  <c r="G183" i="12"/>
  <c r="H183" i="12" s="1"/>
  <c r="G184" i="12"/>
  <c r="H184" i="12" s="1"/>
  <c r="G185" i="12"/>
  <c r="H185" i="12" s="1"/>
  <c r="G186" i="12"/>
  <c r="H186" i="12" s="1"/>
  <c r="G187" i="12"/>
  <c r="H187" i="12" s="1"/>
  <c r="G188" i="12"/>
  <c r="H188" i="12" s="1"/>
  <c r="G189" i="12"/>
  <c r="H189" i="12" s="1"/>
  <c r="G190" i="12"/>
  <c r="H190" i="12" s="1"/>
  <c r="G191" i="12"/>
  <c r="H191" i="12" s="1"/>
  <c r="G192" i="12"/>
  <c r="H192" i="12" s="1"/>
  <c r="G193" i="12"/>
  <c r="H193" i="12" s="1"/>
  <c r="G194" i="12"/>
  <c r="H194" i="12" s="1"/>
  <c r="G195" i="12"/>
  <c r="H195" i="12" s="1"/>
  <c r="G196" i="12"/>
  <c r="G197" i="12"/>
  <c r="H197" i="12" s="1"/>
  <c r="G198" i="12"/>
  <c r="H198" i="12" s="1"/>
  <c r="G199" i="12"/>
  <c r="H199" i="12" s="1"/>
  <c r="G200" i="12"/>
  <c r="H200" i="12" s="1"/>
  <c r="G201" i="12"/>
  <c r="H201" i="12" s="1"/>
  <c r="G202" i="12"/>
  <c r="H202" i="12" s="1"/>
  <c r="G203" i="12"/>
  <c r="H203" i="12" s="1"/>
  <c r="G204" i="12"/>
  <c r="H204" i="12" s="1"/>
  <c r="G205" i="12"/>
  <c r="H205" i="12" s="1"/>
  <c r="G206" i="12"/>
  <c r="H206" i="12" s="1"/>
  <c r="G207" i="12"/>
  <c r="H207" i="12" s="1"/>
  <c r="G208" i="12"/>
  <c r="H208" i="12" s="1"/>
  <c r="G209" i="12"/>
  <c r="H209" i="12" s="1"/>
  <c r="G210" i="12"/>
  <c r="H210" i="12" s="1"/>
  <c r="G211" i="12"/>
  <c r="H211" i="12" s="1"/>
  <c r="G212" i="12"/>
  <c r="G213" i="12"/>
  <c r="H213" i="12" s="1"/>
  <c r="G214" i="12"/>
  <c r="H214" i="12" s="1"/>
  <c r="G215" i="12"/>
  <c r="H215" i="12" s="1"/>
  <c r="G216" i="12"/>
  <c r="H216" i="12" s="1"/>
  <c r="G217" i="12"/>
  <c r="H217" i="12" s="1"/>
  <c r="G218" i="12"/>
  <c r="H218" i="12" s="1"/>
  <c r="G219" i="12"/>
  <c r="H219" i="12" s="1"/>
  <c r="G220" i="12"/>
  <c r="H220" i="12" s="1"/>
  <c r="G221" i="12"/>
  <c r="H221" i="12" s="1"/>
  <c r="G222" i="12"/>
  <c r="H222" i="12" s="1"/>
  <c r="G223" i="12"/>
  <c r="H223" i="12" s="1"/>
  <c r="G224" i="12"/>
  <c r="H224" i="12" s="1"/>
  <c r="G225" i="12"/>
  <c r="H225" i="12" s="1"/>
  <c r="G226" i="12"/>
  <c r="H226" i="12" s="1"/>
  <c r="G227" i="12"/>
  <c r="H227" i="12" s="1"/>
  <c r="G228" i="12"/>
  <c r="G229" i="12"/>
  <c r="H229" i="12" s="1"/>
  <c r="G230" i="12"/>
  <c r="H230" i="12" s="1"/>
  <c r="G231" i="12"/>
  <c r="H231" i="12" s="1"/>
  <c r="G232" i="12"/>
  <c r="H232" i="12" s="1"/>
  <c r="G233" i="12"/>
  <c r="H233" i="12" s="1"/>
  <c r="G234" i="12"/>
  <c r="H234" i="12" s="1"/>
  <c r="G235" i="12"/>
  <c r="H235" i="12" s="1"/>
  <c r="G236" i="12"/>
  <c r="H236" i="12" s="1"/>
  <c r="G237" i="12"/>
  <c r="H237" i="12" s="1"/>
  <c r="G238" i="12"/>
  <c r="H238" i="12" s="1"/>
  <c r="G239" i="12"/>
  <c r="H239" i="12" s="1"/>
  <c r="G240" i="12"/>
  <c r="H240" i="12" s="1"/>
  <c r="G241" i="12"/>
  <c r="H241" i="12" s="1"/>
  <c r="G242" i="12"/>
  <c r="H242" i="12" s="1"/>
  <c r="G243" i="12"/>
  <c r="H243" i="12" s="1"/>
  <c r="G244" i="12"/>
  <c r="G245" i="12"/>
  <c r="H245" i="12" s="1"/>
  <c r="G246" i="12"/>
  <c r="H246" i="12" s="1"/>
  <c r="G247" i="12"/>
  <c r="H247" i="12" s="1"/>
  <c r="G248" i="12"/>
  <c r="H248" i="12" s="1"/>
  <c r="G249" i="12"/>
  <c r="H249" i="12" s="1"/>
  <c r="G250" i="12"/>
  <c r="H250" i="12" s="1"/>
  <c r="G251" i="12"/>
  <c r="H251" i="12" s="1"/>
  <c r="G252" i="12"/>
  <c r="H252" i="12" s="1"/>
  <c r="G253" i="12"/>
  <c r="H253" i="12" s="1"/>
  <c r="G254" i="12"/>
  <c r="H254" i="12" s="1"/>
  <c r="G255" i="12"/>
  <c r="H255" i="12" s="1"/>
  <c r="G256" i="12"/>
  <c r="H256" i="12" s="1"/>
  <c r="G257" i="12"/>
  <c r="H257" i="12" s="1"/>
  <c r="G258" i="12"/>
  <c r="H258" i="12" s="1"/>
  <c r="G259" i="12"/>
  <c r="H259" i="12" s="1"/>
  <c r="G260" i="12"/>
  <c r="G261" i="12"/>
  <c r="H261" i="12" s="1"/>
  <c r="G262" i="12"/>
  <c r="H262" i="12" s="1"/>
  <c r="G263" i="12"/>
  <c r="H263" i="12" s="1"/>
  <c r="G264" i="12"/>
  <c r="H264" i="12" s="1"/>
  <c r="G265" i="12"/>
  <c r="H265" i="12" s="1"/>
  <c r="G266" i="12"/>
  <c r="H266" i="12" s="1"/>
  <c r="G267" i="12"/>
  <c r="H267" i="12" s="1"/>
  <c r="G268" i="12"/>
  <c r="H268" i="12" s="1"/>
  <c r="G269" i="12"/>
  <c r="H269" i="12" s="1"/>
  <c r="G270" i="12"/>
  <c r="H270" i="12" s="1"/>
  <c r="G271" i="12"/>
  <c r="H271" i="12" s="1"/>
  <c r="G272" i="12"/>
  <c r="H272" i="12" s="1"/>
  <c r="G273" i="12"/>
  <c r="H273" i="12" s="1"/>
  <c r="G274" i="12"/>
  <c r="H274" i="12" s="1"/>
  <c r="G275" i="12"/>
  <c r="H275" i="12" s="1"/>
  <c r="G276" i="12"/>
  <c r="G277" i="12"/>
  <c r="H277" i="12" s="1"/>
  <c r="G278" i="12"/>
  <c r="H278" i="12" s="1"/>
  <c r="G279" i="12"/>
  <c r="H279" i="12" s="1"/>
  <c r="G280" i="12"/>
  <c r="H280" i="12" s="1"/>
  <c r="G281" i="12"/>
  <c r="H281" i="12" s="1"/>
  <c r="G282" i="12"/>
  <c r="H282" i="12" s="1"/>
  <c r="G283" i="12"/>
  <c r="H283" i="12" s="1"/>
  <c r="G284" i="12"/>
  <c r="H284" i="12" s="1"/>
  <c r="G285" i="12"/>
  <c r="H285" i="12" s="1"/>
  <c r="G286" i="12"/>
  <c r="H286" i="12" s="1"/>
  <c r="G287" i="12"/>
  <c r="H287" i="12" s="1"/>
  <c r="G288" i="12"/>
  <c r="H288" i="12" s="1"/>
  <c r="G289" i="12"/>
  <c r="H289" i="12" s="1"/>
  <c r="G290" i="12"/>
  <c r="H290" i="12" s="1"/>
  <c r="G291" i="12"/>
  <c r="H291" i="12" s="1"/>
  <c r="G292" i="12"/>
  <c r="G293" i="12"/>
  <c r="H293" i="12" s="1"/>
  <c r="G294" i="12"/>
  <c r="H294" i="12" s="1"/>
  <c r="G295" i="12"/>
  <c r="H295" i="12" s="1"/>
  <c r="G296" i="12"/>
  <c r="H296" i="12" s="1"/>
  <c r="G297" i="12"/>
  <c r="H297" i="12" s="1"/>
  <c r="G298" i="12"/>
  <c r="H298" i="12" s="1"/>
  <c r="G299" i="12"/>
  <c r="H299" i="12" s="1"/>
  <c r="G300" i="12"/>
  <c r="H300" i="12" s="1"/>
  <c r="G301" i="12"/>
  <c r="H301" i="12" s="1"/>
  <c r="G302" i="12"/>
  <c r="H302" i="12" s="1"/>
  <c r="G303" i="12"/>
  <c r="H303" i="12" s="1"/>
  <c r="G304" i="12"/>
  <c r="H304" i="12" s="1"/>
  <c r="D7" i="4" l="1"/>
  <c r="D8" i="4"/>
  <c r="D9" i="4"/>
  <c r="D10" i="4"/>
  <c r="D11" i="4"/>
  <c r="D6" i="4"/>
  <c r="I11" i="4"/>
  <c r="H11" i="4"/>
  <c r="I10" i="4"/>
  <c r="H10" i="4"/>
  <c r="I9" i="4"/>
  <c r="H9" i="4"/>
  <c r="I8" i="4"/>
  <c r="H8" i="4"/>
  <c r="I7" i="4"/>
  <c r="H7" i="4"/>
  <c r="I6" i="4"/>
  <c r="H6" i="4"/>
  <c r="E9" i="4"/>
  <c r="E7" i="4"/>
  <c r="E10" i="4"/>
  <c r="E11" i="4"/>
  <c r="E6" i="4"/>
  <c r="E8" i="4"/>
  <c r="C9" i="4"/>
  <c r="C7" i="4"/>
  <c r="C10" i="4"/>
  <c r="C11" i="4"/>
  <c r="C6" i="4"/>
  <c r="C8" i="4"/>
  <c r="C5" i="2" l="1"/>
  <c r="D11" i="2" l="1"/>
  <c r="C11" i="2"/>
  <c r="C10" i="2"/>
  <c r="D10" i="2"/>
  <c r="D8" i="2"/>
  <c r="D7" i="2"/>
  <c r="D6" i="2"/>
  <c r="C7" i="2"/>
  <c r="C8" i="2" s="1"/>
  <c r="C6" i="2"/>
  <c r="D5" i="2"/>
  <c r="D4" i="2"/>
  <c r="C4"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_Dataset.xlsx!dAtaSet" type="102" refreshedVersion="6" minRefreshableVersion="5">
    <extLst>
      <ext xmlns:x15="http://schemas.microsoft.com/office/spreadsheetml/2010/11/main" uri="{DE250136-89BD-433C-8126-D09CA5730AF9}">
        <x15:connection id="dAtaSet" autoDelete="1">
          <x15:rangePr sourceName="_xlcn.WorksheetConnection_Excel_Dataset.xlsxdAtaSet1"/>
        </x15:connection>
      </ext>
    </extLst>
  </connection>
  <connection id="3" name="WorksheetConnection_Excel_Dataset.xlsx!dataset1" type="102" refreshedVersion="6" minRefreshableVersion="5">
    <extLst>
      <ext xmlns:x15="http://schemas.microsoft.com/office/spreadsheetml/2010/11/main" uri="{DE250136-89BD-433C-8126-D09CA5730AF9}">
        <x15:connection id="dataset1" autoDelete="1">
          <x15:rangePr sourceName="_xlcn.WorksheetConnection_Excel_Dataset.xlsxdataset11"/>
        </x15:connection>
      </ext>
    </extLst>
  </connection>
</connections>
</file>

<file path=xl/sharedStrings.xml><?xml version="1.0" encoding="utf-8"?>
<sst xmlns="http://schemas.openxmlformats.org/spreadsheetml/2006/main" count="4674" uniqueCount="82">
  <si>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</si>
  <si>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</si>
  <si>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</si>
  <si>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</si>
  <si>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</si>
  <si>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</si>
  <si>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</si>
  <si>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</si>
  <si>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</si>
  <si>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</si>
  <si>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</si>
  <si>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</si>
  <si>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</si>
  <si>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</si>
  <si>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</si>
  <si>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</si>
  <si>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</si>
  <si>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</si>
  <si>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</si>
  <si>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</si>
  <si>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</si>
  <si>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</si>
  <si>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</si>
  <si>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</si>
  <si>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</si>
  <si>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</si>
  <si>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</si>
  <si>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</si>
  <si>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</si>
  <si>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</si>
  <si>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</si>
  <si>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</si>
  <si>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</si>
  <si>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</si>
  <si>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</si>
  <si>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</si>
  <si>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</si>
  <si>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</si>
  <si>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</si>
  <si>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</si>
  <si>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</si>
  <si>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</si>
  <si>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</si>
  <si>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Averages</t>
  </si>
  <si>
    <t>Median</t>
  </si>
  <si>
    <t>Min</t>
  </si>
  <si>
    <t>Max</t>
  </si>
  <si>
    <t>Range</t>
  </si>
  <si>
    <t>Q1</t>
  </si>
  <si>
    <t>Q3</t>
  </si>
  <si>
    <t xml:space="preserve">Quick Statistics </t>
  </si>
  <si>
    <t>Exploratory Data Analysis (EDA) with CF</t>
  </si>
  <si>
    <t>Sales Analysis by Country (with Formula)</t>
  </si>
  <si>
    <t>Country</t>
  </si>
  <si>
    <t>Sales Analysis by Country (with Pivot)</t>
  </si>
  <si>
    <t>Sum of Amount</t>
  </si>
  <si>
    <t>Sum of Units</t>
  </si>
  <si>
    <t>Row Labels</t>
  </si>
  <si>
    <t>Grand Total</t>
  </si>
  <si>
    <t xml:space="preserve"> </t>
  </si>
  <si>
    <t xml:space="preserve">Top 5 Product </t>
  </si>
  <si>
    <t xml:space="preserve">Sale per unit </t>
  </si>
  <si>
    <t xml:space="preserve">Anamolies in Data </t>
  </si>
  <si>
    <t>Best SalePerson per Region</t>
  </si>
  <si>
    <t>Cost per unit</t>
  </si>
  <si>
    <t xml:space="preserve">Cost per Unit </t>
  </si>
  <si>
    <t xml:space="preserve">Cost </t>
  </si>
  <si>
    <t xml:space="preserve">Profit Analysis </t>
  </si>
  <si>
    <t>Total Profit</t>
  </si>
  <si>
    <t xml:space="preserve">Dynamic Country - Sales Report </t>
  </si>
  <si>
    <t xml:space="preserve">Pick a Country </t>
  </si>
  <si>
    <t xml:space="preserve">Quick Summary </t>
  </si>
  <si>
    <t xml:space="preserve">Number of Transaction </t>
  </si>
  <si>
    <t>Total</t>
  </si>
  <si>
    <t xml:space="preserve">Averages </t>
  </si>
  <si>
    <t>Sales</t>
  </si>
  <si>
    <t>Cost</t>
  </si>
  <si>
    <t>Profit</t>
  </si>
  <si>
    <t xml:space="preserve">Quantity </t>
  </si>
  <si>
    <t xml:space="preserve">Amount </t>
  </si>
  <si>
    <t xml:space="preserve">By Sales person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</si>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</sst>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_);[Red]\(&quot;$&quot;#,##0\)"/>
    <numFmt numFmtId="165" formatCode="&quot;₹&quot;\ #,##0"/>
    <numFmt numFmtId="166" formatCode="&quot;₹&quot;\ #,##0.00;#,##0.00\ \-&quot;₹&quot;;&quot;₹&quot;\ #,##0.00"/>
    <numFmt numFmtId="167" formatCode="&quot;$&quot;#,##0.00_);[Red]\(&quot;$&quot;#,##0.00\)"/>
    <numFmt numFmtId="168" formatCode="&quot;₹&quot;\ #,##0;#,##0\ \-&quot;₹&quot;;&quot;₹&quot;\ #,##0"/>
  </numFmts>
  <fonts count="7" x14ac:knownFonts="1">
    <font>
      <sz val="11"/>
      <color theme="1"/>
      <name val="Calibri"/>
      <family val="2"/>
      <scheme val="minor"/>
    </font>
    <font>
      <b/>
      <sz val="11"/>
      <color theme="1"/>
      <name val="Calibri"/>
      <family val="2"/>
      <scheme val="minor"/>
    </font>
    <font>
      <b/>
      <sz val="14"/>
      <color theme="0"/>
      <name val="Calibri"/>
      <family val="2"/>
      <scheme val="minor"/>
    </font>
    <font>
      <sz val="11"/>
      <color theme="2" tint="-0.499984740745262"/>
      <name val="Calibri"/>
      <family val="2"/>
      <scheme val="minor"/>
    </font>
    <font>
      <b/>
      <sz val="12"/>
      <color theme="1"/>
      <name val="Calibri"/>
      <family val="2"/>
      <scheme val="minor"/>
    </font>
    <font>
      <sz val="12"/>
      <color theme="1"/>
      <name val="Calibri"/>
      <family val="2"/>
      <scheme val="minor"/>
    </font>
    <font>
      <b/>
      <i/>
      <sz val="12"/>
      <color theme="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horizontal="right"/>
    </xf>
    <xf numFmtId="164" fontId="0" fillId="0" borderId="0" xfId="0" applyNumberFormat="1"/>
    <xf numFmtId="3" fontId="0" fillId="0" borderId="0" xfId="0" applyNumberFormat="1"/>
    <xf numFmtId="0" fontId="0" fillId="0" borderId="1" xfId="0" applyBorder="1"/>
    <xf numFmtId="0" fontId="1" fillId="0" borderId="1" xfId="0" applyFont="1" applyBorder="1"/>
    <xf numFmtId="2" fontId="0" fillId="0" borderId="1" xfId="0" applyNumberFormat="1" applyBorder="1"/>
    <xf numFmtId="165" fontId="0" fillId="0" borderId="0" xfId="0" applyNumberFormat="1"/>
    <xf numFmtId="0" fontId="1" fillId="3" borderId="2" xfId="0" applyFont="1" applyFill="1" applyBorder="1"/>
    <xf numFmtId="0" fontId="0" fillId="0" borderId="2" xfId="0" applyBorder="1"/>
    <xf numFmtId="165" fontId="0" fillId="0" borderId="2" xfId="0" applyNumberFormat="1" applyBorder="1"/>
    <xf numFmtId="0" fontId="0" fillId="3" borderId="2" xfId="0" applyFill="1" applyBorder="1"/>
    <xf numFmtId="3" fontId="3" fillId="0" borderId="2" xfId="0" applyNumberFormat="1" applyFont="1" applyBorder="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167" fontId="0" fillId="0" borderId="0" xfId="0" applyNumberFormat="1"/>
    <xf numFmtId="168" fontId="0" fillId="0" borderId="0" xfId="0" applyNumberFormat="1"/>
    <xf numFmtId="0" fontId="2" fillId="2" borderId="0" xfId="0" applyFont="1" applyFill="1" applyAlignment="1">
      <alignment horizontal="center"/>
    </xf>
    <xf numFmtId="0" fontId="2" fillId="2" borderId="0" xfId="0" applyFont="1" applyFill="1" applyAlignment="1">
      <alignment horizontal="center" vertical="center"/>
    </xf>
    <xf numFmtId="0" fontId="4" fillId="0" borderId="0" xfId="0" applyFont="1"/>
    <xf numFmtId="0" fontId="2" fillId="0" borderId="0" xfId="0" applyFont="1" applyFill="1" applyAlignment="1">
      <alignment vertical="center"/>
    </xf>
    <xf numFmtId="0" fontId="0" fillId="4" borderId="0" xfId="0" applyFill="1"/>
    <xf numFmtId="0" fontId="5" fillId="0" borderId="0" xfId="0" applyFont="1"/>
    <xf numFmtId="0" fontId="6" fillId="4" borderId="3" xfId="0" applyFont="1" applyFill="1" applyBorder="1" applyAlignment="1">
      <alignment horizontal="left"/>
    </xf>
    <xf numFmtId="0" fontId="0" fillId="5" borderId="3" xfId="0" applyFill="1" applyBorder="1"/>
    <xf numFmtId="0" fontId="1" fillId="5" borderId="3" xfId="0" applyFont="1" applyFill="1" applyBorder="1"/>
    <xf numFmtId="0" fontId="0" fillId="0" borderId="0" xfId="0" applyAlignment="1">
      <alignment horizontal="center"/>
    </xf>
  </cellXfs>
  <cellStyles count="1">
    <cellStyle name="Normal" xfId="0" builtinId="0"/>
  </cellStyles>
  <dxfs count="22">
    <dxf>
      <font>
        <color rgb="FF9C0006"/>
      </font>
      <fill>
        <patternFill>
          <bgColor rgb="FFFFC7CE"/>
        </patternFill>
      </fil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7"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 #,##0"/>
    </dxf>
    <dxf>
      <numFmt numFmtId="3" formatCode="#,##0"/>
    </dxf>
    <dxf>
      <numFmt numFmtId="165" formatCode="&quot;₹&quot;\ #,##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 Units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'6'!$N$5</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'6'!$M$6:$M$305</c:f>
              <c:numCache>
                <c:formatCode>"$"#,##0_);[Red]\("$"#,##0\)</c:formatCode>
                <c:ptCount val="300"/>
                <c:pt idx="0">
                  <c:v>5586</c:v>
                </c:pt>
                <c:pt idx="1">
                  <c:v>798</c:v>
                </c:pt>
                <c:pt idx="2">
                  <c:v>819</c:v>
                </c:pt>
                <c:pt idx="3">
                  <c:v>7777</c:v>
                </c:pt>
                <c:pt idx="4">
                  <c:v>8463</c:v>
                </c:pt>
                <c:pt idx="5">
                  <c:v>1785</c:v>
                </c:pt>
                <c:pt idx="6">
                  <c:v>6706</c:v>
                </c:pt>
                <c:pt idx="7">
                  <c:v>3556</c:v>
                </c:pt>
                <c:pt idx="8">
                  <c:v>8008</c:v>
                </c:pt>
                <c:pt idx="9">
                  <c:v>2275</c:v>
                </c:pt>
                <c:pt idx="10">
                  <c:v>8869</c:v>
                </c:pt>
                <c:pt idx="11">
                  <c:v>2100</c:v>
                </c:pt>
                <c:pt idx="12">
                  <c:v>1904</c:v>
                </c:pt>
                <c:pt idx="13">
                  <c:v>1302</c:v>
                </c:pt>
                <c:pt idx="14">
                  <c:v>3052</c:v>
                </c:pt>
                <c:pt idx="15">
                  <c:v>6853</c:v>
                </c:pt>
                <c:pt idx="16">
                  <c:v>1932</c:v>
                </c:pt>
                <c:pt idx="17">
                  <c:v>3402</c:v>
                </c:pt>
                <c:pt idx="18">
                  <c:v>938</c:v>
                </c:pt>
                <c:pt idx="19">
                  <c:v>2702</c:v>
                </c:pt>
                <c:pt idx="20">
                  <c:v>4480</c:v>
                </c:pt>
                <c:pt idx="21">
                  <c:v>4326</c:v>
                </c:pt>
                <c:pt idx="22">
                  <c:v>3339</c:v>
                </c:pt>
                <c:pt idx="23">
                  <c:v>2471</c:v>
                </c:pt>
                <c:pt idx="24">
                  <c:v>15610</c:v>
                </c:pt>
                <c:pt idx="25">
                  <c:v>4487</c:v>
                </c:pt>
                <c:pt idx="26">
                  <c:v>7308</c:v>
                </c:pt>
                <c:pt idx="27">
                  <c:v>4592</c:v>
                </c:pt>
                <c:pt idx="28">
                  <c:v>10129</c:v>
                </c:pt>
                <c:pt idx="29">
                  <c:v>3689</c:v>
                </c:pt>
                <c:pt idx="30">
                  <c:v>854</c:v>
                </c:pt>
                <c:pt idx="31">
                  <c:v>3920</c:v>
                </c:pt>
                <c:pt idx="32">
                  <c:v>3164</c:v>
                </c:pt>
                <c:pt idx="33">
                  <c:v>819</c:v>
                </c:pt>
                <c:pt idx="34">
                  <c:v>8841</c:v>
                </c:pt>
                <c:pt idx="35">
                  <c:v>6657</c:v>
                </c:pt>
                <c:pt idx="36">
                  <c:v>1589</c:v>
                </c:pt>
                <c:pt idx="37">
                  <c:v>4753</c:v>
                </c:pt>
                <c:pt idx="38">
                  <c:v>2870</c:v>
                </c:pt>
                <c:pt idx="39">
                  <c:v>5670</c:v>
                </c:pt>
                <c:pt idx="40">
                  <c:v>9632</c:v>
                </c:pt>
                <c:pt idx="41">
                  <c:v>5194</c:v>
                </c:pt>
                <c:pt idx="42">
                  <c:v>3507</c:v>
                </c:pt>
                <c:pt idx="43">
                  <c:v>245</c:v>
                </c:pt>
                <c:pt idx="44">
                  <c:v>1134</c:v>
                </c:pt>
                <c:pt idx="45">
                  <c:v>4858</c:v>
                </c:pt>
                <c:pt idx="46">
                  <c:v>3808</c:v>
                </c:pt>
                <c:pt idx="47">
                  <c:v>7259</c:v>
                </c:pt>
                <c:pt idx="48">
                  <c:v>6657</c:v>
                </c:pt>
                <c:pt idx="49">
                  <c:v>1085</c:v>
                </c:pt>
                <c:pt idx="50">
                  <c:v>1778</c:v>
                </c:pt>
                <c:pt idx="51">
                  <c:v>1071</c:v>
                </c:pt>
                <c:pt idx="52">
                  <c:v>2317</c:v>
                </c:pt>
                <c:pt idx="53">
                  <c:v>5677</c:v>
                </c:pt>
                <c:pt idx="54">
                  <c:v>2415</c:v>
                </c:pt>
                <c:pt idx="55">
                  <c:v>6755</c:v>
                </c:pt>
                <c:pt idx="56">
                  <c:v>5551</c:v>
                </c:pt>
                <c:pt idx="57">
                  <c:v>385</c:v>
                </c:pt>
                <c:pt idx="58">
                  <c:v>4753</c:v>
                </c:pt>
                <c:pt idx="59">
                  <c:v>4438</c:v>
                </c:pt>
                <c:pt idx="60">
                  <c:v>3094</c:v>
                </c:pt>
                <c:pt idx="61">
                  <c:v>2856</c:v>
                </c:pt>
                <c:pt idx="62">
                  <c:v>7833</c:v>
                </c:pt>
                <c:pt idx="63">
                  <c:v>4585</c:v>
                </c:pt>
                <c:pt idx="64">
                  <c:v>1526</c:v>
                </c:pt>
                <c:pt idx="65">
                  <c:v>6279</c:v>
                </c:pt>
                <c:pt idx="66">
                  <c:v>12348</c:v>
                </c:pt>
                <c:pt idx="67">
                  <c:v>2464</c:v>
                </c:pt>
                <c:pt idx="68">
                  <c:v>1701</c:v>
                </c:pt>
                <c:pt idx="69">
                  <c:v>10311</c:v>
                </c:pt>
                <c:pt idx="70">
                  <c:v>714</c:v>
                </c:pt>
                <c:pt idx="71">
                  <c:v>567</c:v>
                </c:pt>
                <c:pt idx="72">
                  <c:v>6608</c:v>
                </c:pt>
                <c:pt idx="73">
                  <c:v>3101</c:v>
                </c:pt>
                <c:pt idx="74">
                  <c:v>1274</c:v>
                </c:pt>
                <c:pt idx="75">
                  <c:v>2009</c:v>
                </c:pt>
                <c:pt idx="76">
                  <c:v>7455</c:v>
                </c:pt>
                <c:pt idx="77">
                  <c:v>7651</c:v>
                </c:pt>
                <c:pt idx="78">
                  <c:v>3752</c:v>
                </c:pt>
                <c:pt idx="79">
                  <c:v>8890</c:v>
                </c:pt>
                <c:pt idx="80">
                  <c:v>5012</c:v>
                </c:pt>
                <c:pt idx="81">
                  <c:v>9835</c:v>
                </c:pt>
                <c:pt idx="82">
                  <c:v>4242</c:v>
                </c:pt>
                <c:pt idx="83">
                  <c:v>259</c:v>
                </c:pt>
                <c:pt idx="84">
                  <c:v>11522</c:v>
                </c:pt>
                <c:pt idx="85">
                  <c:v>5355</c:v>
                </c:pt>
                <c:pt idx="86">
                  <c:v>2639</c:v>
                </c:pt>
                <c:pt idx="87">
                  <c:v>1771</c:v>
                </c:pt>
                <c:pt idx="88">
                  <c:v>98</c:v>
                </c:pt>
                <c:pt idx="89">
                  <c:v>13391</c:v>
                </c:pt>
                <c:pt idx="90">
                  <c:v>9926</c:v>
                </c:pt>
                <c:pt idx="91">
                  <c:v>7280</c:v>
                </c:pt>
                <c:pt idx="92">
                  <c:v>4424</c:v>
                </c:pt>
                <c:pt idx="93">
                  <c:v>966</c:v>
                </c:pt>
                <c:pt idx="94">
                  <c:v>1974</c:v>
                </c:pt>
                <c:pt idx="95">
                  <c:v>1890</c:v>
                </c:pt>
                <c:pt idx="96">
                  <c:v>861</c:v>
                </c:pt>
                <c:pt idx="97">
                  <c:v>1925</c:v>
                </c:pt>
                <c:pt idx="98">
                  <c:v>8862</c:v>
                </c:pt>
                <c:pt idx="99">
                  <c:v>4949</c:v>
                </c:pt>
                <c:pt idx="100">
                  <c:v>2954</c:v>
                </c:pt>
                <c:pt idx="101">
                  <c:v>938</c:v>
                </c:pt>
                <c:pt idx="102">
                  <c:v>2114</c:v>
                </c:pt>
                <c:pt idx="103">
                  <c:v>7021</c:v>
                </c:pt>
                <c:pt idx="104">
                  <c:v>6580</c:v>
                </c:pt>
                <c:pt idx="105">
                  <c:v>3864</c:v>
                </c:pt>
                <c:pt idx="106">
                  <c:v>2646</c:v>
                </c:pt>
                <c:pt idx="107">
                  <c:v>2324</c:v>
                </c:pt>
                <c:pt idx="108">
                  <c:v>7847</c:v>
                </c:pt>
                <c:pt idx="109">
                  <c:v>6118</c:v>
                </c:pt>
                <c:pt idx="110">
                  <c:v>4725</c:v>
                </c:pt>
                <c:pt idx="111">
                  <c:v>707</c:v>
                </c:pt>
                <c:pt idx="112">
                  <c:v>4956</c:v>
                </c:pt>
                <c:pt idx="113">
                  <c:v>4018</c:v>
                </c:pt>
                <c:pt idx="114">
                  <c:v>5474</c:v>
                </c:pt>
                <c:pt idx="115">
                  <c:v>2023</c:v>
                </c:pt>
                <c:pt idx="116">
                  <c:v>21</c:v>
                </c:pt>
                <c:pt idx="117">
                  <c:v>3773</c:v>
                </c:pt>
                <c:pt idx="118">
                  <c:v>9443</c:v>
                </c:pt>
                <c:pt idx="119">
                  <c:v>4018</c:v>
                </c:pt>
                <c:pt idx="120">
                  <c:v>973</c:v>
                </c:pt>
                <c:pt idx="121">
                  <c:v>3794</c:v>
                </c:pt>
                <c:pt idx="122">
                  <c:v>98</c:v>
                </c:pt>
                <c:pt idx="123">
                  <c:v>5019</c:v>
                </c:pt>
                <c:pt idx="124">
                  <c:v>4970</c:v>
                </c:pt>
                <c:pt idx="125">
                  <c:v>4305</c:v>
                </c:pt>
                <c:pt idx="126">
                  <c:v>4417</c:v>
                </c:pt>
                <c:pt idx="127">
                  <c:v>14329</c:v>
                </c:pt>
                <c:pt idx="128">
                  <c:v>5019</c:v>
                </c:pt>
                <c:pt idx="129">
                  <c:v>3759</c:v>
                </c:pt>
                <c:pt idx="130">
                  <c:v>42</c:v>
                </c:pt>
                <c:pt idx="131">
                  <c:v>959</c:v>
                </c:pt>
                <c:pt idx="132">
                  <c:v>6027</c:v>
                </c:pt>
                <c:pt idx="133">
                  <c:v>3983</c:v>
                </c:pt>
                <c:pt idx="134">
                  <c:v>2429</c:v>
                </c:pt>
                <c:pt idx="135">
                  <c:v>336</c:v>
                </c:pt>
                <c:pt idx="136">
                  <c:v>2205</c:v>
                </c:pt>
                <c:pt idx="137">
                  <c:v>1568</c:v>
                </c:pt>
                <c:pt idx="138">
                  <c:v>11571</c:v>
                </c:pt>
                <c:pt idx="139">
                  <c:v>2205</c:v>
                </c:pt>
                <c:pt idx="140">
                  <c:v>2289</c:v>
                </c:pt>
                <c:pt idx="141">
                  <c:v>1400</c:v>
                </c:pt>
                <c:pt idx="142">
                  <c:v>959</c:v>
                </c:pt>
                <c:pt idx="143">
                  <c:v>0</c:v>
                </c:pt>
                <c:pt idx="144">
                  <c:v>847</c:v>
                </c:pt>
                <c:pt idx="145">
                  <c:v>6860</c:v>
                </c:pt>
                <c:pt idx="146">
                  <c:v>4935</c:v>
                </c:pt>
                <c:pt idx="147">
                  <c:v>4018</c:v>
                </c:pt>
                <c:pt idx="148">
                  <c:v>1617</c:v>
                </c:pt>
                <c:pt idx="149">
                  <c:v>357</c:v>
                </c:pt>
                <c:pt idx="150">
                  <c:v>6734</c:v>
                </c:pt>
                <c:pt idx="151">
                  <c:v>4781</c:v>
                </c:pt>
                <c:pt idx="152">
                  <c:v>3388</c:v>
                </c:pt>
                <c:pt idx="153">
                  <c:v>2317</c:v>
                </c:pt>
                <c:pt idx="154">
                  <c:v>63</c:v>
                </c:pt>
                <c:pt idx="155">
                  <c:v>10073</c:v>
                </c:pt>
                <c:pt idx="156">
                  <c:v>7511</c:v>
                </c:pt>
                <c:pt idx="157">
                  <c:v>2646</c:v>
                </c:pt>
                <c:pt idx="158">
                  <c:v>2212</c:v>
                </c:pt>
                <c:pt idx="159">
                  <c:v>2149</c:v>
                </c:pt>
                <c:pt idx="160">
                  <c:v>2016</c:v>
                </c:pt>
                <c:pt idx="161">
                  <c:v>2793</c:v>
                </c:pt>
                <c:pt idx="162">
                  <c:v>2142</c:v>
                </c:pt>
                <c:pt idx="163">
                  <c:v>1624</c:v>
                </c:pt>
                <c:pt idx="164">
                  <c:v>4487</c:v>
                </c:pt>
                <c:pt idx="165">
                  <c:v>1526</c:v>
                </c:pt>
                <c:pt idx="166">
                  <c:v>6398</c:v>
                </c:pt>
                <c:pt idx="167">
                  <c:v>6125</c:v>
                </c:pt>
                <c:pt idx="168">
                  <c:v>3850</c:v>
                </c:pt>
                <c:pt idx="169">
                  <c:v>2891</c:v>
                </c:pt>
                <c:pt idx="170">
                  <c:v>1652</c:v>
                </c:pt>
                <c:pt idx="171">
                  <c:v>1505</c:v>
                </c:pt>
                <c:pt idx="172">
                  <c:v>2436</c:v>
                </c:pt>
                <c:pt idx="173">
                  <c:v>609</c:v>
                </c:pt>
                <c:pt idx="174">
                  <c:v>7273</c:v>
                </c:pt>
                <c:pt idx="175">
                  <c:v>3472</c:v>
                </c:pt>
                <c:pt idx="176">
                  <c:v>1568</c:v>
                </c:pt>
                <c:pt idx="177">
                  <c:v>6132</c:v>
                </c:pt>
                <c:pt idx="178">
                  <c:v>2919</c:v>
                </c:pt>
                <c:pt idx="179">
                  <c:v>2737</c:v>
                </c:pt>
                <c:pt idx="180">
                  <c:v>1652</c:v>
                </c:pt>
                <c:pt idx="181">
                  <c:v>1428</c:v>
                </c:pt>
                <c:pt idx="182">
                  <c:v>9772</c:v>
                </c:pt>
                <c:pt idx="183">
                  <c:v>8155</c:v>
                </c:pt>
                <c:pt idx="184">
                  <c:v>2541</c:v>
                </c:pt>
                <c:pt idx="185">
                  <c:v>9506</c:v>
                </c:pt>
                <c:pt idx="186">
                  <c:v>7693</c:v>
                </c:pt>
                <c:pt idx="187">
                  <c:v>700</c:v>
                </c:pt>
                <c:pt idx="188">
                  <c:v>609</c:v>
                </c:pt>
                <c:pt idx="189">
                  <c:v>434</c:v>
                </c:pt>
                <c:pt idx="190">
                  <c:v>280</c:v>
                </c:pt>
                <c:pt idx="191">
                  <c:v>10304</c:v>
                </c:pt>
                <c:pt idx="192">
                  <c:v>490</c:v>
                </c:pt>
                <c:pt idx="193">
                  <c:v>168</c:v>
                </c:pt>
                <c:pt idx="194">
                  <c:v>7812</c:v>
                </c:pt>
                <c:pt idx="195">
                  <c:v>6909</c:v>
                </c:pt>
                <c:pt idx="196">
                  <c:v>3598</c:v>
                </c:pt>
                <c:pt idx="197">
                  <c:v>560</c:v>
                </c:pt>
                <c:pt idx="198">
                  <c:v>6433</c:v>
                </c:pt>
                <c:pt idx="199">
                  <c:v>2023</c:v>
                </c:pt>
                <c:pt idx="200">
                  <c:v>8211</c:v>
                </c:pt>
                <c:pt idx="201">
                  <c:v>3339</c:v>
                </c:pt>
                <c:pt idx="202">
                  <c:v>3262</c:v>
                </c:pt>
                <c:pt idx="203">
                  <c:v>2779</c:v>
                </c:pt>
                <c:pt idx="204">
                  <c:v>2219</c:v>
                </c:pt>
                <c:pt idx="205">
                  <c:v>1281</c:v>
                </c:pt>
                <c:pt idx="206">
                  <c:v>945</c:v>
                </c:pt>
                <c:pt idx="207">
                  <c:v>518</c:v>
                </c:pt>
                <c:pt idx="208">
                  <c:v>469</c:v>
                </c:pt>
                <c:pt idx="209">
                  <c:v>9002</c:v>
                </c:pt>
                <c:pt idx="210">
                  <c:v>3976</c:v>
                </c:pt>
                <c:pt idx="211">
                  <c:v>3192</c:v>
                </c:pt>
                <c:pt idx="212">
                  <c:v>1407</c:v>
                </c:pt>
                <c:pt idx="213">
                  <c:v>4760</c:v>
                </c:pt>
                <c:pt idx="214">
                  <c:v>2114</c:v>
                </c:pt>
                <c:pt idx="215">
                  <c:v>6146</c:v>
                </c:pt>
                <c:pt idx="216">
                  <c:v>4606</c:v>
                </c:pt>
                <c:pt idx="217">
                  <c:v>2268</c:v>
                </c:pt>
                <c:pt idx="218">
                  <c:v>1638</c:v>
                </c:pt>
                <c:pt idx="219">
                  <c:v>497</c:v>
                </c:pt>
                <c:pt idx="220">
                  <c:v>4137</c:v>
                </c:pt>
                <c:pt idx="221">
                  <c:v>9051</c:v>
                </c:pt>
                <c:pt idx="222">
                  <c:v>7189</c:v>
                </c:pt>
                <c:pt idx="223">
                  <c:v>6454</c:v>
                </c:pt>
                <c:pt idx="224">
                  <c:v>3108</c:v>
                </c:pt>
                <c:pt idx="225">
                  <c:v>2681</c:v>
                </c:pt>
                <c:pt idx="226">
                  <c:v>1057</c:v>
                </c:pt>
                <c:pt idx="227">
                  <c:v>252</c:v>
                </c:pt>
                <c:pt idx="228">
                  <c:v>5236</c:v>
                </c:pt>
                <c:pt idx="229">
                  <c:v>3640</c:v>
                </c:pt>
                <c:pt idx="230">
                  <c:v>623</c:v>
                </c:pt>
                <c:pt idx="231">
                  <c:v>56</c:v>
                </c:pt>
                <c:pt idx="232">
                  <c:v>6748</c:v>
                </c:pt>
                <c:pt idx="233">
                  <c:v>6391</c:v>
                </c:pt>
                <c:pt idx="234">
                  <c:v>2226</c:v>
                </c:pt>
                <c:pt idx="235">
                  <c:v>1638</c:v>
                </c:pt>
                <c:pt idx="236">
                  <c:v>525</c:v>
                </c:pt>
                <c:pt idx="237">
                  <c:v>189</c:v>
                </c:pt>
                <c:pt idx="238">
                  <c:v>182</c:v>
                </c:pt>
                <c:pt idx="239">
                  <c:v>7483</c:v>
                </c:pt>
                <c:pt idx="240">
                  <c:v>6279</c:v>
                </c:pt>
                <c:pt idx="241">
                  <c:v>2919</c:v>
                </c:pt>
                <c:pt idx="242">
                  <c:v>2541</c:v>
                </c:pt>
                <c:pt idx="243">
                  <c:v>8435</c:v>
                </c:pt>
                <c:pt idx="244">
                  <c:v>6300</c:v>
                </c:pt>
                <c:pt idx="245">
                  <c:v>5775</c:v>
                </c:pt>
                <c:pt idx="246">
                  <c:v>2863</c:v>
                </c:pt>
                <c:pt idx="247">
                  <c:v>16184</c:v>
                </c:pt>
                <c:pt idx="248">
                  <c:v>7777</c:v>
                </c:pt>
                <c:pt idx="249">
                  <c:v>3339</c:v>
                </c:pt>
                <c:pt idx="250">
                  <c:v>1988</c:v>
                </c:pt>
                <c:pt idx="251">
                  <c:v>1463</c:v>
                </c:pt>
                <c:pt idx="252">
                  <c:v>9198</c:v>
                </c:pt>
                <c:pt idx="253">
                  <c:v>7322</c:v>
                </c:pt>
                <c:pt idx="254">
                  <c:v>4802</c:v>
                </c:pt>
                <c:pt idx="255">
                  <c:v>630</c:v>
                </c:pt>
                <c:pt idx="256">
                  <c:v>217</c:v>
                </c:pt>
                <c:pt idx="257">
                  <c:v>12950</c:v>
                </c:pt>
                <c:pt idx="258">
                  <c:v>9709</c:v>
                </c:pt>
                <c:pt idx="259">
                  <c:v>6370</c:v>
                </c:pt>
                <c:pt idx="260">
                  <c:v>5439</c:v>
                </c:pt>
                <c:pt idx="261">
                  <c:v>4683</c:v>
                </c:pt>
                <c:pt idx="262">
                  <c:v>4319</c:v>
                </c:pt>
                <c:pt idx="263">
                  <c:v>9660</c:v>
                </c:pt>
                <c:pt idx="264">
                  <c:v>6832</c:v>
                </c:pt>
                <c:pt idx="265">
                  <c:v>6048</c:v>
                </c:pt>
                <c:pt idx="266">
                  <c:v>3059</c:v>
                </c:pt>
                <c:pt idx="267">
                  <c:v>2135</c:v>
                </c:pt>
                <c:pt idx="268">
                  <c:v>1561</c:v>
                </c:pt>
                <c:pt idx="269">
                  <c:v>4053</c:v>
                </c:pt>
                <c:pt idx="270">
                  <c:v>3829</c:v>
                </c:pt>
                <c:pt idx="271">
                  <c:v>11417</c:v>
                </c:pt>
                <c:pt idx="272">
                  <c:v>8813</c:v>
                </c:pt>
                <c:pt idx="273">
                  <c:v>7693</c:v>
                </c:pt>
                <c:pt idx="274">
                  <c:v>6986</c:v>
                </c:pt>
                <c:pt idx="275">
                  <c:v>5075</c:v>
                </c:pt>
                <c:pt idx="276">
                  <c:v>2478</c:v>
                </c:pt>
                <c:pt idx="277">
                  <c:v>154</c:v>
                </c:pt>
                <c:pt idx="278">
                  <c:v>2583</c:v>
                </c:pt>
                <c:pt idx="279">
                  <c:v>1281</c:v>
                </c:pt>
                <c:pt idx="280">
                  <c:v>238</c:v>
                </c:pt>
                <c:pt idx="281">
                  <c:v>6314</c:v>
                </c:pt>
                <c:pt idx="282">
                  <c:v>2415</c:v>
                </c:pt>
                <c:pt idx="283">
                  <c:v>1442</c:v>
                </c:pt>
                <c:pt idx="284">
                  <c:v>553</c:v>
                </c:pt>
                <c:pt idx="285">
                  <c:v>5817</c:v>
                </c:pt>
                <c:pt idx="286">
                  <c:v>4991</c:v>
                </c:pt>
                <c:pt idx="287">
                  <c:v>6118</c:v>
                </c:pt>
                <c:pt idx="288">
                  <c:v>4991</c:v>
                </c:pt>
                <c:pt idx="289">
                  <c:v>2933</c:v>
                </c:pt>
                <c:pt idx="290">
                  <c:v>2744</c:v>
                </c:pt>
                <c:pt idx="291">
                  <c:v>2408</c:v>
                </c:pt>
                <c:pt idx="292">
                  <c:v>6818</c:v>
                </c:pt>
                <c:pt idx="293">
                  <c:v>2562</c:v>
                </c:pt>
                <c:pt idx="294">
                  <c:v>938</c:v>
                </c:pt>
                <c:pt idx="295">
                  <c:v>6111</c:v>
                </c:pt>
                <c:pt idx="296">
                  <c:v>5915</c:v>
                </c:pt>
                <c:pt idx="297">
                  <c:v>3549</c:v>
                </c:pt>
                <c:pt idx="298">
                  <c:v>2989</c:v>
                </c:pt>
                <c:pt idx="299">
                  <c:v>5306</c:v>
                </c:pt>
              </c:numCache>
            </c:numRef>
          </c:xVal>
          <c:yVal>
            <c:numRef>
              <c:f>'6'!$N$6:$N$305</c:f>
              <c:numCache>
                <c:formatCode>#,##0</c:formatCode>
                <c:ptCount val="300"/>
                <c:pt idx="0">
                  <c:v>525</c:v>
                </c:pt>
                <c:pt idx="1">
                  <c:v>519</c:v>
                </c:pt>
                <c:pt idx="2">
                  <c:v>510</c:v>
                </c:pt>
                <c:pt idx="3">
                  <c:v>504</c:v>
                </c:pt>
                <c:pt idx="4">
                  <c:v>492</c:v>
                </c:pt>
                <c:pt idx="5">
                  <c:v>462</c:v>
                </c:pt>
                <c:pt idx="6">
                  <c:v>459</c:v>
                </c:pt>
                <c:pt idx="7">
                  <c:v>459</c:v>
                </c:pt>
                <c:pt idx="8">
                  <c:v>456</c:v>
                </c:pt>
                <c:pt idx="9">
                  <c:v>447</c:v>
                </c:pt>
                <c:pt idx="10">
                  <c:v>432</c:v>
                </c:pt>
                <c:pt idx="11">
                  <c:v>414</c:v>
                </c:pt>
                <c:pt idx="12">
                  <c:v>405</c:v>
                </c:pt>
                <c:pt idx="13">
                  <c:v>402</c:v>
                </c:pt>
                <c:pt idx="14">
                  <c:v>378</c:v>
                </c:pt>
                <c:pt idx="15">
                  <c:v>372</c:v>
                </c:pt>
                <c:pt idx="16">
                  <c:v>369</c:v>
                </c:pt>
                <c:pt idx="17">
                  <c:v>366</c:v>
                </c:pt>
                <c:pt idx="18">
                  <c:v>366</c:v>
                </c:pt>
                <c:pt idx="19">
                  <c:v>363</c:v>
                </c:pt>
                <c:pt idx="20">
                  <c:v>357</c:v>
                </c:pt>
                <c:pt idx="21">
                  <c:v>348</c:v>
                </c:pt>
                <c:pt idx="22">
                  <c:v>348</c:v>
                </c:pt>
                <c:pt idx="23">
                  <c:v>342</c:v>
                </c:pt>
                <c:pt idx="24">
                  <c:v>339</c:v>
                </c:pt>
                <c:pt idx="25">
                  <c:v>333</c:v>
                </c:pt>
                <c:pt idx="26">
                  <c:v>327</c:v>
                </c:pt>
                <c:pt idx="27">
                  <c:v>324</c:v>
                </c:pt>
                <c:pt idx="28">
                  <c:v>312</c:v>
                </c:pt>
                <c:pt idx="29">
                  <c:v>312</c:v>
                </c:pt>
                <c:pt idx="30">
                  <c:v>309</c:v>
                </c:pt>
                <c:pt idx="31">
                  <c:v>306</c:v>
                </c:pt>
                <c:pt idx="32">
                  <c:v>306</c:v>
                </c:pt>
                <c:pt idx="33">
                  <c:v>306</c:v>
                </c:pt>
                <c:pt idx="34">
                  <c:v>303</c:v>
                </c:pt>
                <c:pt idx="35">
                  <c:v>303</c:v>
                </c:pt>
                <c:pt idx="36">
                  <c:v>303</c:v>
                </c:pt>
                <c:pt idx="37">
                  <c:v>300</c:v>
                </c:pt>
                <c:pt idx="38">
                  <c:v>300</c:v>
                </c:pt>
                <c:pt idx="39">
                  <c:v>297</c:v>
                </c:pt>
                <c:pt idx="40">
                  <c:v>288</c:v>
                </c:pt>
                <c:pt idx="41">
                  <c:v>288</c:v>
                </c:pt>
                <c:pt idx="42">
                  <c:v>288</c:v>
                </c:pt>
                <c:pt idx="43">
                  <c:v>288</c:v>
                </c:pt>
                <c:pt idx="44">
                  <c:v>282</c:v>
                </c:pt>
                <c:pt idx="45">
                  <c:v>279</c:v>
                </c:pt>
                <c:pt idx="46">
                  <c:v>279</c:v>
                </c:pt>
                <c:pt idx="47">
                  <c:v>276</c:v>
                </c:pt>
                <c:pt idx="48">
                  <c:v>276</c:v>
                </c:pt>
                <c:pt idx="49">
                  <c:v>273</c:v>
                </c:pt>
                <c:pt idx="50">
                  <c:v>270</c:v>
                </c:pt>
                <c:pt idx="51">
                  <c:v>270</c:v>
                </c:pt>
                <c:pt idx="52">
                  <c:v>261</c:v>
                </c:pt>
                <c:pt idx="53">
                  <c:v>258</c:v>
                </c:pt>
                <c:pt idx="54">
                  <c:v>255</c:v>
                </c:pt>
                <c:pt idx="55">
                  <c:v>252</c:v>
                </c:pt>
                <c:pt idx="56">
                  <c:v>252</c:v>
                </c:pt>
                <c:pt idx="57">
                  <c:v>249</c:v>
                </c:pt>
                <c:pt idx="58">
                  <c:v>246</c:v>
                </c:pt>
                <c:pt idx="59">
                  <c:v>246</c:v>
                </c:pt>
                <c:pt idx="60">
                  <c:v>246</c:v>
                </c:pt>
                <c:pt idx="61">
                  <c:v>246</c:v>
                </c:pt>
                <c:pt idx="62">
                  <c:v>243</c:v>
                </c:pt>
                <c:pt idx="63">
                  <c:v>240</c:v>
                </c:pt>
                <c:pt idx="64">
                  <c:v>240</c:v>
                </c:pt>
                <c:pt idx="65">
                  <c:v>237</c:v>
                </c:pt>
                <c:pt idx="66">
                  <c:v>234</c:v>
                </c:pt>
                <c:pt idx="67">
                  <c:v>234</c:v>
                </c:pt>
                <c:pt idx="68">
                  <c:v>234</c:v>
                </c:pt>
                <c:pt idx="69">
                  <c:v>231</c:v>
                </c:pt>
                <c:pt idx="70">
                  <c:v>231</c:v>
                </c:pt>
                <c:pt idx="71">
                  <c:v>228</c:v>
                </c:pt>
                <c:pt idx="72">
                  <c:v>225</c:v>
                </c:pt>
                <c:pt idx="73">
                  <c:v>225</c:v>
                </c:pt>
                <c:pt idx="74">
                  <c:v>225</c:v>
                </c:pt>
                <c:pt idx="75">
                  <c:v>219</c:v>
                </c:pt>
                <c:pt idx="76">
                  <c:v>216</c:v>
                </c:pt>
                <c:pt idx="77">
                  <c:v>213</c:v>
                </c:pt>
                <c:pt idx="78">
                  <c:v>213</c:v>
                </c:pt>
                <c:pt idx="79">
                  <c:v>210</c:v>
                </c:pt>
                <c:pt idx="80">
                  <c:v>210</c:v>
                </c:pt>
                <c:pt idx="81">
                  <c:v>207</c:v>
                </c:pt>
                <c:pt idx="82">
                  <c:v>207</c:v>
                </c:pt>
                <c:pt idx="83">
                  <c:v>207</c:v>
                </c:pt>
                <c:pt idx="84">
                  <c:v>204</c:v>
                </c:pt>
                <c:pt idx="85">
                  <c:v>204</c:v>
                </c:pt>
                <c:pt idx="86">
                  <c:v>204</c:v>
                </c:pt>
                <c:pt idx="87">
                  <c:v>204</c:v>
                </c:pt>
                <c:pt idx="88">
                  <c:v>204</c:v>
                </c:pt>
                <c:pt idx="89">
                  <c:v>201</c:v>
                </c:pt>
                <c:pt idx="90">
                  <c:v>201</c:v>
                </c:pt>
                <c:pt idx="91">
                  <c:v>201</c:v>
                </c:pt>
                <c:pt idx="92">
                  <c:v>201</c:v>
                </c:pt>
                <c:pt idx="93">
                  <c:v>198</c:v>
                </c:pt>
                <c:pt idx="94">
                  <c:v>195</c:v>
                </c:pt>
                <c:pt idx="95">
                  <c:v>195</c:v>
                </c:pt>
                <c:pt idx="96">
                  <c:v>195</c:v>
                </c:pt>
                <c:pt idx="97">
                  <c:v>192</c:v>
                </c:pt>
                <c:pt idx="98">
                  <c:v>189</c:v>
                </c:pt>
                <c:pt idx="99">
                  <c:v>189</c:v>
                </c:pt>
                <c:pt idx="100">
                  <c:v>189</c:v>
                </c:pt>
                <c:pt idx="101">
                  <c:v>189</c:v>
                </c:pt>
                <c:pt idx="102">
                  <c:v>186</c:v>
                </c:pt>
                <c:pt idx="103">
                  <c:v>183</c:v>
                </c:pt>
                <c:pt idx="104">
                  <c:v>183</c:v>
                </c:pt>
                <c:pt idx="105">
                  <c:v>177</c:v>
                </c:pt>
                <c:pt idx="106">
                  <c:v>177</c:v>
                </c:pt>
                <c:pt idx="107">
                  <c:v>177</c:v>
                </c:pt>
                <c:pt idx="108">
                  <c:v>174</c:v>
                </c:pt>
                <c:pt idx="109">
                  <c:v>174</c:v>
                </c:pt>
                <c:pt idx="110">
                  <c:v>174</c:v>
                </c:pt>
                <c:pt idx="111">
                  <c:v>174</c:v>
                </c:pt>
                <c:pt idx="112">
                  <c:v>171</c:v>
                </c:pt>
                <c:pt idx="113">
                  <c:v>171</c:v>
                </c:pt>
                <c:pt idx="114">
                  <c:v>168</c:v>
                </c:pt>
                <c:pt idx="115">
                  <c:v>168</c:v>
                </c:pt>
                <c:pt idx="116">
                  <c:v>168</c:v>
                </c:pt>
                <c:pt idx="117">
                  <c:v>165</c:v>
                </c:pt>
                <c:pt idx="118">
                  <c:v>162</c:v>
                </c:pt>
                <c:pt idx="119">
                  <c:v>162</c:v>
                </c:pt>
                <c:pt idx="120">
                  <c:v>162</c:v>
                </c:pt>
                <c:pt idx="121">
                  <c:v>159</c:v>
                </c:pt>
                <c:pt idx="122">
                  <c:v>159</c:v>
                </c:pt>
                <c:pt idx="123">
                  <c:v>156</c:v>
                </c:pt>
                <c:pt idx="124">
                  <c:v>156</c:v>
                </c:pt>
                <c:pt idx="125">
                  <c:v>156</c:v>
                </c:pt>
                <c:pt idx="126">
                  <c:v>153</c:v>
                </c:pt>
                <c:pt idx="127">
                  <c:v>150</c:v>
                </c:pt>
                <c:pt idx="128">
                  <c:v>150</c:v>
                </c:pt>
                <c:pt idx="129">
                  <c:v>150</c:v>
                </c:pt>
                <c:pt idx="130">
                  <c:v>150</c:v>
                </c:pt>
                <c:pt idx="131">
                  <c:v>147</c:v>
                </c:pt>
                <c:pt idx="132">
                  <c:v>144</c:v>
                </c:pt>
                <c:pt idx="133">
                  <c:v>144</c:v>
                </c:pt>
                <c:pt idx="134">
                  <c:v>144</c:v>
                </c:pt>
                <c:pt idx="135">
                  <c:v>144</c:v>
                </c:pt>
                <c:pt idx="136">
                  <c:v>141</c:v>
                </c:pt>
                <c:pt idx="137">
                  <c:v>141</c:v>
                </c:pt>
                <c:pt idx="138">
                  <c:v>138</c:v>
                </c:pt>
                <c:pt idx="139">
                  <c:v>138</c:v>
                </c:pt>
                <c:pt idx="140">
                  <c:v>135</c:v>
                </c:pt>
                <c:pt idx="141">
                  <c:v>135</c:v>
                </c:pt>
                <c:pt idx="142">
                  <c:v>135</c:v>
                </c:pt>
                <c:pt idx="143">
                  <c:v>135</c:v>
                </c:pt>
                <c:pt idx="144">
                  <c:v>129</c:v>
                </c:pt>
                <c:pt idx="145">
                  <c:v>126</c:v>
                </c:pt>
                <c:pt idx="146">
                  <c:v>126</c:v>
                </c:pt>
                <c:pt idx="147">
                  <c:v>126</c:v>
                </c:pt>
                <c:pt idx="148">
                  <c:v>126</c:v>
                </c:pt>
                <c:pt idx="149">
                  <c:v>126</c:v>
                </c:pt>
                <c:pt idx="150">
                  <c:v>123</c:v>
                </c:pt>
                <c:pt idx="151">
                  <c:v>123</c:v>
                </c:pt>
                <c:pt idx="152">
                  <c:v>123</c:v>
                </c:pt>
                <c:pt idx="153">
                  <c:v>123</c:v>
                </c:pt>
                <c:pt idx="154">
                  <c:v>123</c:v>
                </c:pt>
                <c:pt idx="155">
                  <c:v>120</c:v>
                </c:pt>
                <c:pt idx="156">
                  <c:v>120</c:v>
                </c:pt>
                <c:pt idx="157">
                  <c:v>120</c:v>
                </c:pt>
                <c:pt idx="158">
                  <c:v>117</c:v>
                </c:pt>
                <c:pt idx="159">
                  <c:v>117</c:v>
                </c:pt>
                <c:pt idx="160">
                  <c:v>117</c:v>
                </c:pt>
                <c:pt idx="161">
                  <c:v>114</c:v>
                </c:pt>
                <c:pt idx="162">
                  <c:v>114</c:v>
                </c:pt>
                <c:pt idx="163">
                  <c:v>114</c:v>
                </c:pt>
                <c:pt idx="164">
                  <c:v>111</c:v>
                </c:pt>
                <c:pt idx="165">
                  <c:v>105</c:v>
                </c:pt>
                <c:pt idx="166">
                  <c:v>102</c:v>
                </c:pt>
                <c:pt idx="167">
                  <c:v>102</c:v>
                </c:pt>
                <c:pt idx="168">
                  <c:v>102</c:v>
                </c:pt>
                <c:pt idx="169">
                  <c:v>102</c:v>
                </c:pt>
                <c:pt idx="170">
                  <c:v>102</c:v>
                </c:pt>
                <c:pt idx="171">
                  <c:v>102</c:v>
                </c:pt>
                <c:pt idx="172">
                  <c:v>99</c:v>
                </c:pt>
                <c:pt idx="173">
                  <c:v>99</c:v>
                </c:pt>
                <c:pt idx="174">
                  <c:v>96</c:v>
                </c:pt>
                <c:pt idx="175">
                  <c:v>96</c:v>
                </c:pt>
                <c:pt idx="176">
                  <c:v>96</c:v>
                </c:pt>
                <c:pt idx="177">
                  <c:v>93</c:v>
                </c:pt>
                <c:pt idx="178">
                  <c:v>93</c:v>
                </c:pt>
                <c:pt idx="179">
                  <c:v>93</c:v>
                </c:pt>
                <c:pt idx="180">
                  <c:v>93</c:v>
                </c:pt>
                <c:pt idx="181">
                  <c:v>93</c:v>
                </c:pt>
                <c:pt idx="182">
                  <c:v>90</c:v>
                </c:pt>
                <c:pt idx="183">
                  <c:v>90</c:v>
                </c:pt>
                <c:pt idx="184">
                  <c:v>90</c:v>
                </c:pt>
                <c:pt idx="185">
                  <c:v>87</c:v>
                </c:pt>
                <c:pt idx="186">
                  <c:v>87</c:v>
                </c:pt>
                <c:pt idx="187">
                  <c:v>87</c:v>
                </c:pt>
                <c:pt idx="188">
                  <c:v>87</c:v>
                </c:pt>
                <c:pt idx="189">
                  <c:v>87</c:v>
                </c:pt>
                <c:pt idx="190">
                  <c:v>87</c:v>
                </c:pt>
                <c:pt idx="191">
                  <c:v>84</c:v>
                </c:pt>
                <c:pt idx="192">
                  <c:v>84</c:v>
                </c:pt>
                <c:pt idx="193">
                  <c:v>84</c:v>
                </c:pt>
                <c:pt idx="194">
                  <c:v>81</c:v>
                </c:pt>
                <c:pt idx="195">
                  <c:v>81</c:v>
                </c:pt>
                <c:pt idx="196">
                  <c:v>81</c:v>
                </c:pt>
                <c:pt idx="197">
                  <c:v>81</c:v>
                </c:pt>
                <c:pt idx="198">
                  <c:v>78</c:v>
                </c:pt>
                <c:pt idx="199">
                  <c:v>78</c:v>
                </c:pt>
                <c:pt idx="200">
                  <c:v>75</c:v>
                </c:pt>
                <c:pt idx="201">
                  <c:v>75</c:v>
                </c:pt>
                <c:pt idx="202">
                  <c:v>75</c:v>
                </c:pt>
                <c:pt idx="203">
                  <c:v>75</c:v>
                </c:pt>
                <c:pt idx="204">
                  <c:v>75</c:v>
                </c:pt>
                <c:pt idx="205">
                  <c:v>75</c:v>
                </c:pt>
                <c:pt idx="206">
                  <c:v>75</c:v>
                </c:pt>
                <c:pt idx="207">
                  <c:v>75</c:v>
                </c:pt>
                <c:pt idx="208">
                  <c:v>75</c:v>
                </c:pt>
                <c:pt idx="209">
                  <c:v>72</c:v>
                </c:pt>
                <c:pt idx="210">
                  <c:v>72</c:v>
                </c:pt>
                <c:pt idx="211">
                  <c:v>72</c:v>
                </c:pt>
                <c:pt idx="212">
                  <c:v>72</c:v>
                </c:pt>
                <c:pt idx="213">
                  <c:v>69</c:v>
                </c:pt>
                <c:pt idx="214">
                  <c:v>66</c:v>
                </c:pt>
                <c:pt idx="215">
                  <c:v>63</c:v>
                </c:pt>
                <c:pt idx="216">
                  <c:v>63</c:v>
                </c:pt>
                <c:pt idx="217">
                  <c:v>63</c:v>
                </c:pt>
                <c:pt idx="218">
                  <c:v>63</c:v>
                </c:pt>
                <c:pt idx="219">
                  <c:v>63</c:v>
                </c:pt>
                <c:pt idx="220">
                  <c:v>60</c:v>
                </c:pt>
                <c:pt idx="221">
                  <c:v>57</c:v>
                </c:pt>
                <c:pt idx="222">
                  <c:v>54</c:v>
                </c:pt>
                <c:pt idx="223">
                  <c:v>54</c:v>
                </c:pt>
                <c:pt idx="224">
                  <c:v>54</c:v>
                </c:pt>
                <c:pt idx="225">
                  <c:v>54</c:v>
                </c:pt>
                <c:pt idx="226">
                  <c:v>54</c:v>
                </c:pt>
                <c:pt idx="227">
                  <c:v>54</c:v>
                </c:pt>
                <c:pt idx="228">
                  <c:v>51</c:v>
                </c:pt>
                <c:pt idx="229">
                  <c:v>51</c:v>
                </c:pt>
                <c:pt idx="230">
                  <c:v>51</c:v>
                </c:pt>
                <c:pt idx="231">
                  <c:v>51</c:v>
                </c:pt>
                <c:pt idx="232">
                  <c:v>48</c:v>
                </c:pt>
                <c:pt idx="233">
                  <c:v>48</c:v>
                </c:pt>
                <c:pt idx="234">
                  <c:v>48</c:v>
                </c:pt>
                <c:pt idx="235">
                  <c:v>48</c:v>
                </c:pt>
                <c:pt idx="236">
                  <c:v>48</c:v>
                </c:pt>
                <c:pt idx="237">
                  <c:v>48</c:v>
                </c:pt>
                <c:pt idx="238">
                  <c:v>48</c:v>
                </c:pt>
                <c:pt idx="239">
                  <c:v>45</c:v>
                </c:pt>
                <c:pt idx="240">
                  <c:v>45</c:v>
                </c:pt>
                <c:pt idx="241">
                  <c:v>45</c:v>
                </c:pt>
                <c:pt idx="242">
                  <c:v>45</c:v>
                </c:pt>
                <c:pt idx="243">
                  <c:v>42</c:v>
                </c:pt>
                <c:pt idx="244">
                  <c:v>42</c:v>
                </c:pt>
                <c:pt idx="245">
                  <c:v>42</c:v>
                </c:pt>
                <c:pt idx="246">
                  <c:v>42</c:v>
                </c:pt>
                <c:pt idx="247">
                  <c:v>39</c:v>
                </c:pt>
                <c:pt idx="248">
                  <c:v>39</c:v>
                </c:pt>
                <c:pt idx="249">
                  <c:v>39</c:v>
                </c:pt>
                <c:pt idx="250">
                  <c:v>39</c:v>
                </c:pt>
                <c:pt idx="251">
                  <c:v>39</c:v>
                </c:pt>
                <c:pt idx="252">
                  <c:v>36</c:v>
                </c:pt>
                <c:pt idx="253">
                  <c:v>36</c:v>
                </c:pt>
                <c:pt idx="254">
                  <c:v>36</c:v>
                </c:pt>
                <c:pt idx="255">
                  <c:v>36</c:v>
                </c:pt>
                <c:pt idx="256">
                  <c:v>36</c:v>
                </c:pt>
                <c:pt idx="257">
                  <c:v>30</c:v>
                </c:pt>
                <c:pt idx="258">
                  <c:v>30</c:v>
                </c:pt>
                <c:pt idx="259">
                  <c:v>30</c:v>
                </c:pt>
                <c:pt idx="260">
                  <c:v>30</c:v>
                </c:pt>
                <c:pt idx="261">
                  <c:v>30</c:v>
                </c:pt>
                <c:pt idx="262">
                  <c:v>30</c:v>
                </c:pt>
                <c:pt idx="263">
                  <c:v>27</c:v>
                </c:pt>
                <c:pt idx="264">
                  <c:v>27</c:v>
                </c:pt>
                <c:pt idx="265">
                  <c:v>27</c:v>
                </c:pt>
                <c:pt idx="266">
                  <c:v>27</c:v>
                </c:pt>
                <c:pt idx="267">
                  <c:v>27</c:v>
                </c:pt>
                <c:pt idx="268">
                  <c:v>27</c:v>
                </c:pt>
                <c:pt idx="269">
                  <c:v>24</c:v>
                </c:pt>
                <c:pt idx="270">
                  <c:v>24</c:v>
                </c:pt>
                <c:pt idx="271">
                  <c:v>21</c:v>
                </c:pt>
                <c:pt idx="272">
                  <c:v>21</c:v>
                </c:pt>
                <c:pt idx="273">
                  <c:v>21</c:v>
                </c:pt>
                <c:pt idx="274">
                  <c:v>21</c:v>
                </c:pt>
                <c:pt idx="275">
                  <c:v>21</c:v>
                </c:pt>
                <c:pt idx="276">
                  <c:v>21</c:v>
                </c:pt>
                <c:pt idx="277">
                  <c:v>21</c:v>
                </c:pt>
                <c:pt idx="278">
                  <c:v>18</c:v>
                </c:pt>
                <c:pt idx="279">
                  <c:v>18</c:v>
                </c:pt>
                <c:pt idx="280">
                  <c:v>18</c:v>
                </c:pt>
                <c:pt idx="281">
                  <c:v>15</c:v>
                </c:pt>
                <c:pt idx="282">
                  <c:v>15</c:v>
                </c:pt>
                <c:pt idx="283">
                  <c:v>15</c:v>
                </c:pt>
                <c:pt idx="284">
                  <c:v>15</c:v>
                </c:pt>
                <c:pt idx="285">
                  <c:v>12</c:v>
                </c:pt>
                <c:pt idx="286">
                  <c:v>12</c:v>
                </c:pt>
                <c:pt idx="287">
                  <c:v>9</c:v>
                </c:pt>
                <c:pt idx="288">
                  <c:v>9</c:v>
                </c:pt>
                <c:pt idx="289">
                  <c:v>9</c:v>
                </c:pt>
                <c:pt idx="290">
                  <c:v>9</c:v>
                </c:pt>
                <c:pt idx="291">
                  <c:v>9</c:v>
                </c:pt>
                <c:pt idx="292">
                  <c:v>6</c:v>
                </c:pt>
                <c:pt idx="293">
                  <c:v>6</c:v>
                </c:pt>
                <c:pt idx="294">
                  <c:v>6</c:v>
                </c:pt>
                <c:pt idx="295">
                  <c:v>3</c:v>
                </c:pt>
                <c:pt idx="296">
                  <c:v>3</c:v>
                </c:pt>
                <c:pt idx="297">
                  <c:v>3</c:v>
                </c:pt>
                <c:pt idx="298">
                  <c:v>3</c:v>
                </c:pt>
                <c:pt idx="299">
                  <c:v>0</c:v>
                </c:pt>
              </c:numCache>
            </c:numRef>
          </c:yVal>
          <c:smooth val="0"/>
          <c:extLst>
            <c:ext xmlns:c16="http://schemas.microsoft.com/office/drawing/2014/chart" uri="{C3380CC4-5D6E-409C-BE32-E72D297353CC}">
              <c16:uniqueId val="{00000000-55C4-41C1-B84E-741D3B416662}"/>
            </c:ext>
          </c:extLst>
        </c:ser>
        <c:dLbls>
          <c:showLegendKey val="0"/>
          <c:showVal val="0"/>
          <c:showCatName val="0"/>
          <c:showSerName val="0"/>
          <c:showPercent val="0"/>
          <c:showBubbleSize val="0"/>
        </c:dLbls>
        <c:axId val="2048824592"/>
        <c:axId val="2048827088"/>
      </c:scatterChart>
      <c:valAx>
        <c:axId val="20488245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27088"/>
        <c:crosses val="autoZero"/>
        <c:crossBetween val="midCat"/>
      </c:valAx>
      <c:valAx>
        <c:axId val="2048827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824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rot="0" spcFirstLastPara="1" vertOverflow="ellipsis" vert="horz" wrap="square" lIns="0" tIns="0" rIns="0" bIns="0" anchor="ctr" anchorCtr="1"/>
          <a:lstStyle/>
          <a:p>
            <a:pPr algn="ctr">
              <a:defRPr/>
            </a:pPr>
            <a:r>
              <a:rPr lang="en-US"/>
              <a:t>Amount Scattered Value </a:t>
            </a:r>
          </a:p>
        </cx:rich>
      </cx:tx>
    </cx:title>
    <cx:plotArea>
      <cx:plotAreaRegion>
        <cx:series layoutId="boxWhisker" uniqueId="{ED7610F4-858D-4A2F-851B-826245D48B1D}">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rich>
          <a:bodyPr rot="0" spcFirstLastPara="1" vertOverflow="ellipsis" vert="horz" wrap="square" lIns="0" tIns="0" rIns="0" bIns="0" anchor="ctr" anchorCtr="1"/>
          <a:lstStyle/>
          <a:p>
            <a:pPr algn="ctr">
              <a:defRPr/>
            </a:pPr>
            <a:r>
              <a:rPr lang="en-US"/>
              <a:t>Region - Amount</a:t>
            </a:r>
          </a:p>
        </cx:rich>
      </cx:tx>
    </cx:title>
    <cx:plotArea>
      <cx:plotAreaRegion>
        <cx:series layoutId="boxWhisker" uniqueId="{312F49AC-8C04-4718-89FC-86DA5A5C240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3</xdr:row>
      <xdr:rowOff>1</xdr:rowOff>
    </xdr:from>
    <xdr:to>
      <xdr:col>11</xdr:col>
      <xdr:colOff>200026</xdr:colOff>
      <xdr:row>12</xdr:row>
      <xdr:rowOff>1</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19600" y="571501"/>
              <a:ext cx="3209926"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257175</xdr:colOff>
      <xdr:row>4</xdr:row>
      <xdr:rowOff>9525</xdr:rowOff>
    </xdr:from>
    <xdr:to>
      <xdr:col>7</xdr:col>
      <xdr:colOff>38100</xdr:colOff>
      <xdr:row>14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15</xdr:row>
      <xdr:rowOff>180975</xdr:rowOff>
    </xdr:from>
    <xdr:to>
      <xdr:col>7</xdr:col>
      <xdr:colOff>57150</xdr:colOff>
      <xdr:row>27</xdr:row>
      <xdr:rowOff>95250</xdr:rowOff>
    </xdr:to>
    <mc:AlternateContent xmlns:mc="http://schemas.openxmlformats.org/markup-compatibility/2006">
      <mc:Choice xmlns:cx1="http://schemas.microsoft.com/office/drawing/2015/9/8/chartex" Requires="cx1">
        <xdr:graphicFrame macro="">
          <xdr:nvGraphicFramePr>
            <xdr:cNvPr id="5" name="Chart 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238125</xdr:colOff>
      <xdr:row>28</xdr:row>
      <xdr:rowOff>85725</xdr:rowOff>
    </xdr:from>
    <xdr:to>
      <xdr:col>7</xdr:col>
      <xdr:colOff>38100</xdr:colOff>
      <xdr:row>39</xdr:row>
      <xdr:rowOff>180975</xdr:rowOff>
    </xdr:to>
    <mc:AlternateContent xmlns:mc="http://schemas.openxmlformats.org/markup-compatibility/2006">
      <mc:Choice xmlns:cx1="http://schemas.microsoft.com/office/drawing/2015/9/8/chartex" Requires="cx1">
        <xdr:graphicFrame macro="">
          <xdr:nvGraphicFramePr>
            <xdr:cNvPr id="7" name="Chart 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476250</xdr:colOff>
      <xdr:row>3</xdr:row>
      <xdr:rowOff>114300</xdr:rowOff>
    </xdr:from>
    <xdr:to>
      <xdr:col>13</xdr:col>
      <xdr:colOff>857250</xdr:colOff>
      <xdr:row>13</xdr:row>
      <xdr:rowOff>161925</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9734550" y="781050"/>
              <a:ext cx="1828800"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urav Aggarwal" refreshedDate="44726.460662847225" createdVersion="6" refreshedVersion="6" minRefreshableVersion="3" recordCount="300">
  <cacheSource type="worksheet">
    <worksheetSource name="dAtaset"/>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Gaurav Aggarwal" refreshedDate="44726.491266203702" backgroundQuery="1" createdVersion="6" refreshedVersion="6" minRefreshableVersion="3" recordCount="0" supportSubquery="1" supportAdvancedDrill="1">
  <cacheSource type="external" connectionId="1"/>
  <cacheFields count="2">
    <cacheField name="[dAtaSet].[Product].[Product]" caption="Product" numFmtId="0" hierarchy="2" level="1">
      <sharedItems count="5">
        <s v="85% Dark Bars"/>
        <s v="After Nines"/>
        <s v="Baker's Choco Chips"/>
        <s v="Peanut Butter Cubes"/>
        <s v="Raspberry Choco"/>
      </sharedItems>
    </cacheField>
    <cacheField name="[Measures].[Sale per unit ]" caption="Sale per unit " numFmtId="0" hierarchy="16" level="32767"/>
  </cacheFields>
  <cacheHierarchies count="21">
    <cacheHierarchy uniqueName="[dAtaSet].[Sales Person]" caption="Sales Person" attribute="1" defaultMemberUniqueName="[dAtaSet].[Sales Person].[All]" allUniqueName="[dAtaSet].[Sales Person].[All]" dimensionUniqueName="[dAtaSet]" displayFolder="" count="0" memberValueDatatype="130" unbalanced="0"/>
    <cacheHierarchy uniqueName="[dAtaSet].[Geography]" caption="Geography" attribute="1" defaultMemberUniqueName="[dAtaSet].[Geography].[All]" allUniqueName="[dAtaSet].[Geography].[All]" dimensionUniqueName="[dAtaSet]" displayFolder="" count="0" memberValueDatatype="130" unbalanced="0"/>
    <cacheHierarchy uniqueName="[dAtaSet].[Product]" caption="Product" attribute="1" defaultMemberUniqueName="[dAtaSet].[Product].[All]" allUniqueName="[dAtaSet].[Product].[All]" dimensionUniqueName="[dAtaSet]" displayFolder="" count="2" memberValueDatatype="130" unbalanced="0">
      <fieldsUsage count="2">
        <fieldUsage x="-1"/>
        <fieldUsage x="0"/>
      </fieldsUsage>
    </cacheHierarchy>
    <cacheHierarchy uniqueName="[dAtaSet].[Amount]" caption="Amount" attribute="1" defaultMemberUniqueName="[dAtaSet].[Amount].[All]" allUniqueName="[dAtaSet].[Amount].[All]" dimensionUniqueName="[dAtaSet]" displayFolder="" count="0" memberValueDatatype="20" unbalanced="0"/>
    <cacheHierarchy uniqueName="[dAtaSet].[Units]" caption="Units" attribute="1" defaultMemberUniqueName="[dAtaSet].[Units].[All]" allUniqueName="[dAtaSet].[Units].[All]" dimensionUniqueName="[dAtaSet]" displayFolder="" count="0" memberValueDatatype="20" unbalanced="0"/>
    <cacheHierarchy uniqueName="[dataset1].[Sales Person]" caption="Sales Person" attribute="1" defaultMemberUniqueName="[dataset1].[Sales Person].[All]" allUniqueName="[dataset1].[Sales Person].[All]" dimensionUniqueName="[dataset1]" displayFolder="" count="0" memberValueDatatype="130" unbalanced="0"/>
    <cacheHierarchy uniqueName="[dataset1].[Geography]" caption="Geography" attribute="1" defaultMemberUniqueName="[dataset1].[Geography].[All]" allUniqueName="[dataset1].[Geography].[All]" dimensionUniqueName="[dataset1]" displayFolder="" count="0" memberValueDatatype="130" unbalanced="0"/>
    <cacheHierarchy uniqueName="[dataset1].[Product]" caption="Product" attribute="1" defaultMemberUniqueName="[dataset1].[Product].[All]" allUniqueName="[dataset1].[Product].[All]" dimensionUniqueName="[dataset1]" displayFolder="" count="0" memberValueDatatype="130" unbalanced="0"/>
    <cacheHierarchy uniqueName="[dataset1].[Amount]" caption="Amount" attribute="1" defaultMemberUniqueName="[dataset1].[Amount].[All]" allUniqueName="[dataset1].[Amount].[All]" dimensionUniqueName="[dataset1]" displayFolder="" count="0" memberValueDatatype="20" unbalanced="0"/>
    <cacheHierarchy uniqueName="[dataset1].[Units]" caption="Units" attribute="1" defaultMemberUniqueName="[dataset1].[Units].[All]" allUniqueName="[dataset1].[Units].[All]" dimensionUniqueName="[dataset1]" displayFolder="" count="0" memberValueDatatype="20" unbalanced="0"/>
    <cacheHierarchy uniqueName="[dataset1].[Cost per Unit]" caption="Cost per Unit" attribute="1" defaultMemberUniqueName="[dataset1].[Cost per Unit].[All]" allUniqueName="[dataset1].[Cost per Unit].[All]" dimensionUniqueName="[dataset1]" displayFolder="" count="0" memberValueDatatype="5" unbalanced="0"/>
    <cacheHierarchy uniqueName="[dataset1].[Cost]" caption="Cost" attribute="1" defaultMemberUniqueName="[dataset1].[Cost].[All]" allUniqueName="[dataset1].[Cost].[All]" dimensionUniqueName="[dataset1]" displayFolder="" count="0" memberValueDatatype="5" unbalanced="0"/>
    <cacheHierarchy uniqueName="[Measures].[Sum of Amount]" caption="Sum of Amount" measure="1" displayFolder="" measureGroup="dAtaSet"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Set"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set1"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set1" count="0">
      <extLst>
        <ext xmlns:x15="http://schemas.microsoft.com/office/spreadsheetml/2010/11/main" uri="{B97F6D7D-B522-45F9-BDA1-12C45D357490}">
          <x15:cacheHierarchy aggregatedColumn="11"/>
        </ext>
      </extLst>
    </cacheHierarchy>
    <cacheHierarchy uniqueName="[Measures].[Sale per unit ]" caption="Sale per unit " measure="1" displayFolder="" measureGroup="dAtaSet" count="0" oneField="1">
      <fieldsUsage count="1">
        <fieldUsage x="1"/>
      </fieldsUsage>
    </cacheHierarchy>
    <cacheHierarchy uniqueName="[Measures].[Total Profit]" caption="Total Profit" measure="1" displayFolder="" measureGroup="dataset1" count="0"/>
    <cacheHierarchy uniqueName="[Measures].[__XL_Count dAtaSet]" caption="__XL_Count dAtaSet" measure="1" displayFolder="" measureGroup="dAtaSet" count="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ies>
  <kpis count="0"/>
  <dimensions count="3">
    <dimension name="dAtaSet" uniqueName="[dAtaSet]" caption="dAtaSet"/>
    <dimension name="dataset1" uniqueName="[dataset1]" caption="dataset1"/>
    <dimension measure="1" name="Measures" uniqueName="[Measures]" caption="Measures"/>
  </dimensions>
  <measureGroups count="2">
    <measureGroup name="dAtaSet" caption="dAtaSet"/>
    <measureGroup name="dataset1" caption="dataset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Gaurav Aggarwal" refreshedDate="44726.525972222225" backgroundQuery="1" createdVersion="6" refreshedVersion="6" minRefreshableVersion="3" recordCount="0" supportSubquery="1" supportAdvancedDrill="1">
  <cacheSource type="external" connectionId="1"/>
  <cacheFields count="3">
    <cacheField name="[dataset1].[Product].[Product]" caption="Product" numFmtId="0" hierarchy="7" level="1">
      <sharedItems count="20">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haredItems>
    </cacheField>
    <cacheField name="[Measures].[Total Profit]" caption="Total Profit" numFmtId="0" hierarchy="17" level="32767"/>
    <cacheField name="[dataset1].[Geography].[Geography]" caption="Geography" numFmtId="0" hierarchy="6" level="1">
      <sharedItems containsSemiMixedTypes="0" containsNonDate="0" containsString="0"/>
    </cacheField>
  </cacheFields>
  <cacheHierarchies count="21">
    <cacheHierarchy uniqueName="[dAtaSet].[Sales Person]" caption="Sales Person" attribute="1" defaultMemberUniqueName="[dAtaSet].[Sales Person].[All]" allUniqueName="[dAtaSet].[Sales Person].[All]" dimensionUniqueName="[dAtaSet]" displayFolder="" count="2" memberValueDatatype="130" unbalanced="0"/>
    <cacheHierarchy uniqueName="[dAtaSet].[Geography]" caption="Geography" attribute="1" defaultMemberUniqueName="[dAtaSet].[Geography].[All]" allUniqueName="[dAtaSet].[Geography].[All]" dimensionUniqueName="[dAtaSet]" displayFolder="" count="2" memberValueDatatype="130" unbalanced="0"/>
    <cacheHierarchy uniqueName="[dAtaSet].[Product]" caption="Product" attribute="1" defaultMemberUniqueName="[dAtaSet].[Product].[All]" allUniqueName="[dAtaSet].[Product].[All]" dimensionUniqueName="[dAtaSet]" displayFolder="" count="2" memberValueDatatype="130" unbalanced="0"/>
    <cacheHierarchy uniqueName="[dAtaSet].[Amount]" caption="Amount" attribute="1" defaultMemberUniqueName="[dAtaSet].[Amount].[All]" allUniqueName="[dAtaSet].[Amount].[All]" dimensionUniqueName="[dAtaSet]" displayFolder="" count="2" memberValueDatatype="20" unbalanced="0"/>
    <cacheHierarchy uniqueName="[dAtaSet].[Units]" caption="Units" attribute="1" defaultMemberUniqueName="[dAtaSet].[Units].[All]" allUniqueName="[dAtaSet].[Units].[All]" dimensionUniqueName="[dAtaSet]" displayFolder="" count="2" memberValueDatatype="20" unbalanced="0"/>
    <cacheHierarchy uniqueName="[dataset1].[Sales Person]" caption="Sales Person" attribute="1" defaultMemberUniqueName="[dataset1].[Sales Person].[All]" allUniqueName="[dataset1].[Sales Person].[All]" dimensionUniqueName="[dataset1]" displayFolder="" count="2" memberValueDatatype="130" unbalanced="0"/>
    <cacheHierarchy uniqueName="[dataset1].[Geography]" caption="Geography" attribute="1" defaultMemberUniqueName="[dataset1].[Geography].[All]" allUniqueName="[dataset1].[Geography].[All]" dimensionUniqueName="[dataset1]" displayFolder="" count="2" memberValueDatatype="130" unbalanced="0">
      <fieldsUsage count="2">
        <fieldUsage x="-1"/>
        <fieldUsage x="2"/>
      </fieldsUsage>
    </cacheHierarchy>
    <cacheHierarchy uniqueName="[dataset1].[Product]" caption="Product" attribute="1" defaultMemberUniqueName="[dataset1].[Product].[All]" allUniqueName="[dataset1].[Product].[All]" dimensionUniqueName="[dataset1]" displayFolder="" count="2" memberValueDatatype="130" unbalanced="0">
      <fieldsUsage count="2">
        <fieldUsage x="-1"/>
        <fieldUsage x="0"/>
      </fieldsUsage>
    </cacheHierarchy>
    <cacheHierarchy uniqueName="[dataset1].[Amount]" caption="Amount" attribute="1" defaultMemberUniqueName="[dataset1].[Amount].[All]" allUniqueName="[dataset1].[Amount].[All]" dimensionUniqueName="[dataset1]" displayFolder="" count="2" memberValueDatatype="20" unbalanced="0"/>
    <cacheHierarchy uniqueName="[dataset1].[Units]" caption="Units" attribute="1" defaultMemberUniqueName="[dataset1].[Units].[All]" allUniqueName="[dataset1].[Units].[All]" dimensionUniqueName="[dataset1]" displayFolder="" count="2" memberValueDatatype="20" unbalanced="0"/>
    <cacheHierarchy uniqueName="[dataset1].[Cost per Unit]" caption="Cost per Unit" attribute="1" defaultMemberUniqueName="[dataset1].[Cost per Unit].[All]" allUniqueName="[dataset1].[Cost per Unit].[All]" dimensionUniqueName="[dataset1]" displayFolder="" count="2" memberValueDatatype="5" unbalanced="0"/>
    <cacheHierarchy uniqueName="[dataset1].[Cost]" caption="Cost" attribute="1" defaultMemberUniqueName="[dataset1].[Cost].[All]" allUniqueName="[dataset1].[Cost].[All]" dimensionUniqueName="[dataset1]" displayFolder="" count="2" memberValueDatatype="5" unbalanced="0"/>
    <cacheHierarchy uniqueName="[Measures].[Sum of Amount]" caption="Sum of Amount" measure="1" displayFolder="" measureGroup="dAtaSet"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Set"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set1"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set1" count="0">
      <extLst>
        <ext xmlns:x15="http://schemas.microsoft.com/office/spreadsheetml/2010/11/main" uri="{B97F6D7D-B522-45F9-BDA1-12C45D357490}">
          <x15:cacheHierarchy aggregatedColumn="11"/>
        </ext>
      </extLst>
    </cacheHierarchy>
    <cacheHierarchy uniqueName="[Measures].[Sale per unit ]" caption="Sale per unit " measure="1" displayFolder="" measureGroup="dAtaSet" count="0"/>
    <cacheHierarchy uniqueName="[Measures].[Total Profit]" caption="Total Profit" measure="1" displayFolder="" measureGroup="dataset1" count="0" oneField="1">
      <fieldsUsage count="1">
        <fieldUsage x="1"/>
      </fieldsUsage>
    </cacheHierarchy>
    <cacheHierarchy uniqueName="[Measures].[__XL_Count dAtaSet]" caption="__XL_Count dAtaSet" measure="1" displayFolder="" measureGroup="dAtaSet" count="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ies>
  <kpis count="0"/>
  <dimensions count="3">
    <dimension name="dAtaSet" uniqueName="[dAtaSet]" caption="dAtaSet"/>
    <dimension name="dataset1" uniqueName="[dataset1]" caption="dataset1"/>
    <dimension measure="1" name="Measures" uniqueName="[Measures]" caption="Measures"/>
  </dimensions>
  <measureGroups count="2">
    <measureGroup name="dAtaSet" caption="dAtaSet"/>
    <measureGroup name="dataset1" caption="dataset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Gaurav Aggarwal" refreshedDate="44726.52581898148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dAtaSet].[Sales Person]" caption="Sales Person" attribute="1" defaultMemberUniqueName="[dAtaSet].[Sales Person].[All]" allUniqueName="[dAtaSet].[Sales Person].[All]" dimensionUniqueName="[dAtaSet]" displayFolder="" count="0" memberValueDatatype="130" unbalanced="0"/>
    <cacheHierarchy uniqueName="[dAtaSet].[Geography]" caption="Geography" attribute="1" defaultMemberUniqueName="[dAtaSet].[Geography].[All]" allUniqueName="[dAtaSet].[Geography].[All]" dimensionUniqueName="[dAtaSet]" displayFolder="" count="0" memberValueDatatype="130" unbalanced="0"/>
    <cacheHierarchy uniqueName="[dAtaSet].[Product]" caption="Product" attribute="1" defaultMemberUniqueName="[dAtaSet].[Product].[All]" allUniqueName="[dAtaSet].[Product].[All]" dimensionUniqueName="[dAtaSet]" displayFolder="" count="0" memberValueDatatype="130" unbalanced="0"/>
    <cacheHierarchy uniqueName="[dAtaSet].[Amount]" caption="Amount" attribute="1" defaultMemberUniqueName="[dAtaSet].[Amount].[All]" allUniqueName="[dAtaSet].[Amount].[All]" dimensionUniqueName="[dAtaSet]" displayFolder="" count="0" memberValueDatatype="20" unbalanced="0"/>
    <cacheHierarchy uniqueName="[dAtaSet].[Units]" caption="Units" attribute="1" defaultMemberUniqueName="[dAtaSet].[Units].[All]" allUniqueName="[dAtaSet].[Units].[All]" dimensionUniqueName="[dAtaSet]" displayFolder="" count="0" memberValueDatatype="20" unbalanced="0"/>
    <cacheHierarchy uniqueName="[dataset1].[Sales Person]" caption="Sales Person" attribute="1" defaultMemberUniqueName="[dataset1].[Sales Person].[All]" allUniqueName="[dataset1].[Sales Person].[All]" dimensionUniqueName="[dataset1]" displayFolder="" count="0" memberValueDatatype="130" unbalanced="0"/>
    <cacheHierarchy uniqueName="[dataset1].[Geography]" caption="Geography" attribute="1" defaultMemberUniqueName="[dataset1].[Geography].[All]" allUniqueName="[dataset1].[Geography].[All]" dimensionUniqueName="[dataset1]" displayFolder="" count="2" memberValueDatatype="130" unbalanced="0"/>
    <cacheHierarchy uniqueName="[dataset1].[Product]" caption="Product" attribute="1" defaultMemberUniqueName="[dataset1].[Product].[All]" allUniqueName="[dataset1].[Product].[All]" dimensionUniqueName="[dataset1]" displayFolder="" count="0" memberValueDatatype="130" unbalanced="0"/>
    <cacheHierarchy uniqueName="[dataset1].[Amount]" caption="Amount" attribute="1" defaultMemberUniqueName="[dataset1].[Amount].[All]" allUniqueName="[dataset1].[Amount].[All]" dimensionUniqueName="[dataset1]" displayFolder="" count="0" memberValueDatatype="20" unbalanced="0"/>
    <cacheHierarchy uniqueName="[dataset1].[Units]" caption="Units" attribute="1" defaultMemberUniqueName="[dataset1].[Units].[All]" allUniqueName="[dataset1].[Units].[All]" dimensionUniqueName="[dataset1]" displayFolder="" count="0" memberValueDatatype="20" unbalanced="0"/>
    <cacheHierarchy uniqueName="[dataset1].[Cost per Unit]" caption="Cost per Unit" attribute="1" defaultMemberUniqueName="[dataset1].[Cost per Unit].[All]" allUniqueName="[dataset1].[Cost per Unit].[All]" dimensionUniqueName="[dataset1]" displayFolder="" count="0" memberValueDatatype="5" unbalanced="0"/>
    <cacheHierarchy uniqueName="[dataset1].[Cost]" caption="Cost" attribute="1" defaultMemberUniqueName="[dataset1].[Cost].[All]" allUniqueName="[dataset1].[Cost].[All]" dimensionUniqueName="[dataset1]" displayFolder="" count="0" memberValueDatatype="5" unbalanced="0"/>
    <cacheHierarchy uniqueName="[Measures].[Sum of Amount]" caption="Sum of Amount" measure="1" displayFolder="" measureGroup="dAtaSet"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Set"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set1" count="0">
      <extLst>
        <ext xmlns:x15="http://schemas.microsoft.com/office/spreadsheetml/2010/11/main" uri="{B97F6D7D-B522-45F9-BDA1-12C45D357490}">
          <x15:cacheHierarchy aggregatedColumn="8"/>
        </ext>
      </extLst>
    </cacheHierarchy>
    <cacheHierarchy uniqueName="[Measures].[Sum of Cost]" caption="Sum of Cost" measure="1" displayFolder="" measureGroup="dataset1" count="0">
      <extLst>
        <ext xmlns:x15="http://schemas.microsoft.com/office/spreadsheetml/2010/11/main" uri="{B97F6D7D-B522-45F9-BDA1-12C45D357490}">
          <x15:cacheHierarchy aggregatedColumn="11"/>
        </ext>
      </extLst>
    </cacheHierarchy>
    <cacheHierarchy uniqueName="[Measures].[Sale per unit ]" caption="Sale per unit " measure="1" displayFolder="" measureGroup="dAtaSet" count="0"/>
    <cacheHierarchy uniqueName="[Measures].[Total Profit]" caption="Total Profit" measure="1" displayFolder="" measureGroup="dataset1" count="0"/>
    <cacheHierarchy uniqueName="[Measures].[__XL_Count dAtaSet]" caption="__XL_Count dAtaSet" measure="1" displayFolder="" measureGroup="dAtaSet" count="0" hidden="1"/>
    <cacheHierarchy uniqueName="[Measures].[__XL_Count dataset1]" caption="__XL_Count dataset1" measure="1" displayFolder="" measureGroup="datas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5:E11"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3">
    <format dxfId="12">
      <pivotArea collapsedLevelsAreSubtotals="1" fieldPosition="0">
        <references count="2">
          <reference field="4294967294" count="1" selected="0">
            <x v="0"/>
          </reference>
          <reference field="1" count="1">
            <x v="0"/>
          </reference>
        </references>
      </pivotArea>
    </format>
    <format dxfId="11">
      <pivotArea collapsedLevelsAreSubtotals="1" fieldPosition="0">
        <references count="2">
          <reference field="4294967294" count="1" selected="0">
            <x v="0"/>
          </reference>
          <reference field="1" count="0"/>
        </references>
      </pivotArea>
    </format>
    <format dxfId="10">
      <pivotArea collapsedLevelsAreSubtotals="1" fieldPosition="0">
        <references count="2">
          <reference field="4294967294" count="1" selected="0">
            <x v="0"/>
          </reference>
          <reference field="1" count="0"/>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10"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2"/>
    </i>
    <i>
      <x v="1"/>
    </i>
    <i t="grand">
      <x/>
    </i>
  </rowItems>
  <colItems count="1">
    <i/>
  </colItems>
  <dataFields count="1">
    <dataField fld="1"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6">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Dataset.xlsx!dAtaSet">
        <x15:activeTabTopLevelEntity name="[dAtaSet]"/>
      </x15:pivotTableUISettings>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17" firstHeaderRow="1" firstDataRow="1" firstDataCol="1"/>
  <pivotFields count="5">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5:K26" firstHeaderRow="1" firstDataRow="1" firstDataCol="1"/>
  <pivotFields count="3">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allDrilled="1" showAll="0" dataSourceSort="1"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1" subtotal="count" baseField="0" baseItem="0"/>
  </dataFields>
  <pivotHierarchies count="21">
    <pivotHierarchy dragToData="1"/>
    <pivotHierarchy dragToData="1"/>
    <pivotHierarchy dragToData="1"/>
    <pivotHierarchy dragToData="1"/>
    <pivotHierarchy dragToData="1"/>
    <pivotHierarchy dragToData="1"/>
    <pivotHierarchy multipleItemSelectionAllowed="1" dragToData="1">
      <members count="1" level="1">
        <member name="[dataset1].[Geography].&amp;[New Zeala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set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set1].[Geography]">
  <pivotTables>
    <pivotTable tabId="12" name="PivotTable5"/>
  </pivotTables>
  <data>
    <olap pivotCacheId="2">
      <levels count="2">
        <level uniqueName="[dataset1].[Geography].[(All)]" sourceCaption="(All)" count="0"/>
        <level uniqueName="[dataset1].[Geography].[Geography]" sourceCaption="Geography" count="6">
          <ranges>
            <range startItem="0">
              <i n="[dataset1].[Geography].&amp;[Australia]" c="Australia"/>
              <i n="[dataset1].[Geography].&amp;[Canada]" c="Canada"/>
              <i n="[dataset1].[Geography].&amp;[India]" c="India"/>
              <i n="[dataset1].[Geography].&amp;[New Zealand]" c="New Zealand"/>
              <i n="[dataset1].[Geography].&amp;[UK]" c="UK"/>
              <i n="[dataset1].[Geography].&amp;[USA]" c="USA"/>
            </range>
          </ranges>
        </level>
      </levels>
      <selections count="1">
        <selection n="[dataset1].[Geography].&amp;[New Zeala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tables/table1.xml><?xml version="1.0" encoding="utf-8"?>
<table xmlns="http://schemas.openxmlformats.org/spreadsheetml/2006/main" id="1" name="DAtaSet" displayName="DAtaSet" ref="A1:E301" totalsRowShown="0" headerRowDxfId="21">
  <autoFilter ref="A1:E301"/>
  <tableColumns count="5">
    <tableColumn id="1" name="Sales Person"/>
    <tableColumn id="2" name="Geography"/>
    <tableColumn id="3" name="Product"/>
    <tableColumn id="4" name="Amount" dataDxfId="20"/>
    <tableColumn id="5" name="Units" dataDxfId="19"/>
  </tableColumns>
  <tableStyleInfo name="TableStyleLight19" showFirstColumn="0" showLastColumn="0" showRowStripes="1" showColumnStripes="0"/>
</table>
</file>

<file path=xl/tables/table2.xml><?xml version="1.0" encoding="utf-8"?>
<table xmlns="http://schemas.openxmlformats.org/spreadsheetml/2006/main" id="2" name="DAtaSet3" displayName="DAtaSet3" ref="B5:F305" totalsRowShown="0" headerRowDxfId="18">
  <autoFilter ref="B5:F305"/>
  <sortState ref="B6:F305">
    <sortCondition descending="1" ref="F5:F305"/>
  </sortState>
  <tableColumns count="5">
    <tableColumn id="1" name="Sales Person"/>
    <tableColumn id="2" name="Geography"/>
    <tableColumn id="3" name="Product"/>
    <tableColumn id="4" name="Amount" dataDxfId="17"/>
    <tableColumn id="5" name="Units" dataDxfId="16"/>
  </tableColumns>
  <tableStyleInfo name="TableStyleLight19" showFirstColumn="0" showLastColumn="0" showRowStripes="1" showColumnStripes="0"/>
</table>
</file>

<file path=xl/tables/table3.xml><?xml version="1.0" encoding="utf-8"?>
<table xmlns="http://schemas.openxmlformats.org/spreadsheetml/2006/main" id="3" name="DAtaSet4" displayName="DAtaSet4" ref="I5:M305" totalsRowShown="0" headerRowDxfId="15">
  <autoFilter ref="I5:M305"/>
  <sortState ref="I6:M305">
    <sortCondition descending="1" ref="M5:M305"/>
  </sortState>
  <tableColumns count="5">
    <tableColumn id="1" name="Sales Person"/>
    <tableColumn id="2" name="Geography"/>
    <tableColumn id="3" name="Product"/>
    <tableColumn id="4" name="Amount" dataDxfId="14"/>
    <tableColumn id="5" name="Units" dataDxfId="13"/>
  </tableColumns>
  <tableStyleInfo name="TableStyleLight19" showFirstColumn="0" showLastColumn="0" showRowStripes="1" showColumnStripes="0"/>
</table>
</file>

<file path=xl/tables/table4.xml><?xml version="1.0" encoding="utf-8"?>
<table xmlns="http://schemas.openxmlformats.org/spreadsheetml/2006/main" id="7" name="DAtaSet5" displayName="DAtaSet5" ref="J5:N305" totalsRowShown="0" headerRowDxfId="9">
  <sortState ref="J6:N305">
    <sortCondition descending="1" ref="N5:N305"/>
  </sortState>
  <tableColumns count="5">
    <tableColumn id="1" name="Sales Person"/>
    <tableColumn id="2" name="Geography"/>
    <tableColumn id="3" name="Product"/>
    <tableColumn id="4" name="Amount" dataDxfId="8"/>
    <tableColumn id="5" name="Units" dataDxfId="7"/>
  </tableColumns>
  <tableStyleInfo name="TableStyleLight19" showFirstColumn="0" showLastColumn="0" showRowStripes="1" showColumnStripes="0"/>
</table>
</file>

<file path=xl/tables/table5.xml><?xml version="1.0" encoding="utf-8"?>
<table xmlns="http://schemas.openxmlformats.org/spreadsheetml/2006/main" id="8" name="products" displayName="products" ref="Z5:AA27" totalsRowShown="0">
  <autoFilter ref="Z5:AA27"/>
  <tableColumns count="2">
    <tableColumn id="1" name="Product"/>
    <tableColumn id="2" name="Cost per unit" dataDxfId="6"/>
  </tableColumns>
  <tableStyleInfo name="TableStyleMedium2" showFirstColumn="0" showLastColumn="0" showRowStripes="1" showColumnStripes="0"/>
</table>
</file>

<file path=xl/tables/table6.xml><?xml version="1.0" encoding="utf-8"?>
<table xmlns="http://schemas.openxmlformats.org/spreadsheetml/2006/main" id="11" name="Dataset1" displayName="Dataset1" ref="B4:H304" totalsRowShown="0" headerRowDxfId="5">
  <autoFilter ref="B4:H304"/>
  <tableColumns count="7">
    <tableColumn id="1" name="Sales Person"/>
    <tableColumn id="2" name="Geography"/>
    <tableColumn id="3" name="Product"/>
    <tableColumn id="4" name="Amount" dataDxfId="4"/>
    <tableColumn id="5" name="Units" dataDxfId="3"/>
    <tableColumn id="6" name="Cost per Unit " dataDxfId="2">
      <calculatedColumnFormula>VLOOKUP(Dataset1[[#This Row],[Product]],products[],2,0)</calculatedColumnFormula>
    </tableColumn>
    <tableColumn id="7" name="Cost " dataDxfId="1">
      <calculatedColumnFormula>Dataset1[[#This Row],[Units]]*Dataset1[[#This Row],[Cost per Unit ]]</calculatedColumnFormula>
    </tableColum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topLeftCell="A281" workbookViewId="0">
      <selection activeCell="A2" sqref="A2:A301"/>
    </sheetView>
  </sheetViews>
  <sheetFormatPr defaultRowHeight="15" x14ac:dyDescent="0.25"/>
  <cols>
    <col min="1" max="1" width="16" bestFit="1" customWidth="1"/>
    <col min="2" max="2" width="12.85546875" customWidth="1"/>
    <col min="3" max="3" width="21.85546875" bestFit="1" customWidth="1"/>
    <col min="4" max="4" width="10.28515625" customWidth="1"/>
    <col min="5" max="5" width="7.85546875" customWidth="1"/>
  </cols>
  <sheetData>
    <row r="1" spans="1:5" x14ac:dyDescent="0.25">
      <c r="A1" s="1" t="s">
        <v>0</v>
      </c>
      <c r="B1" s="1" t="s">
        <v>1</v>
      </c>
      <c r="C1" s="1" t="s">
        <v>2</v>
      </c>
      <c r="D1" s="2" t="s">
        <v>3</v>
      </c>
      <c r="E1" s="2" t="s">
        <v>4</v>
      </c>
    </row>
    <row r="2" spans="1:5" x14ac:dyDescent="0.25">
      <c r="A2" t="s">
        <v>5</v>
      </c>
      <c r="B2" t="s">
        <v>6</v>
      </c>
      <c r="C2" t="s">
        <v>7</v>
      </c>
      <c r="D2" s="3">
        <v>1624</v>
      </c>
      <c r="E2" s="4">
        <v>114</v>
      </c>
    </row>
    <row r="3" spans="1:5" x14ac:dyDescent="0.25">
      <c r="A3" t="s">
        <v>8</v>
      </c>
      <c r="B3" t="s">
        <v>9</v>
      </c>
      <c r="C3" t="s">
        <v>10</v>
      </c>
      <c r="D3" s="3">
        <v>6706</v>
      </c>
      <c r="E3" s="4">
        <v>459</v>
      </c>
    </row>
    <row r="4" spans="1:5" x14ac:dyDescent="0.25">
      <c r="A4" t="s">
        <v>11</v>
      </c>
      <c r="B4" t="s">
        <v>9</v>
      </c>
      <c r="C4" t="s">
        <v>12</v>
      </c>
      <c r="D4" s="3">
        <v>959</v>
      </c>
      <c r="E4" s="4">
        <v>147</v>
      </c>
    </row>
    <row r="5" spans="1:5" x14ac:dyDescent="0.25">
      <c r="A5" t="s">
        <v>13</v>
      </c>
      <c r="B5" t="s">
        <v>14</v>
      </c>
      <c r="C5" t="s">
        <v>15</v>
      </c>
      <c r="D5" s="3">
        <v>9632</v>
      </c>
      <c r="E5" s="4">
        <v>288</v>
      </c>
    </row>
    <row r="6" spans="1:5" x14ac:dyDescent="0.25">
      <c r="A6" t="s">
        <v>16</v>
      </c>
      <c r="B6" t="s">
        <v>17</v>
      </c>
      <c r="C6" t="s">
        <v>18</v>
      </c>
      <c r="D6" s="3">
        <v>2100</v>
      </c>
      <c r="E6" s="4">
        <v>414</v>
      </c>
    </row>
    <row r="7" spans="1:5" x14ac:dyDescent="0.25">
      <c r="A7" t="s">
        <v>5</v>
      </c>
      <c r="B7" t="s">
        <v>9</v>
      </c>
      <c r="C7" t="s">
        <v>19</v>
      </c>
      <c r="D7" s="3">
        <v>8869</v>
      </c>
      <c r="E7" s="4">
        <v>432</v>
      </c>
    </row>
    <row r="8" spans="1:5" x14ac:dyDescent="0.25">
      <c r="A8" t="s">
        <v>16</v>
      </c>
      <c r="B8" t="s">
        <v>20</v>
      </c>
      <c r="C8" t="s">
        <v>21</v>
      </c>
      <c r="D8" s="3">
        <v>2681</v>
      </c>
      <c r="E8" s="4">
        <v>54</v>
      </c>
    </row>
    <row r="9" spans="1:5" x14ac:dyDescent="0.25">
      <c r="A9" t="s">
        <v>8</v>
      </c>
      <c r="B9" t="s">
        <v>9</v>
      </c>
      <c r="C9" t="s">
        <v>22</v>
      </c>
      <c r="D9" s="3">
        <v>5012</v>
      </c>
      <c r="E9" s="4">
        <v>210</v>
      </c>
    </row>
    <row r="10" spans="1:5" x14ac:dyDescent="0.25">
      <c r="A10" t="s">
        <v>23</v>
      </c>
      <c r="B10" t="s">
        <v>20</v>
      </c>
      <c r="C10" t="s">
        <v>24</v>
      </c>
      <c r="D10" s="3">
        <v>1281</v>
      </c>
      <c r="E10" s="4">
        <v>75</v>
      </c>
    </row>
    <row r="11" spans="1:5" x14ac:dyDescent="0.25">
      <c r="A11" t="s">
        <v>25</v>
      </c>
      <c r="B11" t="s">
        <v>6</v>
      </c>
      <c r="C11" t="s">
        <v>24</v>
      </c>
      <c r="D11" s="3">
        <v>4991</v>
      </c>
      <c r="E11" s="4">
        <v>12</v>
      </c>
    </row>
    <row r="12" spans="1:5" x14ac:dyDescent="0.25">
      <c r="A12" t="s">
        <v>26</v>
      </c>
      <c r="B12" t="s">
        <v>17</v>
      </c>
      <c r="C12" t="s">
        <v>18</v>
      </c>
      <c r="D12" s="3">
        <v>1785</v>
      </c>
      <c r="E12" s="4">
        <v>462</v>
      </c>
    </row>
    <row r="13" spans="1:5" x14ac:dyDescent="0.25">
      <c r="A13" t="s">
        <v>27</v>
      </c>
      <c r="B13" t="s">
        <v>6</v>
      </c>
      <c r="C13" t="s">
        <v>28</v>
      </c>
      <c r="D13" s="3">
        <v>3983</v>
      </c>
      <c r="E13" s="4">
        <v>144</v>
      </c>
    </row>
    <row r="14" spans="1:5" x14ac:dyDescent="0.25">
      <c r="A14" t="s">
        <v>11</v>
      </c>
      <c r="B14" t="s">
        <v>20</v>
      </c>
      <c r="C14" t="s">
        <v>29</v>
      </c>
      <c r="D14" s="3">
        <v>2646</v>
      </c>
      <c r="E14" s="4">
        <v>120</v>
      </c>
    </row>
    <row r="15" spans="1:5" x14ac:dyDescent="0.25">
      <c r="A15" t="s">
        <v>26</v>
      </c>
      <c r="B15" t="s">
        <v>30</v>
      </c>
      <c r="C15" t="s">
        <v>31</v>
      </c>
      <c r="D15" s="3">
        <v>252</v>
      </c>
      <c r="E15" s="4">
        <v>54</v>
      </c>
    </row>
    <row r="16" spans="1:5" x14ac:dyDescent="0.25">
      <c r="A16" t="s">
        <v>27</v>
      </c>
      <c r="B16" t="s">
        <v>9</v>
      </c>
      <c r="C16" t="s">
        <v>18</v>
      </c>
      <c r="D16" s="3">
        <v>2464</v>
      </c>
      <c r="E16" s="4">
        <v>234</v>
      </c>
    </row>
    <row r="17" spans="1:5" x14ac:dyDescent="0.25">
      <c r="A17" t="s">
        <v>27</v>
      </c>
      <c r="B17" t="s">
        <v>9</v>
      </c>
      <c r="C17" t="s">
        <v>32</v>
      </c>
      <c r="D17" s="3">
        <v>2114</v>
      </c>
      <c r="E17" s="4">
        <v>66</v>
      </c>
    </row>
    <row r="18" spans="1:5" x14ac:dyDescent="0.25">
      <c r="A18" t="s">
        <v>16</v>
      </c>
      <c r="B18" t="s">
        <v>6</v>
      </c>
      <c r="C18" t="s">
        <v>21</v>
      </c>
      <c r="D18" s="3">
        <v>7693</v>
      </c>
      <c r="E18" s="4">
        <v>87</v>
      </c>
    </row>
    <row r="19" spans="1:5" x14ac:dyDescent="0.25">
      <c r="A19" t="s">
        <v>25</v>
      </c>
      <c r="B19" t="s">
        <v>30</v>
      </c>
      <c r="C19" t="s">
        <v>33</v>
      </c>
      <c r="D19" s="3">
        <v>15610</v>
      </c>
      <c r="E19" s="4">
        <v>339</v>
      </c>
    </row>
    <row r="20" spans="1:5" x14ac:dyDescent="0.25">
      <c r="A20" t="s">
        <v>13</v>
      </c>
      <c r="B20" t="s">
        <v>30</v>
      </c>
      <c r="C20" t="s">
        <v>22</v>
      </c>
      <c r="D20" s="3">
        <v>336</v>
      </c>
      <c r="E20" s="4">
        <v>144</v>
      </c>
    </row>
    <row r="21" spans="1:5" x14ac:dyDescent="0.25">
      <c r="A21" t="s">
        <v>26</v>
      </c>
      <c r="B21" t="s">
        <v>17</v>
      </c>
      <c r="C21" t="s">
        <v>33</v>
      </c>
      <c r="D21" s="3">
        <v>9443</v>
      </c>
      <c r="E21" s="4">
        <v>162</v>
      </c>
    </row>
    <row r="22" spans="1:5" x14ac:dyDescent="0.25">
      <c r="A22" t="s">
        <v>11</v>
      </c>
      <c r="B22" t="s">
        <v>30</v>
      </c>
      <c r="C22" t="s">
        <v>34</v>
      </c>
      <c r="D22" s="3">
        <v>8155</v>
      </c>
      <c r="E22" s="4">
        <v>90</v>
      </c>
    </row>
    <row r="23" spans="1:5" x14ac:dyDescent="0.25">
      <c r="A23" t="s">
        <v>8</v>
      </c>
      <c r="B23" t="s">
        <v>20</v>
      </c>
      <c r="C23" t="s">
        <v>34</v>
      </c>
      <c r="D23" s="3">
        <v>1701</v>
      </c>
      <c r="E23" s="4">
        <v>234</v>
      </c>
    </row>
    <row r="24" spans="1:5" x14ac:dyDescent="0.25">
      <c r="A24" t="s">
        <v>35</v>
      </c>
      <c r="B24" t="s">
        <v>20</v>
      </c>
      <c r="C24" t="s">
        <v>22</v>
      </c>
      <c r="D24" s="3">
        <v>2205</v>
      </c>
      <c r="E24" s="4">
        <v>141</v>
      </c>
    </row>
    <row r="25" spans="1:5" x14ac:dyDescent="0.25">
      <c r="A25" t="s">
        <v>8</v>
      </c>
      <c r="B25" t="s">
        <v>6</v>
      </c>
      <c r="C25" t="s">
        <v>36</v>
      </c>
      <c r="D25" s="3">
        <v>1771</v>
      </c>
      <c r="E25" s="4">
        <v>204</v>
      </c>
    </row>
    <row r="26" spans="1:5" x14ac:dyDescent="0.25">
      <c r="A26" t="s">
        <v>13</v>
      </c>
      <c r="B26" t="s">
        <v>9</v>
      </c>
      <c r="C26" t="s">
        <v>37</v>
      </c>
      <c r="D26" s="3">
        <v>2114</v>
      </c>
      <c r="E26" s="4">
        <v>186</v>
      </c>
    </row>
    <row r="27" spans="1:5" x14ac:dyDescent="0.25">
      <c r="A27" t="s">
        <v>13</v>
      </c>
      <c r="B27" t="s">
        <v>14</v>
      </c>
      <c r="C27" t="s">
        <v>31</v>
      </c>
      <c r="D27" s="3">
        <v>10311</v>
      </c>
      <c r="E27" s="4">
        <v>231</v>
      </c>
    </row>
    <row r="28" spans="1:5" x14ac:dyDescent="0.25">
      <c r="A28" t="s">
        <v>27</v>
      </c>
      <c r="B28" t="s">
        <v>17</v>
      </c>
      <c r="C28" t="s">
        <v>29</v>
      </c>
      <c r="D28" s="3">
        <v>21</v>
      </c>
      <c r="E28" s="4">
        <v>168</v>
      </c>
    </row>
    <row r="29" spans="1:5" x14ac:dyDescent="0.25">
      <c r="A29" t="s">
        <v>35</v>
      </c>
      <c r="B29" t="s">
        <v>9</v>
      </c>
      <c r="C29" t="s">
        <v>33</v>
      </c>
      <c r="D29" s="3">
        <v>1974</v>
      </c>
      <c r="E29" s="4">
        <v>195</v>
      </c>
    </row>
    <row r="30" spans="1:5" x14ac:dyDescent="0.25">
      <c r="A30" t="s">
        <v>25</v>
      </c>
      <c r="B30" t="s">
        <v>14</v>
      </c>
      <c r="C30" t="s">
        <v>34</v>
      </c>
      <c r="D30" s="3">
        <v>6314</v>
      </c>
      <c r="E30" s="4">
        <v>15</v>
      </c>
    </row>
    <row r="31" spans="1:5" x14ac:dyDescent="0.25">
      <c r="A31" t="s">
        <v>35</v>
      </c>
      <c r="B31" t="s">
        <v>6</v>
      </c>
      <c r="C31" t="s">
        <v>34</v>
      </c>
      <c r="D31" s="3">
        <v>4683</v>
      </c>
      <c r="E31" s="4">
        <v>30</v>
      </c>
    </row>
    <row r="32" spans="1:5" x14ac:dyDescent="0.25">
      <c r="A32" t="s">
        <v>13</v>
      </c>
      <c r="B32" t="s">
        <v>6</v>
      </c>
      <c r="C32" t="s">
        <v>38</v>
      </c>
      <c r="D32" s="3">
        <v>6398</v>
      </c>
      <c r="E32" s="4">
        <v>102</v>
      </c>
    </row>
    <row r="33" spans="1:5" x14ac:dyDescent="0.25">
      <c r="A33" t="s">
        <v>26</v>
      </c>
      <c r="B33" t="s">
        <v>9</v>
      </c>
      <c r="C33" t="s">
        <v>36</v>
      </c>
      <c r="D33" s="3">
        <v>553</v>
      </c>
      <c r="E33" s="4">
        <v>15</v>
      </c>
    </row>
    <row r="34" spans="1:5" x14ac:dyDescent="0.25">
      <c r="A34" t="s">
        <v>8</v>
      </c>
      <c r="B34" t="s">
        <v>17</v>
      </c>
      <c r="C34" t="s">
        <v>7</v>
      </c>
      <c r="D34" s="3">
        <v>7021</v>
      </c>
      <c r="E34" s="4">
        <v>183</v>
      </c>
    </row>
    <row r="35" spans="1:5" x14ac:dyDescent="0.25">
      <c r="A35" t="s">
        <v>5</v>
      </c>
      <c r="B35" t="s">
        <v>17</v>
      </c>
      <c r="C35" t="s">
        <v>22</v>
      </c>
      <c r="D35" s="3">
        <v>5817</v>
      </c>
      <c r="E35" s="4">
        <v>12</v>
      </c>
    </row>
    <row r="36" spans="1:5" x14ac:dyDescent="0.25">
      <c r="A36" t="s">
        <v>13</v>
      </c>
      <c r="B36" t="s">
        <v>17</v>
      </c>
      <c r="C36" t="s">
        <v>24</v>
      </c>
      <c r="D36" s="3">
        <v>3976</v>
      </c>
      <c r="E36" s="4">
        <v>72</v>
      </c>
    </row>
    <row r="37" spans="1:5" x14ac:dyDescent="0.25">
      <c r="A37" t="s">
        <v>16</v>
      </c>
      <c r="B37" t="s">
        <v>20</v>
      </c>
      <c r="C37" t="s">
        <v>39</v>
      </c>
      <c r="D37" s="3">
        <v>1134</v>
      </c>
      <c r="E37" s="4">
        <v>282</v>
      </c>
    </row>
    <row r="38" spans="1:5" x14ac:dyDescent="0.25">
      <c r="A38" t="s">
        <v>26</v>
      </c>
      <c r="B38" t="s">
        <v>17</v>
      </c>
      <c r="C38" t="s">
        <v>40</v>
      </c>
      <c r="D38" s="3">
        <v>6027</v>
      </c>
      <c r="E38" s="4">
        <v>144</v>
      </c>
    </row>
    <row r="39" spans="1:5" x14ac:dyDescent="0.25">
      <c r="A39" t="s">
        <v>16</v>
      </c>
      <c r="B39" t="s">
        <v>6</v>
      </c>
      <c r="C39" t="s">
        <v>29</v>
      </c>
      <c r="D39" s="3">
        <v>1904</v>
      </c>
      <c r="E39" s="4">
        <v>405</v>
      </c>
    </row>
    <row r="40" spans="1:5" x14ac:dyDescent="0.25">
      <c r="A40" t="s">
        <v>23</v>
      </c>
      <c r="B40" t="s">
        <v>30</v>
      </c>
      <c r="C40" t="s">
        <v>10</v>
      </c>
      <c r="D40" s="3">
        <v>3262</v>
      </c>
      <c r="E40" s="4">
        <v>75</v>
      </c>
    </row>
    <row r="41" spans="1:5" x14ac:dyDescent="0.25">
      <c r="A41" t="s">
        <v>5</v>
      </c>
      <c r="B41" t="s">
        <v>30</v>
      </c>
      <c r="C41" t="s">
        <v>39</v>
      </c>
      <c r="D41" s="3">
        <v>2289</v>
      </c>
      <c r="E41" s="4">
        <v>135</v>
      </c>
    </row>
    <row r="42" spans="1:5" x14ac:dyDescent="0.25">
      <c r="A42" t="s">
        <v>25</v>
      </c>
      <c r="B42" t="s">
        <v>30</v>
      </c>
      <c r="C42" t="s">
        <v>39</v>
      </c>
      <c r="D42" s="3">
        <v>6986</v>
      </c>
      <c r="E42" s="4">
        <v>21</v>
      </c>
    </row>
    <row r="43" spans="1:5" x14ac:dyDescent="0.25">
      <c r="A43" t="s">
        <v>26</v>
      </c>
      <c r="B43" t="s">
        <v>20</v>
      </c>
      <c r="C43" t="s">
        <v>34</v>
      </c>
      <c r="D43" s="3">
        <v>4417</v>
      </c>
      <c r="E43" s="4">
        <v>153</v>
      </c>
    </row>
    <row r="44" spans="1:5" x14ac:dyDescent="0.25">
      <c r="A44" t="s">
        <v>16</v>
      </c>
      <c r="B44" t="s">
        <v>30</v>
      </c>
      <c r="C44" t="s">
        <v>37</v>
      </c>
      <c r="D44" s="3">
        <v>1442</v>
      </c>
      <c r="E44" s="4">
        <v>15</v>
      </c>
    </row>
    <row r="45" spans="1:5" x14ac:dyDescent="0.25">
      <c r="A45" t="s">
        <v>27</v>
      </c>
      <c r="B45" t="s">
        <v>9</v>
      </c>
      <c r="C45" t="s">
        <v>24</v>
      </c>
      <c r="D45" s="3">
        <v>2415</v>
      </c>
      <c r="E45" s="4">
        <v>255</v>
      </c>
    </row>
    <row r="46" spans="1:5" x14ac:dyDescent="0.25">
      <c r="A46" t="s">
        <v>26</v>
      </c>
      <c r="B46" t="s">
        <v>6</v>
      </c>
      <c r="C46" t="s">
        <v>36</v>
      </c>
      <c r="D46" s="3">
        <v>238</v>
      </c>
      <c r="E46" s="4">
        <v>18</v>
      </c>
    </row>
    <row r="47" spans="1:5" x14ac:dyDescent="0.25">
      <c r="A47" t="s">
        <v>16</v>
      </c>
      <c r="B47" t="s">
        <v>6</v>
      </c>
      <c r="C47" t="s">
        <v>34</v>
      </c>
      <c r="D47" s="3">
        <v>4949</v>
      </c>
      <c r="E47" s="4">
        <v>189</v>
      </c>
    </row>
    <row r="48" spans="1:5" x14ac:dyDescent="0.25">
      <c r="A48" t="s">
        <v>25</v>
      </c>
      <c r="B48" t="s">
        <v>20</v>
      </c>
      <c r="C48" t="s">
        <v>10</v>
      </c>
      <c r="D48" s="3">
        <v>5075</v>
      </c>
      <c r="E48" s="4">
        <v>21</v>
      </c>
    </row>
    <row r="49" spans="1:5" x14ac:dyDescent="0.25">
      <c r="A49" t="s">
        <v>27</v>
      </c>
      <c r="B49" t="s">
        <v>14</v>
      </c>
      <c r="C49" t="s">
        <v>29</v>
      </c>
      <c r="D49" s="3">
        <v>9198</v>
      </c>
      <c r="E49" s="4">
        <v>36</v>
      </c>
    </row>
    <row r="50" spans="1:5" x14ac:dyDescent="0.25">
      <c r="A50" t="s">
        <v>16</v>
      </c>
      <c r="B50" t="s">
        <v>30</v>
      </c>
      <c r="C50" t="s">
        <v>32</v>
      </c>
      <c r="D50" s="3">
        <v>3339</v>
      </c>
      <c r="E50" s="4">
        <v>75</v>
      </c>
    </row>
    <row r="51" spans="1:5" x14ac:dyDescent="0.25">
      <c r="A51" t="s">
        <v>5</v>
      </c>
      <c r="B51" t="s">
        <v>30</v>
      </c>
      <c r="C51" t="s">
        <v>28</v>
      </c>
      <c r="D51" s="3">
        <v>5019</v>
      </c>
      <c r="E51" s="4">
        <v>156</v>
      </c>
    </row>
    <row r="52" spans="1:5" x14ac:dyDescent="0.25">
      <c r="A52" t="s">
        <v>25</v>
      </c>
      <c r="B52" t="s">
        <v>14</v>
      </c>
      <c r="C52" t="s">
        <v>29</v>
      </c>
      <c r="D52" s="3">
        <v>16184</v>
      </c>
      <c r="E52" s="4">
        <v>39</v>
      </c>
    </row>
    <row r="53" spans="1:5" x14ac:dyDescent="0.25">
      <c r="A53" t="s">
        <v>16</v>
      </c>
      <c r="B53" t="s">
        <v>14</v>
      </c>
      <c r="C53" t="s">
        <v>41</v>
      </c>
      <c r="D53" s="3">
        <v>497</v>
      </c>
      <c r="E53" s="4">
        <v>63</v>
      </c>
    </row>
    <row r="54" spans="1:5" x14ac:dyDescent="0.25">
      <c r="A54" t="s">
        <v>26</v>
      </c>
      <c r="B54" t="s">
        <v>14</v>
      </c>
      <c r="C54" t="s">
        <v>32</v>
      </c>
      <c r="D54" s="3">
        <v>8211</v>
      </c>
      <c r="E54" s="4">
        <v>75</v>
      </c>
    </row>
    <row r="55" spans="1:5" x14ac:dyDescent="0.25">
      <c r="A55" t="s">
        <v>26</v>
      </c>
      <c r="B55" t="s">
        <v>20</v>
      </c>
      <c r="C55" t="s">
        <v>40</v>
      </c>
      <c r="D55" s="3">
        <v>6580</v>
      </c>
      <c r="E55" s="4">
        <v>183</v>
      </c>
    </row>
    <row r="56" spans="1:5" x14ac:dyDescent="0.25">
      <c r="A56" t="s">
        <v>13</v>
      </c>
      <c r="B56" t="s">
        <v>9</v>
      </c>
      <c r="C56" t="s">
        <v>31</v>
      </c>
      <c r="D56" s="3">
        <v>4760</v>
      </c>
      <c r="E56" s="4">
        <v>69</v>
      </c>
    </row>
    <row r="57" spans="1:5" x14ac:dyDescent="0.25">
      <c r="A57" t="s">
        <v>5</v>
      </c>
      <c r="B57" t="s">
        <v>14</v>
      </c>
      <c r="C57" t="s">
        <v>18</v>
      </c>
      <c r="D57" s="3">
        <v>5439</v>
      </c>
      <c r="E57" s="4">
        <v>30</v>
      </c>
    </row>
    <row r="58" spans="1:5" x14ac:dyDescent="0.25">
      <c r="A58" t="s">
        <v>13</v>
      </c>
      <c r="B58" t="s">
        <v>30</v>
      </c>
      <c r="C58" t="s">
        <v>28</v>
      </c>
      <c r="D58" s="3">
        <v>1463</v>
      </c>
      <c r="E58" s="4">
        <v>39</v>
      </c>
    </row>
    <row r="59" spans="1:5" x14ac:dyDescent="0.25">
      <c r="A59" t="s">
        <v>27</v>
      </c>
      <c r="B59" t="s">
        <v>30</v>
      </c>
      <c r="C59" t="s">
        <v>10</v>
      </c>
      <c r="D59" s="3">
        <v>7777</v>
      </c>
      <c r="E59" s="4">
        <v>504</v>
      </c>
    </row>
    <row r="60" spans="1:5" x14ac:dyDescent="0.25">
      <c r="A60" t="s">
        <v>11</v>
      </c>
      <c r="B60" t="s">
        <v>6</v>
      </c>
      <c r="C60" t="s">
        <v>32</v>
      </c>
      <c r="D60" s="3">
        <v>1085</v>
      </c>
      <c r="E60" s="4">
        <v>273</v>
      </c>
    </row>
    <row r="61" spans="1:5" x14ac:dyDescent="0.25">
      <c r="A61" t="s">
        <v>25</v>
      </c>
      <c r="B61" t="s">
        <v>6</v>
      </c>
      <c r="C61" t="s">
        <v>21</v>
      </c>
      <c r="D61" s="3">
        <v>182</v>
      </c>
      <c r="E61" s="4">
        <v>48</v>
      </c>
    </row>
    <row r="62" spans="1:5" x14ac:dyDescent="0.25">
      <c r="A62" t="s">
        <v>16</v>
      </c>
      <c r="B62" t="s">
        <v>30</v>
      </c>
      <c r="C62" t="s">
        <v>39</v>
      </c>
      <c r="D62" s="3">
        <v>4242</v>
      </c>
      <c r="E62" s="4">
        <v>207</v>
      </c>
    </row>
    <row r="63" spans="1:5" x14ac:dyDescent="0.25">
      <c r="A63" t="s">
        <v>16</v>
      </c>
      <c r="B63" t="s">
        <v>14</v>
      </c>
      <c r="C63" t="s">
        <v>10</v>
      </c>
      <c r="D63" s="3">
        <v>6118</v>
      </c>
      <c r="E63" s="4">
        <v>9</v>
      </c>
    </row>
    <row r="64" spans="1:5" x14ac:dyDescent="0.25">
      <c r="A64" t="s">
        <v>35</v>
      </c>
      <c r="B64" t="s">
        <v>14</v>
      </c>
      <c r="C64" t="s">
        <v>34</v>
      </c>
      <c r="D64" s="3">
        <v>2317</v>
      </c>
      <c r="E64" s="4">
        <v>261</v>
      </c>
    </row>
    <row r="65" spans="1:5" x14ac:dyDescent="0.25">
      <c r="A65" t="s">
        <v>16</v>
      </c>
      <c r="B65" t="s">
        <v>20</v>
      </c>
      <c r="C65" t="s">
        <v>29</v>
      </c>
      <c r="D65" s="3">
        <v>938</v>
      </c>
      <c r="E65" s="4">
        <v>6</v>
      </c>
    </row>
    <row r="66" spans="1:5" x14ac:dyDescent="0.25">
      <c r="A66" t="s">
        <v>8</v>
      </c>
      <c r="B66" t="s">
        <v>6</v>
      </c>
      <c r="C66" t="s">
        <v>37</v>
      </c>
      <c r="D66" s="3">
        <v>9709</v>
      </c>
      <c r="E66" s="4">
        <v>30</v>
      </c>
    </row>
    <row r="67" spans="1:5" x14ac:dyDescent="0.25">
      <c r="A67" t="s">
        <v>23</v>
      </c>
      <c r="B67" t="s">
        <v>30</v>
      </c>
      <c r="C67" t="s">
        <v>33</v>
      </c>
      <c r="D67" s="3">
        <v>2205</v>
      </c>
      <c r="E67" s="4">
        <v>138</v>
      </c>
    </row>
    <row r="68" spans="1:5" x14ac:dyDescent="0.25">
      <c r="A68" t="s">
        <v>23</v>
      </c>
      <c r="B68" t="s">
        <v>6</v>
      </c>
      <c r="C68" t="s">
        <v>28</v>
      </c>
      <c r="D68" s="3">
        <v>4487</v>
      </c>
      <c r="E68" s="4">
        <v>111</v>
      </c>
    </row>
    <row r="69" spans="1:5" x14ac:dyDescent="0.25">
      <c r="A69" t="s">
        <v>25</v>
      </c>
      <c r="B69" t="s">
        <v>9</v>
      </c>
      <c r="C69" t="s">
        <v>15</v>
      </c>
      <c r="D69" s="3">
        <v>2415</v>
      </c>
      <c r="E69" s="4">
        <v>15</v>
      </c>
    </row>
    <row r="70" spans="1:5" x14ac:dyDescent="0.25">
      <c r="A70" t="s">
        <v>5</v>
      </c>
      <c r="B70" t="s">
        <v>30</v>
      </c>
      <c r="C70" t="s">
        <v>36</v>
      </c>
      <c r="D70" s="3">
        <v>4018</v>
      </c>
      <c r="E70" s="4">
        <v>162</v>
      </c>
    </row>
    <row r="71" spans="1:5" x14ac:dyDescent="0.25">
      <c r="A71" t="s">
        <v>25</v>
      </c>
      <c r="B71" t="s">
        <v>30</v>
      </c>
      <c r="C71" t="s">
        <v>36</v>
      </c>
      <c r="D71" s="3">
        <v>861</v>
      </c>
      <c r="E71" s="4">
        <v>195</v>
      </c>
    </row>
    <row r="72" spans="1:5" x14ac:dyDescent="0.25">
      <c r="A72" t="s">
        <v>35</v>
      </c>
      <c r="B72" t="s">
        <v>20</v>
      </c>
      <c r="C72" t="s">
        <v>24</v>
      </c>
      <c r="D72" s="3">
        <v>5586</v>
      </c>
      <c r="E72" s="4">
        <v>525</v>
      </c>
    </row>
    <row r="73" spans="1:5" x14ac:dyDescent="0.25">
      <c r="A73" t="s">
        <v>23</v>
      </c>
      <c r="B73" t="s">
        <v>30</v>
      </c>
      <c r="C73" t="s">
        <v>19</v>
      </c>
      <c r="D73" s="3">
        <v>2226</v>
      </c>
      <c r="E73" s="4">
        <v>48</v>
      </c>
    </row>
    <row r="74" spans="1:5" x14ac:dyDescent="0.25">
      <c r="A74" t="s">
        <v>11</v>
      </c>
      <c r="B74" t="s">
        <v>30</v>
      </c>
      <c r="C74" t="s">
        <v>40</v>
      </c>
      <c r="D74" s="3">
        <v>14329</v>
      </c>
      <c r="E74" s="4">
        <v>150</v>
      </c>
    </row>
    <row r="75" spans="1:5" x14ac:dyDescent="0.25">
      <c r="A75" t="s">
        <v>11</v>
      </c>
      <c r="B75" t="s">
        <v>30</v>
      </c>
      <c r="C75" t="s">
        <v>33</v>
      </c>
      <c r="D75" s="3">
        <v>8463</v>
      </c>
      <c r="E75" s="4">
        <v>492</v>
      </c>
    </row>
    <row r="76" spans="1:5" x14ac:dyDescent="0.25">
      <c r="A76" t="s">
        <v>25</v>
      </c>
      <c r="B76" t="s">
        <v>30</v>
      </c>
      <c r="C76" t="s">
        <v>32</v>
      </c>
      <c r="D76" s="3">
        <v>2891</v>
      </c>
      <c r="E76" s="4">
        <v>102</v>
      </c>
    </row>
    <row r="77" spans="1:5" x14ac:dyDescent="0.25">
      <c r="A77" t="s">
        <v>27</v>
      </c>
      <c r="B77" t="s">
        <v>14</v>
      </c>
      <c r="C77" t="s">
        <v>34</v>
      </c>
      <c r="D77" s="3">
        <v>3773</v>
      </c>
      <c r="E77" s="4">
        <v>165</v>
      </c>
    </row>
    <row r="78" spans="1:5" x14ac:dyDescent="0.25">
      <c r="A78" t="s">
        <v>13</v>
      </c>
      <c r="B78" t="s">
        <v>14</v>
      </c>
      <c r="C78" t="s">
        <v>40</v>
      </c>
      <c r="D78" s="3">
        <v>854</v>
      </c>
      <c r="E78" s="4">
        <v>309</v>
      </c>
    </row>
    <row r="79" spans="1:5" x14ac:dyDescent="0.25">
      <c r="A79" t="s">
        <v>16</v>
      </c>
      <c r="B79" t="s">
        <v>14</v>
      </c>
      <c r="C79" t="s">
        <v>28</v>
      </c>
      <c r="D79" s="3">
        <v>4970</v>
      </c>
      <c r="E79" s="4">
        <v>156</v>
      </c>
    </row>
    <row r="80" spans="1:5" x14ac:dyDescent="0.25">
      <c r="A80" t="s">
        <v>11</v>
      </c>
      <c r="B80" t="s">
        <v>9</v>
      </c>
      <c r="C80" t="s">
        <v>42</v>
      </c>
      <c r="D80" s="3">
        <v>98</v>
      </c>
      <c r="E80" s="4">
        <v>159</v>
      </c>
    </row>
    <row r="81" spans="1:5" x14ac:dyDescent="0.25">
      <c r="A81" t="s">
        <v>25</v>
      </c>
      <c r="B81" t="s">
        <v>9</v>
      </c>
      <c r="C81" t="s">
        <v>37</v>
      </c>
      <c r="D81" s="3">
        <v>13391</v>
      </c>
      <c r="E81" s="4">
        <v>201</v>
      </c>
    </row>
    <row r="82" spans="1:5" x14ac:dyDescent="0.25">
      <c r="A82" t="s">
        <v>8</v>
      </c>
      <c r="B82" t="s">
        <v>17</v>
      </c>
      <c r="C82" t="s">
        <v>21</v>
      </c>
      <c r="D82" s="3">
        <v>8890</v>
      </c>
      <c r="E82" s="4">
        <v>210</v>
      </c>
    </row>
    <row r="83" spans="1:5" x14ac:dyDescent="0.25">
      <c r="A83" t="s">
        <v>26</v>
      </c>
      <c r="B83" t="s">
        <v>20</v>
      </c>
      <c r="C83" t="s">
        <v>31</v>
      </c>
      <c r="D83" s="3">
        <v>56</v>
      </c>
      <c r="E83" s="4">
        <v>51</v>
      </c>
    </row>
    <row r="84" spans="1:5" x14ac:dyDescent="0.25">
      <c r="A84" t="s">
        <v>27</v>
      </c>
      <c r="B84" t="s">
        <v>14</v>
      </c>
      <c r="C84" t="s">
        <v>18</v>
      </c>
      <c r="D84" s="3">
        <v>3339</v>
      </c>
      <c r="E84" s="4">
        <v>39</v>
      </c>
    </row>
    <row r="85" spans="1:5" x14ac:dyDescent="0.25">
      <c r="A85" t="s">
        <v>35</v>
      </c>
      <c r="B85" t="s">
        <v>9</v>
      </c>
      <c r="C85" t="s">
        <v>15</v>
      </c>
      <c r="D85" s="3">
        <v>3808</v>
      </c>
      <c r="E85" s="4">
        <v>279</v>
      </c>
    </row>
    <row r="86" spans="1:5" x14ac:dyDescent="0.25">
      <c r="A86" t="s">
        <v>35</v>
      </c>
      <c r="B86" t="s">
        <v>20</v>
      </c>
      <c r="C86" t="s">
        <v>31</v>
      </c>
      <c r="D86" s="3">
        <v>63</v>
      </c>
      <c r="E86" s="4">
        <v>123</v>
      </c>
    </row>
    <row r="87" spans="1:5" x14ac:dyDescent="0.25">
      <c r="A87" t="s">
        <v>26</v>
      </c>
      <c r="B87" t="s">
        <v>17</v>
      </c>
      <c r="C87" t="s">
        <v>39</v>
      </c>
      <c r="D87" s="3">
        <v>7812</v>
      </c>
      <c r="E87" s="4">
        <v>81</v>
      </c>
    </row>
    <row r="88" spans="1:5" x14ac:dyDescent="0.25">
      <c r="A88" t="s">
        <v>5</v>
      </c>
      <c r="B88" t="s">
        <v>6</v>
      </c>
      <c r="C88" t="s">
        <v>36</v>
      </c>
      <c r="D88" s="3">
        <v>7693</v>
      </c>
      <c r="E88" s="4">
        <v>21</v>
      </c>
    </row>
    <row r="89" spans="1:5" x14ac:dyDescent="0.25">
      <c r="A89" t="s">
        <v>27</v>
      </c>
      <c r="B89" t="s">
        <v>14</v>
      </c>
      <c r="C89" t="s">
        <v>40</v>
      </c>
      <c r="D89" s="3">
        <v>973</v>
      </c>
      <c r="E89" s="4">
        <v>162</v>
      </c>
    </row>
    <row r="90" spans="1:5" x14ac:dyDescent="0.25">
      <c r="A90" t="s">
        <v>35</v>
      </c>
      <c r="B90" t="s">
        <v>9</v>
      </c>
      <c r="C90" t="s">
        <v>41</v>
      </c>
      <c r="D90" s="3">
        <v>567</v>
      </c>
      <c r="E90" s="4">
        <v>228</v>
      </c>
    </row>
    <row r="91" spans="1:5" x14ac:dyDescent="0.25">
      <c r="A91" t="s">
        <v>35</v>
      </c>
      <c r="B91" t="s">
        <v>14</v>
      </c>
      <c r="C91" t="s">
        <v>32</v>
      </c>
      <c r="D91" s="3">
        <v>2471</v>
      </c>
      <c r="E91" s="4">
        <v>342</v>
      </c>
    </row>
    <row r="92" spans="1:5" x14ac:dyDescent="0.25">
      <c r="A92" t="s">
        <v>25</v>
      </c>
      <c r="B92" t="s">
        <v>20</v>
      </c>
      <c r="C92" t="s">
        <v>31</v>
      </c>
      <c r="D92" s="3">
        <v>7189</v>
      </c>
      <c r="E92" s="4">
        <v>54</v>
      </c>
    </row>
    <row r="93" spans="1:5" x14ac:dyDescent="0.25">
      <c r="A93" t="s">
        <v>13</v>
      </c>
      <c r="B93" t="s">
        <v>9</v>
      </c>
      <c r="C93" t="s">
        <v>40</v>
      </c>
      <c r="D93" s="3">
        <v>7455</v>
      </c>
      <c r="E93" s="4">
        <v>216</v>
      </c>
    </row>
    <row r="94" spans="1:5" x14ac:dyDescent="0.25">
      <c r="A94" t="s">
        <v>27</v>
      </c>
      <c r="B94" t="s">
        <v>30</v>
      </c>
      <c r="C94" t="s">
        <v>42</v>
      </c>
      <c r="D94" s="3">
        <v>3108</v>
      </c>
      <c r="E94" s="4">
        <v>54</v>
      </c>
    </row>
    <row r="95" spans="1:5" x14ac:dyDescent="0.25">
      <c r="A95" t="s">
        <v>16</v>
      </c>
      <c r="B95" t="s">
        <v>20</v>
      </c>
      <c r="C95" t="s">
        <v>18</v>
      </c>
      <c r="D95" s="3">
        <v>469</v>
      </c>
      <c r="E95" s="4">
        <v>75</v>
      </c>
    </row>
    <row r="96" spans="1:5" x14ac:dyDescent="0.25">
      <c r="A96" t="s">
        <v>11</v>
      </c>
      <c r="B96" t="s">
        <v>6</v>
      </c>
      <c r="C96" t="s">
        <v>34</v>
      </c>
      <c r="D96" s="3">
        <v>2737</v>
      </c>
      <c r="E96" s="4">
        <v>93</v>
      </c>
    </row>
    <row r="97" spans="1:5" x14ac:dyDescent="0.25">
      <c r="A97" t="s">
        <v>11</v>
      </c>
      <c r="B97" t="s">
        <v>6</v>
      </c>
      <c r="C97" t="s">
        <v>18</v>
      </c>
      <c r="D97" s="3">
        <v>4305</v>
      </c>
      <c r="E97" s="4">
        <v>156</v>
      </c>
    </row>
    <row r="98" spans="1:5" x14ac:dyDescent="0.25">
      <c r="A98" t="s">
        <v>11</v>
      </c>
      <c r="B98" t="s">
        <v>20</v>
      </c>
      <c r="C98" t="s">
        <v>28</v>
      </c>
      <c r="D98" s="3">
        <v>2408</v>
      </c>
      <c r="E98" s="4">
        <v>9</v>
      </c>
    </row>
    <row r="99" spans="1:5" x14ac:dyDescent="0.25">
      <c r="A99" t="s">
        <v>27</v>
      </c>
      <c r="B99" t="s">
        <v>14</v>
      </c>
      <c r="C99" t="s">
        <v>36</v>
      </c>
      <c r="D99" s="3">
        <v>1281</v>
      </c>
      <c r="E99" s="4">
        <v>18</v>
      </c>
    </row>
    <row r="100" spans="1:5" x14ac:dyDescent="0.25">
      <c r="A100" t="s">
        <v>5</v>
      </c>
      <c r="B100" t="s">
        <v>9</v>
      </c>
      <c r="C100" t="s">
        <v>10</v>
      </c>
      <c r="D100" s="3">
        <v>12348</v>
      </c>
      <c r="E100" s="4">
        <v>234</v>
      </c>
    </row>
    <row r="101" spans="1:5" x14ac:dyDescent="0.25">
      <c r="A101" t="s">
        <v>27</v>
      </c>
      <c r="B101" t="s">
        <v>30</v>
      </c>
      <c r="C101" t="s">
        <v>40</v>
      </c>
      <c r="D101" s="3">
        <v>3689</v>
      </c>
      <c r="E101" s="4">
        <v>312</v>
      </c>
    </row>
    <row r="102" spans="1:5" x14ac:dyDescent="0.25">
      <c r="A102" t="s">
        <v>23</v>
      </c>
      <c r="B102" t="s">
        <v>14</v>
      </c>
      <c r="C102" t="s">
        <v>36</v>
      </c>
      <c r="D102" s="3">
        <v>2870</v>
      </c>
      <c r="E102" s="4">
        <v>300</v>
      </c>
    </row>
    <row r="103" spans="1:5" x14ac:dyDescent="0.25">
      <c r="A103" t="s">
        <v>26</v>
      </c>
      <c r="B103" t="s">
        <v>14</v>
      </c>
      <c r="C103" t="s">
        <v>39</v>
      </c>
      <c r="D103" s="3">
        <v>798</v>
      </c>
      <c r="E103" s="4">
        <v>519</v>
      </c>
    </row>
    <row r="104" spans="1:5" x14ac:dyDescent="0.25">
      <c r="A104" t="s">
        <v>13</v>
      </c>
      <c r="B104" t="s">
        <v>6</v>
      </c>
      <c r="C104" t="s">
        <v>41</v>
      </c>
      <c r="D104" s="3">
        <v>2933</v>
      </c>
      <c r="E104" s="4">
        <v>9</v>
      </c>
    </row>
    <row r="105" spans="1:5" x14ac:dyDescent="0.25">
      <c r="A105" t="s">
        <v>25</v>
      </c>
      <c r="B105" t="s">
        <v>9</v>
      </c>
      <c r="C105" t="s">
        <v>12</v>
      </c>
      <c r="D105" s="3">
        <v>2744</v>
      </c>
      <c r="E105" s="4">
        <v>9</v>
      </c>
    </row>
    <row r="106" spans="1:5" x14ac:dyDescent="0.25">
      <c r="A106" t="s">
        <v>5</v>
      </c>
      <c r="B106" t="s">
        <v>14</v>
      </c>
      <c r="C106" t="s">
        <v>19</v>
      </c>
      <c r="D106" s="3">
        <v>9772</v>
      </c>
      <c r="E106" s="4">
        <v>90</v>
      </c>
    </row>
    <row r="107" spans="1:5" x14ac:dyDescent="0.25">
      <c r="A107" t="s">
        <v>23</v>
      </c>
      <c r="B107" t="s">
        <v>30</v>
      </c>
      <c r="C107" t="s">
        <v>18</v>
      </c>
      <c r="D107" s="3">
        <v>1568</v>
      </c>
      <c r="E107" s="4">
        <v>96</v>
      </c>
    </row>
    <row r="108" spans="1:5" x14ac:dyDescent="0.25">
      <c r="A108" t="s">
        <v>26</v>
      </c>
      <c r="B108" t="s">
        <v>14</v>
      </c>
      <c r="C108" t="s">
        <v>29</v>
      </c>
      <c r="D108" s="3">
        <v>11417</v>
      </c>
      <c r="E108" s="4">
        <v>21</v>
      </c>
    </row>
    <row r="109" spans="1:5" x14ac:dyDescent="0.25">
      <c r="A109" t="s">
        <v>5</v>
      </c>
      <c r="B109" t="s">
        <v>30</v>
      </c>
      <c r="C109" t="s">
        <v>42</v>
      </c>
      <c r="D109" s="3">
        <v>6748</v>
      </c>
      <c r="E109" s="4">
        <v>48</v>
      </c>
    </row>
    <row r="110" spans="1:5" x14ac:dyDescent="0.25">
      <c r="A110" t="s">
        <v>35</v>
      </c>
      <c r="B110" t="s">
        <v>14</v>
      </c>
      <c r="C110" t="s">
        <v>39</v>
      </c>
      <c r="D110" s="3">
        <v>1407</v>
      </c>
      <c r="E110" s="4">
        <v>72</v>
      </c>
    </row>
    <row r="111" spans="1:5" x14ac:dyDescent="0.25">
      <c r="A111" t="s">
        <v>8</v>
      </c>
      <c r="B111" t="s">
        <v>9</v>
      </c>
      <c r="C111" t="s">
        <v>32</v>
      </c>
      <c r="D111" s="3">
        <v>2023</v>
      </c>
      <c r="E111" s="4">
        <v>168</v>
      </c>
    </row>
    <row r="112" spans="1:5" x14ac:dyDescent="0.25">
      <c r="A112" t="s">
        <v>25</v>
      </c>
      <c r="B112" t="s">
        <v>17</v>
      </c>
      <c r="C112" t="s">
        <v>42</v>
      </c>
      <c r="D112" s="3">
        <v>5236</v>
      </c>
      <c r="E112" s="4">
        <v>51</v>
      </c>
    </row>
    <row r="113" spans="1:5" x14ac:dyDescent="0.25">
      <c r="A113" t="s">
        <v>13</v>
      </c>
      <c r="B113" t="s">
        <v>14</v>
      </c>
      <c r="C113" t="s">
        <v>36</v>
      </c>
      <c r="D113" s="3">
        <v>1925</v>
      </c>
      <c r="E113" s="4">
        <v>192</v>
      </c>
    </row>
    <row r="114" spans="1:5" x14ac:dyDescent="0.25">
      <c r="A114" t="s">
        <v>23</v>
      </c>
      <c r="B114" t="s">
        <v>6</v>
      </c>
      <c r="C114" t="s">
        <v>24</v>
      </c>
      <c r="D114" s="3">
        <v>6608</v>
      </c>
      <c r="E114" s="4">
        <v>225</v>
      </c>
    </row>
    <row r="115" spans="1:5" x14ac:dyDescent="0.25">
      <c r="A115" t="s">
        <v>16</v>
      </c>
      <c r="B115" t="s">
        <v>30</v>
      </c>
      <c r="C115" t="s">
        <v>42</v>
      </c>
      <c r="D115" s="3">
        <v>8008</v>
      </c>
      <c r="E115" s="4">
        <v>456</v>
      </c>
    </row>
    <row r="116" spans="1:5" x14ac:dyDescent="0.25">
      <c r="A116" t="s">
        <v>35</v>
      </c>
      <c r="B116" t="s">
        <v>30</v>
      </c>
      <c r="C116" t="s">
        <v>18</v>
      </c>
      <c r="D116" s="3">
        <v>1428</v>
      </c>
      <c r="E116" s="4">
        <v>93</v>
      </c>
    </row>
    <row r="117" spans="1:5" x14ac:dyDescent="0.25">
      <c r="A117" t="s">
        <v>16</v>
      </c>
      <c r="B117" t="s">
        <v>30</v>
      </c>
      <c r="C117" t="s">
        <v>12</v>
      </c>
      <c r="D117" s="3">
        <v>525</v>
      </c>
      <c r="E117" s="4">
        <v>48</v>
      </c>
    </row>
    <row r="118" spans="1:5" x14ac:dyDescent="0.25">
      <c r="A118" t="s">
        <v>16</v>
      </c>
      <c r="B118" t="s">
        <v>6</v>
      </c>
      <c r="C118" t="s">
        <v>15</v>
      </c>
      <c r="D118" s="3">
        <v>1505</v>
      </c>
      <c r="E118" s="4">
        <v>102</v>
      </c>
    </row>
    <row r="119" spans="1:5" x14ac:dyDescent="0.25">
      <c r="A119" t="s">
        <v>23</v>
      </c>
      <c r="B119" t="s">
        <v>9</v>
      </c>
      <c r="C119" t="s">
        <v>7</v>
      </c>
      <c r="D119" s="3">
        <v>6755</v>
      </c>
      <c r="E119" s="4">
        <v>252</v>
      </c>
    </row>
    <row r="120" spans="1:5" x14ac:dyDescent="0.25">
      <c r="A120" t="s">
        <v>26</v>
      </c>
      <c r="B120" t="s">
        <v>6</v>
      </c>
      <c r="C120" t="s">
        <v>15</v>
      </c>
      <c r="D120" s="3">
        <v>11571</v>
      </c>
      <c r="E120" s="4">
        <v>138</v>
      </c>
    </row>
    <row r="121" spans="1:5" x14ac:dyDescent="0.25">
      <c r="A121" t="s">
        <v>5</v>
      </c>
      <c r="B121" t="s">
        <v>20</v>
      </c>
      <c r="C121" t="s">
        <v>18</v>
      </c>
      <c r="D121" s="3">
        <v>2541</v>
      </c>
      <c r="E121" s="4">
        <v>90</v>
      </c>
    </row>
    <row r="122" spans="1:5" x14ac:dyDescent="0.25">
      <c r="A122" t="s">
        <v>13</v>
      </c>
      <c r="B122" t="s">
        <v>6</v>
      </c>
      <c r="C122" t="s">
        <v>7</v>
      </c>
      <c r="D122" s="3">
        <v>1526</v>
      </c>
      <c r="E122" s="4">
        <v>240</v>
      </c>
    </row>
    <row r="123" spans="1:5" x14ac:dyDescent="0.25">
      <c r="A123" t="s">
        <v>5</v>
      </c>
      <c r="B123" t="s">
        <v>20</v>
      </c>
      <c r="C123" t="s">
        <v>12</v>
      </c>
      <c r="D123" s="3">
        <v>6125</v>
      </c>
      <c r="E123" s="4">
        <v>102</v>
      </c>
    </row>
    <row r="124" spans="1:5" x14ac:dyDescent="0.25">
      <c r="A124" t="s">
        <v>13</v>
      </c>
      <c r="B124" t="s">
        <v>9</v>
      </c>
      <c r="C124" t="s">
        <v>39</v>
      </c>
      <c r="D124" s="3">
        <v>847</v>
      </c>
      <c r="E124" s="4">
        <v>129</v>
      </c>
    </row>
    <row r="125" spans="1:5" x14ac:dyDescent="0.25">
      <c r="A125" t="s">
        <v>8</v>
      </c>
      <c r="B125" t="s">
        <v>9</v>
      </c>
      <c r="C125" t="s">
        <v>39</v>
      </c>
      <c r="D125" s="3">
        <v>4753</v>
      </c>
      <c r="E125" s="4">
        <v>300</v>
      </c>
    </row>
    <row r="126" spans="1:5" x14ac:dyDescent="0.25">
      <c r="A126" t="s">
        <v>16</v>
      </c>
      <c r="B126" t="s">
        <v>20</v>
      </c>
      <c r="C126" t="s">
        <v>19</v>
      </c>
      <c r="D126" s="3">
        <v>959</v>
      </c>
      <c r="E126" s="4">
        <v>135</v>
      </c>
    </row>
    <row r="127" spans="1:5" x14ac:dyDescent="0.25">
      <c r="A127" t="s">
        <v>23</v>
      </c>
      <c r="B127" t="s">
        <v>9</v>
      </c>
      <c r="C127" t="s">
        <v>38</v>
      </c>
      <c r="D127" s="3">
        <v>2793</v>
      </c>
      <c r="E127" s="4">
        <v>114</v>
      </c>
    </row>
    <row r="128" spans="1:5" x14ac:dyDescent="0.25">
      <c r="A128" t="s">
        <v>23</v>
      </c>
      <c r="B128" t="s">
        <v>9</v>
      </c>
      <c r="C128" t="s">
        <v>24</v>
      </c>
      <c r="D128" s="3">
        <v>4606</v>
      </c>
      <c r="E128" s="4">
        <v>63</v>
      </c>
    </row>
    <row r="129" spans="1:5" x14ac:dyDescent="0.25">
      <c r="A129" t="s">
        <v>23</v>
      </c>
      <c r="B129" t="s">
        <v>14</v>
      </c>
      <c r="C129" t="s">
        <v>32</v>
      </c>
      <c r="D129" s="3">
        <v>5551</v>
      </c>
      <c r="E129" s="4">
        <v>252</v>
      </c>
    </row>
    <row r="130" spans="1:5" x14ac:dyDescent="0.25">
      <c r="A130" t="s">
        <v>35</v>
      </c>
      <c r="B130" t="s">
        <v>14</v>
      </c>
      <c r="C130" t="s">
        <v>10</v>
      </c>
      <c r="D130" s="3">
        <v>6657</v>
      </c>
      <c r="E130" s="4">
        <v>303</v>
      </c>
    </row>
    <row r="131" spans="1:5" x14ac:dyDescent="0.25">
      <c r="A131" t="s">
        <v>23</v>
      </c>
      <c r="B131" t="s">
        <v>17</v>
      </c>
      <c r="C131" t="s">
        <v>28</v>
      </c>
      <c r="D131" s="3">
        <v>4438</v>
      </c>
      <c r="E131" s="4">
        <v>246</v>
      </c>
    </row>
    <row r="132" spans="1:5" x14ac:dyDescent="0.25">
      <c r="A132" t="s">
        <v>8</v>
      </c>
      <c r="B132" t="s">
        <v>20</v>
      </c>
      <c r="C132" t="s">
        <v>22</v>
      </c>
      <c r="D132" s="3">
        <v>168</v>
      </c>
      <c r="E132" s="4">
        <v>84</v>
      </c>
    </row>
    <row r="133" spans="1:5" x14ac:dyDescent="0.25">
      <c r="A133" t="s">
        <v>23</v>
      </c>
      <c r="B133" t="s">
        <v>30</v>
      </c>
      <c r="C133" t="s">
        <v>28</v>
      </c>
      <c r="D133" s="3">
        <v>7777</v>
      </c>
      <c r="E133" s="4">
        <v>39</v>
      </c>
    </row>
    <row r="134" spans="1:5" x14ac:dyDescent="0.25">
      <c r="A134" t="s">
        <v>25</v>
      </c>
      <c r="B134" t="s">
        <v>14</v>
      </c>
      <c r="C134" t="s">
        <v>28</v>
      </c>
      <c r="D134" s="3">
        <v>3339</v>
      </c>
      <c r="E134" s="4">
        <v>348</v>
      </c>
    </row>
    <row r="135" spans="1:5" x14ac:dyDescent="0.25">
      <c r="A135" t="s">
        <v>23</v>
      </c>
      <c r="B135" t="s">
        <v>6</v>
      </c>
      <c r="C135" t="s">
        <v>19</v>
      </c>
      <c r="D135" s="3">
        <v>6391</v>
      </c>
      <c r="E135" s="4">
        <v>48</v>
      </c>
    </row>
    <row r="136" spans="1:5" x14ac:dyDescent="0.25">
      <c r="A136" t="s">
        <v>25</v>
      </c>
      <c r="B136" t="s">
        <v>6</v>
      </c>
      <c r="C136" t="s">
        <v>22</v>
      </c>
      <c r="D136" s="3">
        <v>518</v>
      </c>
      <c r="E136" s="4">
        <v>75</v>
      </c>
    </row>
    <row r="137" spans="1:5" x14ac:dyDescent="0.25">
      <c r="A137" t="s">
        <v>23</v>
      </c>
      <c r="B137" t="s">
        <v>20</v>
      </c>
      <c r="C137" t="s">
        <v>40</v>
      </c>
      <c r="D137" s="3">
        <v>5677</v>
      </c>
      <c r="E137" s="4">
        <v>258</v>
      </c>
    </row>
    <row r="138" spans="1:5" x14ac:dyDescent="0.25">
      <c r="A138" t="s">
        <v>16</v>
      </c>
      <c r="B138" t="s">
        <v>17</v>
      </c>
      <c r="C138" t="s">
        <v>28</v>
      </c>
      <c r="D138" s="3">
        <v>6048</v>
      </c>
      <c r="E138" s="4">
        <v>27</v>
      </c>
    </row>
    <row r="139" spans="1:5" x14ac:dyDescent="0.25">
      <c r="A139" t="s">
        <v>8</v>
      </c>
      <c r="B139" t="s">
        <v>20</v>
      </c>
      <c r="C139" t="s">
        <v>10</v>
      </c>
      <c r="D139" s="3">
        <v>3752</v>
      </c>
      <c r="E139" s="4">
        <v>213</v>
      </c>
    </row>
    <row r="140" spans="1:5" x14ac:dyDescent="0.25">
      <c r="A140" t="s">
        <v>25</v>
      </c>
      <c r="B140" t="s">
        <v>9</v>
      </c>
      <c r="C140" t="s">
        <v>32</v>
      </c>
      <c r="D140" s="3">
        <v>4480</v>
      </c>
      <c r="E140" s="4">
        <v>357</v>
      </c>
    </row>
    <row r="141" spans="1:5" x14ac:dyDescent="0.25">
      <c r="A141" t="s">
        <v>11</v>
      </c>
      <c r="B141" t="s">
        <v>6</v>
      </c>
      <c r="C141" t="s">
        <v>12</v>
      </c>
      <c r="D141" s="3">
        <v>259</v>
      </c>
      <c r="E141" s="4">
        <v>207</v>
      </c>
    </row>
    <row r="142" spans="1:5" x14ac:dyDescent="0.25">
      <c r="A142" t="s">
        <v>8</v>
      </c>
      <c r="B142" t="s">
        <v>6</v>
      </c>
      <c r="C142" t="s">
        <v>7</v>
      </c>
      <c r="D142" s="3">
        <v>42</v>
      </c>
      <c r="E142" s="4">
        <v>150</v>
      </c>
    </row>
    <row r="143" spans="1:5" x14ac:dyDescent="0.25">
      <c r="A143" t="s">
        <v>13</v>
      </c>
      <c r="B143" t="s">
        <v>14</v>
      </c>
      <c r="C143" t="s">
        <v>42</v>
      </c>
      <c r="D143" s="3">
        <v>98</v>
      </c>
      <c r="E143" s="4">
        <v>204</v>
      </c>
    </row>
    <row r="144" spans="1:5" x14ac:dyDescent="0.25">
      <c r="A144" t="s">
        <v>23</v>
      </c>
      <c r="B144" t="s">
        <v>9</v>
      </c>
      <c r="C144" t="s">
        <v>39</v>
      </c>
      <c r="D144" s="3">
        <v>2478</v>
      </c>
      <c r="E144" s="4">
        <v>21</v>
      </c>
    </row>
    <row r="145" spans="1:5" x14ac:dyDescent="0.25">
      <c r="A145" t="s">
        <v>13</v>
      </c>
      <c r="B145" t="s">
        <v>30</v>
      </c>
      <c r="C145" t="s">
        <v>19</v>
      </c>
      <c r="D145" s="3">
        <v>7847</v>
      </c>
      <c r="E145" s="4">
        <v>174</v>
      </c>
    </row>
    <row r="146" spans="1:5" x14ac:dyDescent="0.25">
      <c r="A146" t="s">
        <v>26</v>
      </c>
      <c r="B146" t="s">
        <v>6</v>
      </c>
      <c r="C146" t="s">
        <v>28</v>
      </c>
      <c r="D146" s="3">
        <v>9926</v>
      </c>
      <c r="E146" s="4">
        <v>201</v>
      </c>
    </row>
    <row r="147" spans="1:5" x14ac:dyDescent="0.25">
      <c r="A147" t="s">
        <v>8</v>
      </c>
      <c r="B147" t="s">
        <v>20</v>
      </c>
      <c r="C147" t="s">
        <v>31</v>
      </c>
      <c r="D147" s="3">
        <v>819</v>
      </c>
      <c r="E147" s="4">
        <v>510</v>
      </c>
    </row>
    <row r="148" spans="1:5" x14ac:dyDescent="0.25">
      <c r="A148" t="s">
        <v>16</v>
      </c>
      <c r="B148" t="s">
        <v>17</v>
      </c>
      <c r="C148" t="s">
        <v>32</v>
      </c>
      <c r="D148" s="3">
        <v>3052</v>
      </c>
      <c r="E148" s="4">
        <v>378</v>
      </c>
    </row>
    <row r="149" spans="1:5" x14ac:dyDescent="0.25">
      <c r="A149" t="s">
        <v>11</v>
      </c>
      <c r="B149" t="s">
        <v>30</v>
      </c>
      <c r="C149" t="s">
        <v>41</v>
      </c>
      <c r="D149" s="3">
        <v>6832</v>
      </c>
      <c r="E149" s="4">
        <v>27</v>
      </c>
    </row>
    <row r="150" spans="1:5" x14ac:dyDescent="0.25">
      <c r="A150" t="s">
        <v>26</v>
      </c>
      <c r="B150" t="s">
        <v>17</v>
      </c>
      <c r="C150" t="s">
        <v>29</v>
      </c>
      <c r="D150" s="3">
        <v>2016</v>
      </c>
      <c r="E150" s="4">
        <v>117</v>
      </c>
    </row>
    <row r="151" spans="1:5" x14ac:dyDescent="0.25">
      <c r="A151" t="s">
        <v>16</v>
      </c>
      <c r="B151" t="s">
        <v>20</v>
      </c>
      <c r="C151" t="s">
        <v>41</v>
      </c>
      <c r="D151" s="3">
        <v>7322</v>
      </c>
      <c r="E151" s="4">
        <v>36</v>
      </c>
    </row>
    <row r="152" spans="1:5" x14ac:dyDescent="0.25">
      <c r="A152" t="s">
        <v>8</v>
      </c>
      <c r="B152" t="s">
        <v>9</v>
      </c>
      <c r="C152" t="s">
        <v>19</v>
      </c>
      <c r="D152" s="3">
        <v>357</v>
      </c>
      <c r="E152" s="4">
        <v>126</v>
      </c>
    </row>
    <row r="153" spans="1:5" x14ac:dyDescent="0.25">
      <c r="A153" t="s">
        <v>11</v>
      </c>
      <c r="B153" t="s">
        <v>17</v>
      </c>
      <c r="C153" t="s">
        <v>18</v>
      </c>
      <c r="D153" s="3">
        <v>3192</v>
      </c>
      <c r="E153" s="4">
        <v>72</v>
      </c>
    </row>
    <row r="154" spans="1:5" x14ac:dyDescent="0.25">
      <c r="A154" t="s">
        <v>23</v>
      </c>
      <c r="B154" t="s">
        <v>14</v>
      </c>
      <c r="C154" t="s">
        <v>22</v>
      </c>
      <c r="D154" s="3">
        <v>8435</v>
      </c>
      <c r="E154" s="4">
        <v>42</v>
      </c>
    </row>
    <row r="155" spans="1:5" x14ac:dyDescent="0.25">
      <c r="A155" t="s">
        <v>5</v>
      </c>
      <c r="B155" t="s">
        <v>17</v>
      </c>
      <c r="C155" t="s">
        <v>32</v>
      </c>
      <c r="D155" s="3">
        <v>0</v>
      </c>
      <c r="E155" s="4">
        <v>135</v>
      </c>
    </row>
    <row r="156" spans="1:5" x14ac:dyDescent="0.25">
      <c r="A156" t="s">
        <v>23</v>
      </c>
      <c r="B156" t="s">
        <v>30</v>
      </c>
      <c r="C156" t="s">
        <v>38</v>
      </c>
      <c r="D156" s="3">
        <v>8862</v>
      </c>
      <c r="E156" s="4">
        <v>189</v>
      </c>
    </row>
    <row r="157" spans="1:5" x14ac:dyDescent="0.25">
      <c r="A157" t="s">
        <v>16</v>
      </c>
      <c r="B157" t="s">
        <v>6</v>
      </c>
      <c r="C157" t="s">
        <v>40</v>
      </c>
      <c r="D157" s="3">
        <v>3556</v>
      </c>
      <c r="E157" s="4">
        <v>459</v>
      </c>
    </row>
    <row r="158" spans="1:5" x14ac:dyDescent="0.25">
      <c r="A158" t="s">
        <v>25</v>
      </c>
      <c r="B158" t="s">
        <v>30</v>
      </c>
      <c r="C158" t="s">
        <v>37</v>
      </c>
      <c r="D158" s="3">
        <v>7280</v>
      </c>
      <c r="E158" s="4">
        <v>201</v>
      </c>
    </row>
    <row r="159" spans="1:5" x14ac:dyDescent="0.25">
      <c r="A159" t="s">
        <v>16</v>
      </c>
      <c r="B159" t="s">
        <v>30</v>
      </c>
      <c r="C159" t="s">
        <v>7</v>
      </c>
      <c r="D159" s="3">
        <v>3402</v>
      </c>
      <c r="E159" s="4">
        <v>366</v>
      </c>
    </row>
    <row r="160" spans="1:5" x14ac:dyDescent="0.25">
      <c r="A160" t="s">
        <v>27</v>
      </c>
      <c r="B160" t="s">
        <v>6</v>
      </c>
      <c r="C160" t="s">
        <v>32</v>
      </c>
      <c r="D160" s="3">
        <v>4592</v>
      </c>
      <c r="E160" s="4">
        <v>324</v>
      </c>
    </row>
    <row r="161" spans="1:5" x14ac:dyDescent="0.25">
      <c r="A161" t="s">
        <v>11</v>
      </c>
      <c r="B161" t="s">
        <v>9</v>
      </c>
      <c r="C161" t="s">
        <v>37</v>
      </c>
      <c r="D161" s="3">
        <v>7833</v>
      </c>
      <c r="E161" s="4">
        <v>243</v>
      </c>
    </row>
    <row r="162" spans="1:5" x14ac:dyDescent="0.25">
      <c r="A162" t="s">
        <v>26</v>
      </c>
      <c r="B162" t="s">
        <v>17</v>
      </c>
      <c r="C162" t="s">
        <v>41</v>
      </c>
      <c r="D162" s="3">
        <v>7651</v>
      </c>
      <c r="E162" s="4">
        <v>213</v>
      </c>
    </row>
    <row r="163" spans="1:5" x14ac:dyDescent="0.25">
      <c r="A163" t="s">
        <v>5</v>
      </c>
      <c r="B163" t="s">
        <v>9</v>
      </c>
      <c r="C163" t="s">
        <v>7</v>
      </c>
      <c r="D163" s="3">
        <v>2275</v>
      </c>
      <c r="E163" s="4">
        <v>447</v>
      </c>
    </row>
    <row r="164" spans="1:5" x14ac:dyDescent="0.25">
      <c r="A164" t="s">
        <v>5</v>
      </c>
      <c r="B164" t="s">
        <v>20</v>
      </c>
      <c r="C164" t="s">
        <v>31</v>
      </c>
      <c r="D164" s="3">
        <v>5670</v>
      </c>
      <c r="E164" s="4">
        <v>297</v>
      </c>
    </row>
    <row r="165" spans="1:5" x14ac:dyDescent="0.25">
      <c r="A165" t="s">
        <v>23</v>
      </c>
      <c r="B165" t="s">
        <v>9</v>
      </c>
      <c r="C165" t="s">
        <v>29</v>
      </c>
      <c r="D165" s="3">
        <v>2135</v>
      </c>
      <c r="E165" s="4">
        <v>27</v>
      </c>
    </row>
    <row r="166" spans="1:5" x14ac:dyDescent="0.25">
      <c r="A166" t="s">
        <v>5</v>
      </c>
      <c r="B166" t="s">
        <v>30</v>
      </c>
      <c r="C166" t="s">
        <v>34</v>
      </c>
      <c r="D166" s="3">
        <v>2779</v>
      </c>
      <c r="E166" s="4">
        <v>75</v>
      </c>
    </row>
    <row r="167" spans="1:5" x14ac:dyDescent="0.25">
      <c r="A167" t="s">
        <v>35</v>
      </c>
      <c r="B167" t="s">
        <v>17</v>
      </c>
      <c r="C167" t="s">
        <v>19</v>
      </c>
      <c r="D167" s="3">
        <v>12950</v>
      </c>
      <c r="E167" s="4">
        <v>30</v>
      </c>
    </row>
    <row r="168" spans="1:5" x14ac:dyDescent="0.25">
      <c r="A168" t="s">
        <v>23</v>
      </c>
      <c r="B168" t="s">
        <v>14</v>
      </c>
      <c r="C168" t="s">
        <v>15</v>
      </c>
      <c r="D168" s="3">
        <v>2646</v>
      </c>
      <c r="E168" s="4">
        <v>177</v>
      </c>
    </row>
    <row r="169" spans="1:5" x14ac:dyDescent="0.25">
      <c r="A169" t="s">
        <v>5</v>
      </c>
      <c r="B169" t="s">
        <v>30</v>
      </c>
      <c r="C169" t="s">
        <v>19</v>
      </c>
      <c r="D169" s="3">
        <v>3794</v>
      </c>
      <c r="E169" s="4">
        <v>159</v>
      </c>
    </row>
    <row r="170" spans="1:5" x14ac:dyDescent="0.25">
      <c r="A170" t="s">
        <v>27</v>
      </c>
      <c r="B170" t="s">
        <v>9</v>
      </c>
      <c r="C170" t="s">
        <v>19</v>
      </c>
      <c r="D170" s="3">
        <v>819</v>
      </c>
      <c r="E170" s="4">
        <v>306</v>
      </c>
    </row>
    <row r="171" spans="1:5" x14ac:dyDescent="0.25">
      <c r="A171" t="s">
        <v>27</v>
      </c>
      <c r="B171" t="s">
        <v>30</v>
      </c>
      <c r="C171" t="s">
        <v>33</v>
      </c>
      <c r="D171" s="3">
        <v>2583</v>
      </c>
      <c r="E171" s="4">
        <v>18</v>
      </c>
    </row>
    <row r="172" spans="1:5" x14ac:dyDescent="0.25">
      <c r="A172" t="s">
        <v>23</v>
      </c>
      <c r="B172" t="s">
        <v>9</v>
      </c>
      <c r="C172" t="s">
        <v>36</v>
      </c>
      <c r="D172" s="3">
        <v>4585</v>
      </c>
      <c r="E172" s="4">
        <v>240</v>
      </c>
    </row>
    <row r="173" spans="1:5" x14ac:dyDescent="0.25">
      <c r="A173" t="s">
        <v>25</v>
      </c>
      <c r="B173" t="s">
        <v>30</v>
      </c>
      <c r="C173" t="s">
        <v>19</v>
      </c>
      <c r="D173" s="3">
        <v>1652</v>
      </c>
      <c r="E173" s="4">
        <v>93</v>
      </c>
    </row>
    <row r="174" spans="1:5" x14ac:dyDescent="0.25">
      <c r="A174" t="s">
        <v>35</v>
      </c>
      <c r="B174" t="s">
        <v>30</v>
      </c>
      <c r="C174" t="s">
        <v>42</v>
      </c>
      <c r="D174" s="3">
        <v>4991</v>
      </c>
      <c r="E174" s="4">
        <v>9</v>
      </c>
    </row>
    <row r="175" spans="1:5" x14ac:dyDescent="0.25">
      <c r="A175" t="s">
        <v>8</v>
      </c>
      <c r="B175" t="s">
        <v>30</v>
      </c>
      <c r="C175" t="s">
        <v>29</v>
      </c>
      <c r="D175" s="3">
        <v>2009</v>
      </c>
      <c r="E175" s="4">
        <v>219</v>
      </c>
    </row>
    <row r="176" spans="1:5" x14ac:dyDescent="0.25">
      <c r="A176" t="s">
        <v>26</v>
      </c>
      <c r="B176" t="s">
        <v>17</v>
      </c>
      <c r="C176" t="s">
        <v>22</v>
      </c>
      <c r="D176" s="3">
        <v>1568</v>
      </c>
      <c r="E176" s="4">
        <v>141</v>
      </c>
    </row>
    <row r="177" spans="1:5" x14ac:dyDescent="0.25">
      <c r="A177" t="s">
        <v>13</v>
      </c>
      <c r="B177" t="s">
        <v>6</v>
      </c>
      <c r="C177" t="s">
        <v>33</v>
      </c>
      <c r="D177" s="3">
        <v>3388</v>
      </c>
      <c r="E177" s="4">
        <v>123</v>
      </c>
    </row>
    <row r="178" spans="1:5" x14ac:dyDescent="0.25">
      <c r="A178" t="s">
        <v>5</v>
      </c>
      <c r="B178" t="s">
        <v>20</v>
      </c>
      <c r="C178" t="s">
        <v>38</v>
      </c>
      <c r="D178" s="3">
        <v>623</v>
      </c>
      <c r="E178" s="4">
        <v>51</v>
      </c>
    </row>
    <row r="179" spans="1:5" x14ac:dyDescent="0.25">
      <c r="A179" t="s">
        <v>16</v>
      </c>
      <c r="B179" t="s">
        <v>14</v>
      </c>
      <c r="C179" t="s">
        <v>12</v>
      </c>
      <c r="D179" s="3">
        <v>10073</v>
      </c>
      <c r="E179" s="4">
        <v>120</v>
      </c>
    </row>
    <row r="180" spans="1:5" x14ac:dyDescent="0.25">
      <c r="A180" t="s">
        <v>8</v>
      </c>
      <c r="B180" t="s">
        <v>17</v>
      </c>
      <c r="C180" t="s">
        <v>42</v>
      </c>
      <c r="D180" s="3">
        <v>1561</v>
      </c>
      <c r="E180" s="4">
        <v>27</v>
      </c>
    </row>
    <row r="181" spans="1:5" x14ac:dyDescent="0.25">
      <c r="A181" t="s">
        <v>11</v>
      </c>
      <c r="B181" t="s">
        <v>14</v>
      </c>
      <c r="C181" t="s">
        <v>39</v>
      </c>
      <c r="D181" s="3">
        <v>11522</v>
      </c>
      <c r="E181" s="4">
        <v>204</v>
      </c>
    </row>
    <row r="182" spans="1:5" x14ac:dyDescent="0.25">
      <c r="A182" t="s">
        <v>16</v>
      </c>
      <c r="B182" t="s">
        <v>20</v>
      </c>
      <c r="C182" t="s">
        <v>31</v>
      </c>
      <c r="D182" s="3">
        <v>2317</v>
      </c>
      <c r="E182" s="4">
        <v>123</v>
      </c>
    </row>
    <row r="183" spans="1:5" x14ac:dyDescent="0.25">
      <c r="A183" t="s">
        <v>35</v>
      </c>
      <c r="B183" t="s">
        <v>6</v>
      </c>
      <c r="C183" t="s">
        <v>40</v>
      </c>
      <c r="D183" s="3">
        <v>3059</v>
      </c>
      <c r="E183" s="4">
        <v>27</v>
      </c>
    </row>
    <row r="184" spans="1:5" x14ac:dyDescent="0.25">
      <c r="A184" t="s">
        <v>13</v>
      </c>
      <c r="B184" t="s">
        <v>6</v>
      </c>
      <c r="C184" t="s">
        <v>42</v>
      </c>
      <c r="D184" s="3">
        <v>2324</v>
      </c>
      <c r="E184" s="4">
        <v>177</v>
      </c>
    </row>
    <row r="185" spans="1:5" x14ac:dyDescent="0.25">
      <c r="A185" t="s">
        <v>27</v>
      </c>
      <c r="B185" t="s">
        <v>17</v>
      </c>
      <c r="C185" t="s">
        <v>42</v>
      </c>
      <c r="D185" s="3">
        <v>4956</v>
      </c>
      <c r="E185" s="4">
        <v>171</v>
      </c>
    </row>
    <row r="186" spans="1:5" x14ac:dyDescent="0.25">
      <c r="A186" t="s">
        <v>35</v>
      </c>
      <c r="B186" t="s">
        <v>30</v>
      </c>
      <c r="C186" t="s">
        <v>36</v>
      </c>
      <c r="D186" s="3">
        <v>5355</v>
      </c>
      <c r="E186" s="4">
        <v>204</v>
      </c>
    </row>
    <row r="187" spans="1:5" x14ac:dyDescent="0.25">
      <c r="A187" t="s">
        <v>27</v>
      </c>
      <c r="B187" t="s">
        <v>30</v>
      </c>
      <c r="C187" t="s">
        <v>24</v>
      </c>
      <c r="D187" s="3">
        <v>7259</v>
      </c>
      <c r="E187" s="4">
        <v>276</v>
      </c>
    </row>
    <row r="188" spans="1:5" x14ac:dyDescent="0.25">
      <c r="A188" t="s">
        <v>8</v>
      </c>
      <c r="B188" t="s">
        <v>6</v>
      </c>
      <c r="C188" t="s">
        <v>42</v>
      </c>
      <c r="D188" s="3">
        <v>6279</v>
      </c>
      <c r="E188" s="4">
        <v>45</v>
      </c>
    </row>
    <row r="189" spans="1:5" x14ac:dyDescent="0.25">
      <c r="A189" t="s">
        <v>5</v>
      </c>
      <c r="B189" t="s">
        <v>20</v>
      </c>
      <c r="C189" t="s">
        <v>32</v>
      </c>
      <c r="D189" s="3">
        <v>2541</v>
      </c>
      <c r="E189" s="4">
        <v>45</v>
      </c>
    </row>
    <row r="190" spans="1:5" x14ac:dyDescent="0.25">
      <c r="A190" t="s">
        <v>16</v>
      </c>
      <c r="B190" t="s">
        <v>9</v>
      </c>
      <c r="C190" t="s">
        <v>39</v>
      </c>
      <c r="D190" s="3">
        <v>3864</v>
      </c>
      <c r="E190" s="4">
        <v>177</v>
      </c>
    </row>
    <row r="191" spans="1:5" x14ac:dyDescent="0.25">
      <c r="A191" t="s">
        <v>25</v>
      </c>
      <c r="B191" t="s">
        <v>14</v>
      </c>
      <c r="C191" t="s">
        <v>31</v>
      </c>
      <c r="D191" s="3">
        <v>6146</v>
      </c>
      <c r="E191" s="4">
        <v>63</v>
      </c>
    </row>
    <row r="192" spans="1:5" x14ac:dyDescent="0.25">
      <c r="A192" t="s">
        <v>11</v>
      </c>
      <c r="B192" t="s">
        <v>17</v>
      </c>
      <c r="C192" t="s">
        <v>15</v>
      </c>
      <c r="D192" s="3">
        <v>2639</v>
      </c>
      <c r="E192" s="4">
        <v>204</v>
      </c>
    </row>
    <row r="193" spans="1:5" x14ac:dyDescent="0.25">
      <c r="A193" t="s">
        <v>8</v>
      </c>
      <c r="B193" t="s">
        <v>6</v>
      </c>
      <c r="C193" t="s">
        <v>22</v>
      </c>
      <c r="D193" s="3">
        <v>1890</v>
      </c>
      <c r="E193" s="4">
        <v>195</v>
      </c>
    </row>
    <row r="194" spans="1:5" x14ac:dyDescent="0.25">
      <c r="A194" t="s">
        <v>23</v>
      </c>
      <c r="B194" t="s">
        <v>30</v>
      </c>
      <c r="C194" t="s">
        <v>24</v>
      </c>
      <c r="D194" s="3">
        <v>1932</v>
      </c>
      <c r="E194" s="4">
        <v>369</v>
      </c>
    </row>
    <row r="195" spans="1:5" x14ac:dyDescent="0.25">
      <c r="A195" t="s">
        <v>27</v>
      </c>
      <c r="B195" t="s">
        <v>30</v>
      </c>
      <c r="C195" t="s">
        <v>18</v>
      </c>
      <c r="D195" s="3">
        <v>6300</v>
      </c>
      <c r="E195" s="4">
        <v>42</v>
      </c>
    </row>
    <row r="196" spans="1:5" x14ac:dyDescent="0.25">
      <c r="A196" t="s">
        <v>16</v>
      </c>
      <c r="B196" t="s">
        <v>6</v>
      </c>
      <c r="C196" t="s">
        <v>7</v>
      </c>
      <c r="D196" s="3">
        <v>560</v>
      </c>
      <c r="E196" s="4">
        <v>81</v>
      </c>
    </row>
    <row r="197" spans="1:5" x14ac:dyDescent="0.25">
      <c r="A197" t="s">
        <v>11</v>
      </c>
      <c r="B197" t="s">
        <v>6</v>
      </c>
      <c r="C197" t="s">
        <v>42</v>
      </c>
      <c r="D197" s="3">
        <v>2856</v>
      </c>
      <c r="E197" s="4">
        <v>246</v>
      </c>
    </row>
    <row r="198" spans="1:5" x14ac:dyDescent="0.25">
      <c r="A198" t="s">
        <v>11</v>
      </c>
      <c r="B198" t="s">
        <v>30</v>
      </c>
      <c r="C198" t="s">
        <v>28</v>
      </c>
      <c r="D198" s="3">
        <v>707</v>
      </c>
      <c r="E198" s="4">
        <v>174</v>
      </c>
    </row>
    <row r="199" spans="1:5" x14ac:dyDescent="0.25">
      <c r="A199" t="s">
        <v>8</v>
      </c>
      <c r="B199" t="s">
        <v>9</v>
      </c>
      <c r="C199" t="s">
        <v>7</v>
      </c>
      <c r="D199" s="3">
        <v>3598</v>
      </c>
      <c r="E199" s="4">
        <v>81</v>
      </c>
    </row>
    <row r="200" spans="1:5" x14ac:dyDescent="0.25">
      <c r="A200" t="s">
        <v>5</v>
      </c>
      <c r="B200" t="s">
        <v>9</v>
      </c>
      <c r="C200" t="s">
        <v>22</v>
      </c>
      <c r="D200" s="3">
        <v>6853</v>
      </c>
      <c r="E200" s="4">
        <v>372</v>
      </c>
    </row>
    <row r="201" spans="1:5" x14ac:dyDescent="0.25">
      <c r="A201" t="s">
        <v>5</v>
      </c>
      <c r="B201" t="s">
        <v>9</v>
      </c>
      <c r="C201" t="s">
        <v>29</v>
      </c>
      <c r="D201" s="3">
        <v>4725</v>
      </c>
      <c r="E201" s="4">
        <v>174</v>
      </c>
    </row>
    <row r="202" spans="1:5" x14ac:dyDescent="0.25">
      <c r="A202" t="s">
        <v>13</v>
      </c>
      <c r="B202" t="s">
        <v>14</v>
      </c>
      <c r="C202" t="s">
        <v>10</v>
      </c>
      <c r="D202" s="3">
        <v>10304</v>
      </c>
      <c r="E202" s="4">
        <v>84</v>
      </c>
    </row>
    <row r="203" spans="1:5" x14ac:dyDescent="0.25">
      <c r="A203" t="s">
        <v>13</v>
      </c>
      <c r="B203" t="s">
        <v>30</v>
      </c>
      <c r="C203" t="s">
        <v>29</v>
      </c>
      <c r="D203" s="3">
        <v>1274</v>
      </c>
      <c r="E203" s="4">
        <v>225</v>
      </c>
    </row>
    <row r="204" spans="1:5" x14ac:dyDescent="0.25">
      <c r="A204" t="s">
        <v>25</v>
      </c>
      <c r="B204" t="s">
        <v>14</v>
      </c>
      <c r="C204" t="s">
        <v>7</v>
      </c>
      <c r="D204" s="3">
        <v>1526</v>
      </c>
      <c r="E204" s="4">
        <v>105</v>
      </c>
    </row>
    <row r="205" spans="1:5" x14ac:dyDescent="0.25">
      <c r="A205" t="s">
        <v>5</v>
      </c>
      <c r="B205" t="s">
        <v>17</v>
      </c>
      <c r="C205" t="s">
        <v>40</v>
      </c>
      <c r="D205" s="3">
        <v>3101</v>
      </c>
      <c r="E205" s="4">
        <v>225</v>
      </c>
    </row>
    <row r="206" spans="1:5" x14ac:dyDescent="0.25">
      <c r="A206" t="s">
        <v>26</v>
      </c>
      <c r="B206" t="s">
        <v>6</v>
      </c>
      <c r="C206" t="s">
        <v>24</v>
      </c>
      <c r="D206" s="3">
        <v>1057</v>
      </c>
      <c r="E206" s="4">
        <v>54</v>
      </c>
    </row>
    <row r="207" spans="1:5" x14ac:dyDescent="0.25">
      <c r="A207" t="s">
        <v>23</v>
      </c>
      <c r="B207" t="s">
        <v>6</v>
      </c>
      <c r="C207" t="s">
        <v>42</v>
      </c>
      <c r="D207" s="3">
        <v>5306</v>
      </c>
      <c r="E207" s="4">
        <v>0</v>
      </c>
    </row>
    <row r="208" spans="1:5" x14ac:dyDescent="0.25">
      <c r="A208" t="s">
        <v>25</v>
      </c>
      <c r="B208" t="s">
        <v>17</v>
      </c>
      <c r="C208" t="s">
        <v>38</v>
      </c>
      <c r="D208" s="3">
        <v>4018</v>
      </c>
      <c r="E208" s="4">
        <v>171</v>
      </c>
    </row>
    <row r="209" spans="1:5" x14ac:dyDescent="0.25">
      <c r="A209" t="s">
        <v>11</v>
      </c>
      <c r="B209" t="s">
        <v>30</v>
      </c>
      <c r="C209" t="s">
        <v>29</v>
      </c>
      <c r="D209" s="3">
        <v>938</v>
      </c>
      <c r="E209" s="4">
        <v>189</v>
      </c>
    </row>
    <row r="210" spans="1:5" x14ac:dyDescent="0.25">
      <c r="A210" t="s">
        <v>23</v>
      </c>
      <c r="B210" t="s">
        <v>20</v>
      </c>
      <c r="C210" t="s">
        <v>15</v>
      </c>
      <c r="D210" s="3">
        <v>1778</v>
      </c>
      <c r="E210" s="4">
        <v>270</v>
      </c>
    </row>
    <row r="211" spans="1:5" x14ac:dyDescent="0.25">
      <c r="A211" t="s">
        <v>16</v>
      </c>
      <c r="B211" t="s">
        <v>17</v>
      </c>
      <c r="C211" t="s">
        <v>7</v>
      </c>
      <c r="D211" s="3">
        <v>1638</v>
      </c>
      <c r="E211" s="4">
        <v>63</v>
      </c>
    </row>
    <row r="212" spans="1:5" x14ac:dyDescent="0.25">
      <c r="A212" t="s">
        <v>13</v>
      </c>
      <c r="B212" t="s">
        <v>20</v>
      </c>
      <c r="C212" t="s">
        <v>18</v>
      </c>
      <c r="D212" s="3">
        <v>154</v>
      </c>
      <c r="E212" s="4">
        <v>21</v>
      </c>
    </row>
    <row r="213" spans="1:5" x14ac:dyDescent="0.25">
      <c r="A213" t="s">
        <v>23</v>
      </c>
      <c r="B213" t="s">
        <v>6</v>
      </c>
      <c r="C213" t="s">
        <v>22</v>
      </c>
      <c r="D213" s="3">
        <v>9835</v>
      </c>
      <c r="E213" s="4">
        <v>207</v>
      </c>
    </row>
    <row r="214" spans="1:5" x14ac:dyDescent="0.25">
      <c r="A214" t="s">
        <v>11</v>
      </c>
      <c r="B214" t="s">
        <v>6</v>
      </c>
      <c r="C214" t="s">
        <v>33</v>
      </c>
      <c r="D214" s="3">
        <v>7273</v>
      </c>
      <c r="E214" s="4">
        <v>96</v>
      </c>
    </row>
    <row r="215" spans="1:5" x14ac:dyDescent="0.25">
      <c r="A215" t="s">
        <v>25</v>
      </c>
      <c r="B215" t="s">
        <v>17</v>
      </c>
      <c r="C215" t="s">
        <v>22</v>
      </c>
      <c r="D215" s="3">
        <v>6909</v>
      </c>
      <c r="E215" s="4">
        <v>81</v>
      </c>
    </row>
    <row r="216" spans="1:5" x14ac:dyDescent="0.25">
      <c r="A216" t="s">
        <v>11</v>
      </c>
      <c r="B216" t="s">
        <v>17</v>
      </c>
      <c r="C216" t="s">
        <v>38</v>
      </c>
      <c r="D216" s="3">
        <v>3920</v>
      </c>
      <c r="E216" s="4">
        <v>306</v>
      </c>
    </row>
    <row r="217" spans="1:5" x14ac:dyDescent="0.25">
      <c r="A217" t="s">
        <v>35</v>
      </c>
      <c r="B217" t="s">
        <v>17</v>
      </c>
      <c r="C217" t="s">
        <v>41</v>
      </c>
      <c r="D217" s="3">
        <v>4858</v>
      </c>
      <c r="E217" s="4">
        <v>279</v>
      </c>
    </row>
    <row r="218" spans="1:5" x14ac:dyDescent="0.25">
      <c r="A218" t="s">
        <v>26</v>
      </c>
      <c r="B218" t="s">
        <v>20</v>
      </c>
      <c r="C218" t="s">
        <v>12</v>
      </c>
      <c r="D218" s="3">
        <v>3549</v>
      </c>
      <c r="E218" s="4">
        <v>3</v>
      </c>
    </row>
    <row r="219" spans="1:5" x14ac:dyDescent="0.25">
      <c r="A219" t="s">
        <v>23</v>
      </c>
      <c r="B219" t="s">
        <v>17</v>
      </c>
      <c r="C219" t="s">
        <v>39</v>
      </c>
      <c r="D219" s="3">
        <v>966</v>
      </c>
      <c r="E219" s="4">
        <v>198</v>
      </c>
    </row>
    <row r="220" spans="1:5" x14ac:dyDescent="0.25">
      <c r="A220" t="s">
        <v>25</v>
      </c>
      <c r="B220" t="s">
        <v>17</v>
      </c>
      <c r="C220" t="s">
        <v>15</v>
      </c>
      <c r="D220" s="3">
        <v>385</v>
      </c>
      <c r="E220" s="4">
        <v>249</v>
      </c>
    </row>
    <row r="221" spans="1:5" x14ac:dyDescent="0.25">
      <c r="A221" t="s">
        <v>16</v>
      </c>
      <c r="B221" t="s">
        <v>30</v>
      </c>
      <c r="C221" t="s">
        <v>29</v>
      </c>
      <c r="D221" s="3">
        <v>2219</v>
      </c>
      <c r="E221" s="4">
        <v>75</v>
      </c>
    </row>
    <row r="222" spans="1:5" x14ac:dyDescent="0.25">
      <c r="A222" t="s">
        <v>11</v>
      </c>
      <c r="B222" t="s">
        <v>14</v>
      </c>
      <c r="C222" t="s">
        <v>10</v>
      </c>
      <c r="D222" s="3">
        <v>2954</v>
      </c>
      <c r="E222" s="4">
        <v>189</v>
      </c>
    </row>
    <row r="223" spans="1:5" x14ac:dyDescent="0.25">
      <c r="A223" t="s">
        <v>23</v>
      </c>
      <c r="B223" t="s">
        <v>14</v>
      </c>
      <c r="C223" t="s">
        <v>10</v>
      </c>
      <c r="D223" s="3">
        <v>280</v>
      </c>
      <c r="E223" s="4">
        <v>87</v>
      </c>
    </row>
    <row r="224" spans="1:5" x14ac:dyDescent="0.25">
      <c r="A224" t="s">
        <v>13</v>
      </c>
      <c r="B224" t="s">
        <v>14</v>
      </c>
      <c r="C224" t="s">
        <v>7</v>
      </c>
      <c r="D224" s="3">
        <v>6118</v>
      </c>
      <c r="E224" s="4">
        <v>174</v>
      </c>
    </row>
    <row r="225" spans="1:5" x14ac:dyDescent="0.25">
      <c r="A225" t="s">
        <v>26</v>
      </c>
      <c r="B225" t="s">
        <v>17</v>
      </c>
      <c r="C225" t="s">
        <v>37</v>
      </c>
      <c r="D225" s="3">
        <v>4802</v>
      </c>
      <c r="E225" s="4">
        <v>36</v>
      </c>
    </row>
    <row r="226" spans="1:5" x14ac:dyDescent="0.25">
      <c r="A226" t="s">
        <v>11</v>
      </c>
      <c r="B226" t="s">
        <v>20</v>
      </c>
      <c r="C226" t="s">
        <v>38</v>
      </c>
      <c r="D226" s="3">
        <v>4137</v>
      </c>
      <c r="E226" s="4">
        <v>60</v>
      </c>
    </row>
    <row r="227" spans="1:5" x14ac:dyDescent="0.25">
      <c r="A227" t="s">
        <v>27</v>
      </c>
      <c r="B227" t="s">
        <v>9</v>
      </c>
      <c r="C227" t="s">
        <v>34</v>
      </c>
      <c r="D227" s="3">
        <v>2023</v>
      </c>
      <c r="E227" s="4">
        <v>78</v>
      </c>
    </row>
    <row r="228" spans="1:5" x14ac:dyDescent="0.25">
      <c r="A228" t="s">
        <v>11</v>
      </c>
      <c r="B228" t="s">
        <v>14</v>
      </c>
      <c r="C228" t="s">
        <v>7</v>
      </c>
      <c r="D228" s="3">
        <v>9051</v>
      </c>
      <c r="E228" s="4">
        <v>57</v>
      </c>
    </row>
    <row r="229" spans="1:5" x14ac:dyDescent="0.25">
      <c r="A229" t="s">
        <v>11</v>
      </c>
      <c r="B229" t="s">
        <v>6</v>
      </c>
      <c r="C229" t="s">
        <v>40</v>
      </c>
      <c r="D229" s="3">
        <v>2919</v>
      </c>
      <c r="E229" s="4">
        <v>45</v>
      </c>
    </row>
    <row r="230" spans="1:5" x14ac:dyDescent="0.25">
      <c r="A230" t="s">
        <v>13</v>
      </c>
      <c r="B230" t="s">
        <v>20</v>
      </c>
      <c r="C230" t="s">
        <v>22</v>
      </c>
      <c r="D230" s="3">
        <v>5915</v>
      </c>
      <c r="E230" s="4">
        <v>3</v>
      </c>
    </row>
    <row r="231" spans="1:5" x14ac:dyDescent="0.25">
      <c r="A231" t="s">
        <v>35</v>
      </c>
      <c r="B231" t="s">
        <v>9</v>
      </c>
      <c r="C231" t="s">
        <v>37</v>
      </c>
      <c r="D231" s="3">
        <v>2562</v>
      </c>
      <c r="E231" s="4">
        <v>6</v>
      </c>
    </row>
    <row r="232" spans="1:5" x14ac:dyDescent="0.25">
      <c r="A232" t="s">
        <v>25</v>
      </c>
      <c r="B232" t="s">
        <v>6</v>
      </c>
      <c r="C232" t="s">
        <v>18</v>
      </c>
      <c r="D232" s="3">
        <v>8813</v>
      </c>
      <c r="E232" s="4">
        <v>21</v>
      </c>
    </row>
    <row r="233" spans="1:5" x14ac:dyDescent="0.25">
      <c r="A233" t="s">
        <v>25</v>
      </c>
      <c r="B233" t="s">
        <v>14</v>
      </c>
      <c r="C233" t="s">
        <v>15</v>
      </c>
      <c r="D233" s="3">
        <v>6111</v>
      </c>
      <c r="E233" s="4">
        <v>3</v>
      </c>
    </row>
    <row r="234" spans="1:5" x14ac:dyDescent="0.25">
      <c r="A234" t="s">
        <v>8</v>
      </c>
      <c r="B234" t="s">
        <v>30</v>
      </c>
      <c r="C234" t="s">
        <v>21</v>
      </c>
      <c r="D234" s="3">
        <v>3507</v>
      </c>
      <c r="E234" s="4">
        <v>288</v>
      </c>
    </row>
    <row r="235" spans="1:5" x14ac:dyDescent="0.25">
      <c r="A235" t="s">
        <v>16</v>
      </c>
      <c r="B235" t="s">
        <v>14</v>
      </c>
      <c r="C235" t="s">
        <v>31</v>
      </c>
      <c r="D235" s="3">
        <v>4319</v>
      </c>
      <c r="E235" s="4">
        <v>30</v>
      </c>
    </row>
    <row r="236" spans="1:5" x14ac:dyDescent="0.25">
      <c r="A236" t="s">
        <v>5</v>
      </c>
      <c r="B236" t="s">
        <v>20</v>
      </c>
      <c r="C236" t="s">
        <v>42</v>
      </c>
      <c r="D236" s="3">
        <v>609</v>
      </c>
      <c r="E236" s="4">
        <v>87</v>
      </c>
    </row>
    <row r="237" spans="1:5" x14ac:dyDescent="0.25">
      <c r="A237" t="s">
        <v>5</v>
      </c>
      <c r="B237" t="s">
        <v>17</v>
      </c>
      <c r="C237" t="s">
        <v>39</v>
      </c>
      <c r="D237" s="3">
        <v>6370</v>
      </c>
      <c r="E237" s="4">
        <v>30</v>
      </c>
    </row>
    <row r="238" spans="1:5" x14ac:dyDescent="0.25">
      <c r="A238" t="s">
        <v>25</v>
      </c>
      <c r="B238" t="s">
        <v>20</v>
      </c>
      <c r="C238" t="s">
        <v>36</v>
      </c>
      <c r="D238" s="3">
        <v>5474</v>
      </c>
      <c r="E238" s="4">
        <v>168</v>
      </c>
    </row>
    <row r="239" spans="1:5" x14ac:dyDescent="0.25">
      <c r="A239" t="s">
        <v>5</v>
      </c>
      <c r="B239" t="s">
        <v>14</v>
      </c>
      <c r="C239" t="s">
        <v>39</v>
      </c>
      <c r="D239" s="3">
        <v>3164</v>
      </c>
      <c r="E239" s="4">
        <v>306</v>
      </c>
    </row>
    <row r="240" spans="1:5" x14ac:dyDescent="0.25">
      <c r="A240" t="s">
        <v>16</v>
      </c>
      <c r="B240" t="s">
        <v>9</v>
      </c>
      <c r="C240" t="s">
        <v>12</v>
      </c>
      <c r="D240" s="3">
        <v>1302</v>
      </c>
      <c r="E240" s="4">
        <v>402</v>
      </c>
    </row>
    <row r="241" spans="1:5" x14ac:dyDescent="0.25">
      <c r="A241" t="s">
        <v>27</v>
      </c>
      <c r="B241" t="s">
        <v>6</v>
      </c>
      <c r="C241" t="s">
        <v>40</v>
      </c>
      <c r="D241" s="3">
        <v>7308</v>
      </c>
      <c r="E241" s="4">
        <v>327</v>
      </c>
    </row>
    <row r="242" spans="1:5" x14ac:dyDescent="0.25">
      <c r="A242" t="s">
        <v>5</v>
      </c>
      <c r="B242" t="s">
        <v>6</v>
      </c>
      <c r="C242" t="s">
        <v>39</v>
      </c>
      <c r="D242" s="3">
        <v>6132</v>
      </c>
      <c r="E242" s="4">
        <v>93</v>
      </c>
    </row>
    <row r="243" spans="1:5" x14ac:dyDescent="0.25">
      <c r="A243" t="s">
        <v>35</v>
      </c>
      <c r="B243" t="s">
        <v>9</v>
      </c>
      <c r="C243" t="s">
        <v>24</v>
      </c>
      <c r="D243" s="3">
        <v>3472</v>
      </c>
      <c r="E243" s="4">
        <v>96</v>
      </c>
    </row>
    <row r="244" spans="1:5" x14ac:dyDescent="0.25">
      <c r="A244" t="s">
        <v>8</v>
      </c>
      <c r="B244" t="s">
        <v>17</v>
      </c>
      <c r="C244" t="s">
        <v>15</v>
      </c>
      <c r="D244" s="3">
        <v>9660</v>
      </c>
      <c r="E244" s="4">
        <v>27</v>
      </c>
    </row>
    <row r="245" spans="1:5" x14ac:dyDescent="0.25">
      <c r="A245" t="s">
        <v>11</v>
      </c>
      <c r="B245" t="s">
        <v>20</v>
      </c>
      <c r="C245" t="s">
        <v>42</v>
      </c>
      <c r="D245" s="3">
        <v>2436</v>
      </c>
      <c r="E245" s="4">
        <v>99</v>
      </c>
    </row>
    <row r="246" spans="1:5" x14ac:dyDescent="0.25">
      <c r="A246" t="s">
        <v>11</v>
      </c>
      <c r="B246" t="s">
        <v>20</v>
      </c>
      <c r="C246" t="s">
        <v>19</v>
      </c>
      <c r="D246" s="3">
        <v>9506</v>
      </c>
      <c r="E246" s="4">
        <v>87</v>
      </c>
    </row>
    <row r="247" spans="1:5" x14ac:dyDescent="0.25">
      <c r="A247" t="s">
        <v>35</v>
      </c>
      <c r="B247" t="s">
        <v>6</v>
      </c>
      <c r="C247" t="s">
        <v>41</v>
      </c>
      <c r="D247" s="3">
        <v>245</v>
      </c>
      <c r="E247" s="4">
        <v>288</v>
      </c>
    </row>
    <row r="248" spans="1:5" x14ac:dyDescent="0.25">
      <c r="A248" t="s">
        <v>8</v>
      </c>
      <c r="B248" t="s">
        <v>9</v>
      </c>
      <c r="C248" t="s">
        <v>33</v>
      </c>
      <c r="D248" s="3">
        <v>2702</v>
      </c>
      <c r="E248" s="4">
        <v>363</v>
      </c>
    </row>
    <row r="249" spans="1:5" x14ac:dyDescent="0.25">
      <c r="A249" t="s">
        <v>35</v>
      </c>
      <c r="B249" t="s">
        <v>30</v>
      </c>
      <c r="C249" t="s">
        <v>28</v>
      </c>
      <c r="D249" s="3">
        <v>700</v>
      </c>
      <c r="E249" s="4">
        <v>87</v>
      </c>
    </row>
    <row r="250" spans="1:5" x14ac:dyDescent="0.25">
      <c r="A250" t="s">
        <v>16</v>
      </c>
      <c r="B250" t="s">
        <v>30</v>
      </c>
      <c r="C250" t="s">
        <v>28</v>
      </c>
      <c r="D250" s="3">
        <v>3759</v>
      </c>
      <c r="E250" s="4">
        <v>150</v>
      </c>
    </row>
    <row r="251" spans="1:5" x14ac:dyDescent="0.25">
      <c r="A251" t="s">
        <v>26</v>
      </c>
      <c r="B251" t="s">
        <v>9</v>
      </c>
      <c r="C251" t="s">
        <v>28</v>
      </c>
      <c r="D251" s="3">
        <v>1589</v>
      </c>
      <c r="E251" s="4">
        <v>303</v>
      </c>
    </row>
    <row r="252" spans="1:5" x14ac:dyDescent="0.25">
      <c r="A252" t="s">
        <v>23</v>
      </c>
      <c r="B252" t="s">
        <v>9</v>
      </c>
      <c r="C252" t="s">
        <v>40</v>
      </c>
      <c r="D252" s="3">
        <v>5194</v>
      </c>
      <c r="E252" s="4">
        <v>288</v>
      </c>
    </row>
    <row r="253" spans="1:5" x14ac:dyDescent="0.25">
      <c r="A253" t="s">
        <v>35</v>
      </c>
      <c r="B253" t="s">
        <v>14</v>
      </c>
      <c r="C253" t="s">
        <v>31</v>
      </c>
      <c r="D253" s="3">
        <v>945</v>
      </c>
      <c r="E253" s="4">
        <v>75</v>
      </c>
    </row>
    <row r="254" spans="1:5" x14ac:dyDescent="0.25">
      <c r="A254" t="s">
        <v>5</v>
      </c>
      <c r="B254" t="s">
        <v>20</v>
      </c>
      <c r="C254" t="s">
        <v>21</v>
      </c>
      <c r="D254" s="3">
        <v>1988</v>
      </c>
      <c r="E254" s="4">
        <v>39</v>
      </c>
    </row>
    <row r="255" spans="1:5" x14ac:dyDescent="0.25">
      <c r="A255" t="s">
        <v>16</v>
      </c>
      <c r="B255" t="s">
        <v>30</v>
      </c>
      <c r="C255" t="s">
        <v>10</v>
      </c>
      <c r="D255" s="3">
        <v>6734</v>
      </c>
      <c r="E255" s="4">
        <v>123</v>
      </c>
    </row>
    <row r="256" spans="1:5" x14ac:dyDescent="0.25">
      <c r="A256" t="s">
        <v>5</v>
      </c>
      <c r="B256" t="s">
        <v>14</v>
      </c>
      <c r="C256" t="s">
        <v>12</v>
      </c>
      <c r="D256" s="3">
        <v>217</v>
      </c>
      <c r="E256" s="4">
        <v>36</v>
      </c>
    </row>
    <row r="257" spans="1:5" x14ac:dyDescent="0.25">
      <c r="A257" t="s">
        <v>25</v>
      </c>
      <c r="B257" t="s">
        <v>30</v>
      </c>
      <c r="C257" t="s">
        <v>22</v>
      </c>
      <c r="D257" s="3">
        <v>6279</v>
      </c>
      <c r="E257" s="4">
        <v>237</v>
      </c>
    </row>
    <row r="258" spans="1:5" x14ac:dyDescent="0.25">
      <c r="A258" t="s">
        <v>5</v>
      </c>
      <c r="B258" t="s">
        <v>14</v>
      </c>
      <c r="C258" t="s">
        <v>31</v>
      </c>
      <c r="D258" s="3">
        <v>4424</v>
      </c>
      <c r="E258" s="4">
        <v>201</v>
      </c>
    </row>
    <row r="259" spans="1:5" x14ac:dyDescent="0.25">
      <c r="A259" t="s">
        <v>26</v>
      </c>
      <c r="B259" t="s">
        <v>14</v>
      </c>
      <c r="C259" t="s">
        <v>28</v>
      </c>
      <c r="D259" s="3">
        <v>189</v>
      </c>
      <c r="E259" s="4">
        <v>48</v>
      </c>
    </row>
    <row r="260" spans="1:5" x14ac:dyDescent="0.25">
      <c r="A260" t="s">
        <v>25</v>
      </c>
      <c r="B260" t="s">
        <v>9</v>
      </c>
      <c r="C260" t="s">
        <v>22</v>
      </c>
      <c r="D260" s="3">
        <v>490</v>
      </c>
      <c r="E260" s="4">
        <v>84</v>
      </c>
    </row>
    <row r="261" spans="1:5" x14ac:dyDescent="0.25">
      <c r="A261" t="s">
        <v>8</v>
      </c>
      <c r="B261" t="s">
        <v>6</v>
      </c>
      <c r="C261" t="s">
        <v>41</v>
      </c>
      <c r="D261" s="3">
        <v>434</v>
      </c>
      <c r="E261" s="4">
        <v>87</v>
      </c>
    </row>
    <row r="262" spans="1:5" x14ac:dyDescent="0.25">
      <c r="A262" t="s">
        <v>23</v>
      </c>
      <c r="B262" t="s">
        <v>20</v>
      </c>
      <c r="C262" t="s">
        <v>7</v>
      </c>
      <c r="D262" s="3">
        <v>10129</v>
      </c>
      <c r="E262" s="4">
        <v>312</v>
      </c>
    </row>
    <row r="263" spans="1:5" x14ac:dyDescent="0.25">
      <c r="A263" t="s">
        <v>27</v>
      </c>
      <c r="B263" t="s">
        <v>17</v>
      </c>
      <c r="C263" t="s">
        <v>40</v>
      </c>
      <c r="D263" s="3">
        <v>1652</v>
      </c>
      <c r="E263" s="4">
        <v>102</v>
      </c>
    </row>
    <row r="264" spans="1:5" x14ac:dyDescent="0.25">
      <c r="A264" t="s">
        <v>8</v>
      </c>
      <c r="B264" t="s">
        <v>20</v>
      </c>
      <c r="C264" t="s">
        <v>41</v>
      </c>
      <c r="D264" s="3">
        <v>6433</v>
      </c>
      <c r="E264" s="4">
        <v>78</v>
      </c>
    </row>
    <row r="265" spans="1:5" x14ac:dyDescent="0.25">
      <c r="A265" t="s">
        <v>27</v>
      </c>
      <c r="B265" t="s">
        <v>30</v>
      </c>
      <c r="C265" t="s">
        <v>34</v>
      </c>
      <c r="D265" s="3">
        <v>2212</v>
      </c>
      <c r="E265" s="4">
        <v>117</v>
      </c>
    </row>
    <row r="266" spans="1:5" x14ac:dyDescent="0.25">
      <c r="A266" t="s">
        <v>13</v>
      </c>
      <c r="B266" t="s">
        <v>9</v>
      </c>
      <c r="C266" t="s">
        <v>36</v>
      </c>
      <c r="D266" s="3">
        <v>609</v>
      </c>
      <c r="E266" s="4">
        <v>99</v>
      </c>
    </row>
    <row r="267" spans="1:5" x14ac:dyDescent="0.25">
      <c r="A267" t="s">
        <v>5</v>
      </c>
      <c r="B267" t="s">
        <v>9</v>
      </c>
      <c r="C267" t="s">
        <v>38</v>
      </c>
      <c r="D267" s="3">
        <v>1638</v>
      </c>
      <c r="E267" s="4">
        <v>48</v>
      </c>
    </row>
    <row r="268" spans="1:5" x14ac:dyDescent="0.25">
      <c r="A268" t="s">
        <v>23</v>
      </c>
      <c r="B268" t="s">
        <v>30</v>
      </c>
      <c r="C268" t="s">
        <v>37</v>
      </c>
      <c r="D268" s="3">
        <v>3829</v>
      </c>
      <c r="E268" s="4">
        <v>24</v>
      </c>
    </row>
    <row r="269" spans="1:5" x14ac:dyDescent="0.25">
      <c r="A269" t="s">
        <v>5</v>
      </c>
      <c r="B269" t="s">
        <v>17</v>
      </c>
      <c r="C269" t="s">
        <v>37</v>
      </c>
      <c r="D269" s="3">
        <v>5775</v>
      </c>
      <c r="E269" s="4">
        <v>42</v>
      </c>
    </row>
    <row r="270" spans="1:5" x14ac:dyDescent="0.25">
      <c r="A270" t="s">
        <v>16</v>
      </c>
      <c r="B270" t="s">
        <v>9</v>
      </c>
      <c r="C270" t="s">
        <v>33</v>
      </c>
      <c r="D270" s="3">
        <v>1071</v>
      </c>
      <c r="E270" s="4">
        <v>270</v>
      </c>
    </row>
    <row r="271" spans="1:5" x14ac:dyDescent="0.25">
      <c r="A271" t="s">
        <v>8</v>
      </c>
      <c r="B271" t="s">
        <v>14</v>
      </c>
      <c r="C271" t="s">
        <v>34</v>
      </c>
      <c r="D271" s="3">
        <v>5019</v>
      </c>
      <c r="E271" s="4">
        <v>150</v>
      </c>
    </row>
    <row r="272" spans="1:5" x14ac:dyDescent="0.25">
      <c r="A272" t="s">
        <v>26</v>
      </c>
      <c r="B272" t="s">
        <v>6</v>
      </c>
      <c r="C272" t="s">
        <v>37</v>
      </c>
      <c r="D272" s="3">
        <v>2863</v>
      </c>
      <c r="E272" s="4">
        <v>42</v>
      </c>
    </row>
    <row r="273" spans="1:5" x14ac:dyDescent="0.25">
      <c r="A273" t="s">
        <v>5</v>
      </c>
      <c r="B273" t="s">
        <v>9</v>
      </c>
      <c r="C273" t="s">
        <v>32</v>
      </c>
      <c r="D273" s="3">
        <v>1617</v>
      </c>
      <c r="E273" s="4">
        <v>126</v>
      </c>
    </row>
    <row r="274" spans="1:5" x14ac:dyDescent="0.25">
      <c r="A274" t="s">
        <v>16</v>
      </c>
      <c r="B274" t="s">
        <v>6</v>
      </c>
      <c r="C274" t="s">
        <v>42</v>
      </c>
      <c r="D274" s="3">
        <v>6818</v>
      </c>
      <c r="E274" s="4">
        <v>6</v>
      </c>
    </row>
    <row r="275" spans="1:5" x14ac:dyDescent="0.25">
      <c r="A275" t="s">
        <v>27</v>
      </c>
      <c r="B275" t="s">
        <v>9</v>
      </c>
      <c r="C275" t="s">
        <v>37</v>
      </c>
      <c r="D275" s="3">
        <v>6657</v>
      </c>
      <c r="E275" s="4">
        <v>276</v>
      </c>
    </row>
    <row r="276" spans="1:5" x14ac:dyDescent="0.25">
      <c r="A276" t="s">
        <v>27</v>
      </c>
      <c r="B276" t="s">
        <v>30</v>
      </c>
      <c r="C276" t="s">
        <v>28</v>
      </c>
      <c r="D276" s="3">
        <v>2919</v>
      </c>
      <c r="E276" s="4">
        <v>93</v>
      </c>
    </row>
    <row r="277" spans="1:5" x14ac:dyDescent="0.25">
      <c r="A277" t="s">
        <v>26</v>
      </c>
      <c r="B277" t="s">
        <v>14</v>
      </c>
      <c r="C277" t="s">
        <v>21</v>
      </c>
      <c r="D277" s="3">
        <v>3094</v>
      </c>
      <c r="E277" s="4">
        <v>246</v>
      </c>
    </row>
    <row r="278" spans="1:5" x14ac:dyDescent="0.25">
      <c r="A278" t="s">
        <v>16</v>
      </c>
      <c r="B278" t="s">
        <v>17</v>
      </c>
      <c r="C278" t="s">
        <v>38</v>
      </c>
      <c r="D278" s="3">
        <v>2989</v>
      </c>
      <c r="E278" s="4">
        <v>3</v>
      </c>
    </row>
    <row r="279" spans="1:5" x14ac:dyDescent="0.25">
      <c r="A279" t="s">
        <v>8</v>
      </c>
      <c r="B279" t="s">
        <v>20</v>
      </c>
      <c r="C279" t="s">
        <v>39</v>
      </c>
      <c r="D279" s="3">
        <v>2268</v>
      </c>
      <c r="E279" s="4">
        <v>63</v>
      </c>
    </row>
    <row r="280" spans="1:5" x14ac:dyDescent="0.25">
      <c r="A280" t="s">
        <v>25</v>
      </c>
      <c r="B280" t="s">
        <v>9</v>
      </c>
      <c r="C280" t="s">
        <v>21</v>
      </c>
      <c r="D280" s="3">
        <v>4753</v>
      </c>
      <c r="E280" s="4">
        <v>246</v>
      </c>
    </row>
    <row r="281" spans="1:5" x14ac:dyDescent="0.25">
      <c r="A281" t="s">
        <v>26</v>
      </c>
      <c r="B281" t="s">
        <v>30</v>
      </c>
      <c r="C281" t="s">
        <v>36</v>
      </c>
      <c r="D281" s="3">
        <v>7511</v>
      </c>
      <c r="E281" s="4">
        <v>120</v>
      </c>
    </row>
    <row r="282" spans="1:5" x14ac:dyDescent="0.25">
      <c r="A282" t="s">
        <v>26</v>
      </c>
      <c r="B282" t="s">
        <v>20</v>
      </c>
      <c r="C282" t="s">
        <v>21</v>
      </c>
      <c r="D282" s="3">
        <v>4326</v>
      </c>
      <c r="E282" s="4">
        <v>348</v>
      </c>
    </row>
    <row r="283" spans="1:5" x14ac:dyDescent="0.25">
      <c r="A283" t="s">
        <v>13</v>
      </c>
      <c r="B283" t="s">
        <v>30</v>
      </c>
      <c r="C283" t="s">
        <v>34</v>
      </c>
      <c r="D283" s="3">
        <v>4935</v>
      </c>
      <c r="E283" s="4">
        <v>126</v>
      </c>
    </row>
    <row r="284" spans="1:5" x14ac:dyDescent="0.25">
      <c r="A284" t="s">
        <v>16</v>
      </c>
      <c r="B284" t="s">
        <v>9</v>
      </c>
      <c r="C284" t="s">
        <v>7</v>
      </c>
      <c r="D284" s="3">
        <v>4781</v>
      </c>
      <c r="E284" s="4">
        <v>123</v>
      </c>
    </row>
    <row r="285" spans="1:5" x14ac:dyDescent="0.25">
      <c r="A285" t="s">
        <v>25</v>
      </c>
      <c r="B285" t="s">
        <v>20</v>
      </c>
      <c r="C285" t="s">
        <v>18</v>
      </c>
      <c r="D285" s="3">
        <v>7483</v>
      </c>
      <c r="E285" s="4">
        <v>45</v>
      </c>
    </row>
    <row r="286" spans="1:5" x14ac:dyDescent="0.25">
      <c r="A286" t="s">
        <v>35</v>
      </c>
      <c r="B286" t="s">
        <v>20</v>
      </c>
      <c r="C286" t="s">
        <v>12</v>
      </c>
      <c r="D286" s="3">
        <v>6860</v>
      </c>
      <c r="E286" s="4">
        <v>126</v>
      </c>
    </row>
    <row r="287" spans="1:5" x14ac:dyDescent="0.25">
      <c r="A287" t="s">
        <v>5</v>
      </c>
      <c r="B287" t="s">
        <v>6</v>
      </c>
      <c r="C287" t="s">
        <v>32</v>
      </c>
      <c r="D287" s="3">
        <v>9002</v>
      </c>
      <c r="E287" s="4">
        <v>72</v>
      </c>
    </row>
    <row r="288" spans="1:5" x14ac:dyDescent="0.25">
      <c r="A288" t="s">
        <v>16</v>
      </c>
      <c r="B288" t="s">
        <v>14</v>
      </c>
      <c r="C288" t="s">
        <v>32</v>
      </c>
      <c r="D288" s="3">
        <v>1400</v>
      </c>
      <c r="E288" s="4">
        <v>135</v>
      </c>
    </row>
    <row r="289" spans="1:5" x14ac:dyDescent="0.25">
      <c r="A289" t="s">
        <v>35</v>
      </c>
      <c r="B289" t="s">
        <v>30</v>
      </c>
      <c r="C289" t="s">
        <v>22</v>
      </c>
      <c r="D289" s="3">
        <v>4053</v>
      </c>
      <c r="E289" s="4">
        <v>24</v>
      </c>
    </row>
    <row r="290" spans="1:5" x14ac:dyDescent="0.25">
      <c r="A290" t="s">
        <v>23</v>
      </c>
      <c r="B290" t="s">
        <v>14</v>
      </c>
      <c r="C290" t="s">
        <v>21</v>
      </c>
      <c r="D290" s="3">
        <v>2149</v>
      </c>
      <c r="E290" s="4">
        <v>117</v>
      </c>
    </row>
    <row r="291" spans="1:5" x14ac:dyDescent="0.25">
      <c r="A291" t="s">
        <v>27</v>
      </c>
      <c r="B291" t="s">
        <v>17</v>
      </c>
      <c r="C291" t="s">
        <v>32</v>
      </c>
      <c r="D291" s="3">
        <v>3640</v>
      </c>
      <c r="E291" s="4">
        <v>51</v>
      </c>
    </row>
    <row r="292" spans="1:5" x14ac:dyDescent="0.25">
      <c r="A292" t="s">
        <v>26</v>
      </c>
      <c r="B292" t="s">
        <v>17</v>
      </c>
      <c r="C292" t="s">
        <v>34</v>
      </c>
      <c r="D292" s="3">
        <v>630</v>
      </c>
      <c r="E292" s="4">
        <v>36</v>
      </c>
    </row>
    <row r="293" spans="1:5" x14ac:dyDescent="0.25">
      <c r="A293" t="s">
        <v>11</v>
      </c>
      <c r="B293" t="s">
        <v>9</v>
      </c>
      <c r="C293" t="s">
        <v>39</v>
      </c>
      <c r="D293" s="3">
        <v>2429</v>
      </c>
      <c r="E293" s="4">
        <v>144</v>
      </c>
    </row>
    <row r="294" spans="1:5" x14ac:dyDescent="0.25">
      <c r="A294" t="s">
        <v>11</v>
      </c>
      <c r="B294" t="s">
        <v>14</v>
      </c>
      <c r="C294" t="s">
        <v>18</v>
      </c>
      <c r="D294" s="3">
        <v>2142</v>
      </c>
      <c r="E294" s="4">
        <v>114</v>
      </c>
    </row>
    <row r="295" spans="1:5" x14ac:dyDescent="0.25">
      <c r="A295" t="s">
        <v>23</v>
      </c>
      <c r="B295" t="s">
        <v>6</v>
      </c>
      <c r="C295" t="s">
        <v>7</v>
      </c>
      <c r="D295" s="3">
        <v>6454</v>
      </c>
      <c r="E295" s="4">
        <v>54</v>
      </c>
    </row>
    <row r="296" spans="1:5" x14ac:dyDescent="0.25">
      <c r="A296" t="s">
        <v>23</v>
      </c>
      <c r="B296" t="s">
        <v>6</v>
      </c>
      <c r="C296" t="s">
        <v>29</v>
      </c>
      <c r="D296" s="3">
        <v>4487</v>
      </c>
      <c r="E296" s="4">
        <v>333</v>
      </c>
    </row>
    <row r="297" spans="1:5" x14ac:dyDescent="0.25">
      <c r="A297" t="s">
        <v>27</v>
      </c>
      <c r="B297" t="s">
        <v>6</v>
      </c>
      <c r="C297" t="s">
        <v>12</v>
      </c>
      <c r="D297" s="3">
        <v>938</v>
      </c>
      <c r="E297" s="4">
        <v>366</v>
      </c>
    </row>
    <row r="298" spans="1:5" x14ac:dyDescent="0.25">
      <c r="A298" t="s">
        <v>27</v>
      </c>
      <c r="B298" t="s">
        <v>20</v>
      </c>
      <c r="C298" t="s">
        <v>42</v>
      </c>
      <c r="D298" s="3">
        <v>8841</v>
      </c>
      <c r="E298" s="4">
        <v>303</v>
      </c>
    </row>
    <row r="299" spans="1:5" x14ac:dyDescent="0.25">
      <c r="A299" t="s">
        <v>26</v>
      </c>
      <c r="B299" t="s">
        <v>17</v>
      </c>
      <c r="C299" t="s">
        <v>19</v>
      </c>
      <c r="D299" s="3">
        <v>4018</v>
      </c>
      <c r="E299" s="4">
        <v>126</v>
      </c>
    </row>
    <row r="300" spans="1:5" x14ac:dyDescent="0.25">
      <c r="A300" t="s">
        <v>13</v>
      </c>
      <c r="B300" t="s">
        <v>6</v>
      </c>
      <c r="C300" t="s">
        <v>37</v>
      </c>
      <c r="D300" s="3">
        <v>714</v>
      </c>
      <c r="E300" s="4">
        <v>231</v>
      </c>
    </row>
    <row r="301" spans="1:5" x14ac:dyDescent="0.25">
      <c r="A301" t="s">
        <v>11</v>
      </c>
      <c r="B301" t="s">
        <v>20</v>
      </c>
      <c r="C301" t="s">
        <v>18</v>
      </c>
      <c r="D301" s="3">
        <v>3850</v>
      </c>
      <c r="E301" s="4">
        <v>102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abSelected="1" workbookViewId="0">
      <selection activeCell="M12" sqref="M12"/>
    </sheetView>
  </sheetViews>
  <sheetFormatPr defaultRowHeight="15" x14ac:dyDescent="0.25"/>
  <cols>
    <col min="5" max="5" width="9.7109375" bestFit="1" customWidth="1"/>
    <col min="9" max="9" width="16" bestFit="1" customWidth="1"/>
  </cols>
  <sheetData>
    <row r="1" spans="1:15" ht="18" customHeight="1" x14ac:dyDescent="0.25">
      <c r="A1" s="22" t="s">
        <v>69</v>
      </c>
      <c r="B1" s="22"/>
      <c r="C1" s="22"/>
      <c r="D1" s="22"/>
      <c r="E1" s="22"/>
      <c r="F1" s="22"/>
      <c r="G1" s="24"/>
    </row>
    <row r="2" spans="1:15" ht="13.5" customHeight="1" x14ac:dyDescent="0.25">
      <c r="A2" s="22"/>
      <c r="B2" s="22"/>
      <c r="C2" s="22"/>
      <c r="D2" s="22"/>
      <c r="E2" s="22"/>
      <c r="F2" s="22"/>
      <c r="G2" s="24"/>
    </row>
    <row r="3" spans="1:15" ht="11.25" customHeight="1" x14ac:dyDescent="0.25">
      <c r="A3" s="24"/>
      <c r="B3" s="24"/>
      <c r="C3" s="24"/>
      <c r="D3" s="24"/>
      <c r="E3" s="24"/>
      <c r="F3" s="24"/>
      <c r="G3" s="24"/>
    </row>
    <row r="4" spans="1:15" x14ac:dyDescent="0.25">
      <c r="O4" t="s">
        <v>6</v>
      </c>
    </row>
    <row r="5" spans="1:15" ht="15.75" x14ac:dyDescent="0.25">
      <c r="C5" s="23" t="s">
        <v>70</v>
      </c>
      <c r="E5" s="25" t="s">
        <v>9</v>
      </c>
      <c r="O5" t="s">
        <v>9</v>
      </c>
    </row>
    <row r="6" spans="1:15" x14ac:dyDescent="0.25">
      <c r="O6" t="s">
        <v>14</v>
      </c>
    </row>
    <row r="7" spans="1:15" ht="15.75" x14ac:dyDescent="0.25">
      <c r="I7" s="27" t="s">
        <v>80</v>
      </c>
      <c r="J7" s="27"/>
      <c r="K7" s="27"/>
      <c r="L7" s="27"/>
      <c r="O7" t="s">
        <v>17</v>
      </c>
    </row>
    <row r="8" spans="1:15" ht="15.75" x14ac:dyDescent="0.25">
      <c r="C8" s="27" t="s">
        <v>71</v>
      </c>
      <c r="D8" s="27"/>
      <c r="E8" s="27"/>
      <c r="F8" s="27"/>
      <c r="O8" t="s">
        <v>20</v>
      </c>
    </row>
    <row r="9" spans="1:15" x14ac:dyDescent="0.25">
      <c r="I9" s="28"/>
      <c r="J9" s="29" t="s">
        <v>79</v>
      </c>
      <c r="K9" s="29" t="s">
        <v>4</v>
      </c>
      <c r="L9" s="28" t="s">
        <v>81</v>
      </c>
      <c r="O9" t="s">
        <v>30</v>
      </c>
    </row>
    <row r="10" spans="1:15" ht="15.75" x14ac:dyDescent="0.25">
      <c r="C10" s="26" t="s">
        <v>72</v>
      </c>
      <c r="F10">
        <f>COUNTIFS(Dataset1[Geography],E5)</f>
        <v>53</v>
      </c>
      <c r="I10" t="s">
        <v>26</v>
      </c>
      <c r="J10">
        <f>SUMIFS(Dataset1[Amount],Dataset1[Sales Person],I10,Dataset1[Geography],$E$5)</f>
        <v>2142</v>
      </c>
      <c r="K10">
        <f>SUMIFS(Dataset1[Units],Dataset1[Sales Person],I10,Dataset1[Geography],$E$5)</f>
        <v>318</v>
      </c>
      <c r="L10" s="30">
        <f>IF(J10&gt;12000,1,-1)</f>
        <v>-1</v>
      </c>
    </row>
    <row r="11" spans="1:15" x14ac:dyDescent="0.25">
      <c r="I11" t="s">
        <v>8</v>
      </c>
      <c r="J11">
        <f>SUMIFS(Dataset1[Amount],Dataset1[Sales Person],I11,Dataset1[Geography],$E$5)</f>
        <v>25151</v>
      </c>
      <c r="K11">
        <f>SUMIFS(Dataset1[Units],Dataset1[Sales Person],I11,Dataset1[Geography],$E$5)</f>
        <v>1707</v>
      </c>
      <c r="L11" s="30">
        <f t="shared" ref="L11:L19" si="0">IF(J11&gt;12000,1,-1)</f>
        <v>1</v>
      </c>
    </row>
    <row r="12" spans="1:15" x14ac:dyDescent="0.25">
      <c r="I12" t="s">
        <v>13</v>
      </c>
      <c r="J12">
        <f>SUMIFS(Dataset1[Amount],Dataset1[Sales Person],I12,Dataset1[Geography],$E$5)</f>
        <v>15785</v>
      </c>
      <c r="K12">
        <f>SUMIFS(Dataset1[Units],Dataset1[Sales Person],I12,Dataset1[Geography],$E$5)</f>
        <v>699</v>
      </c>
      <c r="L12" s="30">
        <f t="shared" si="0"/>
        <v>1</v>
      </c>
    </row>
    <row r="13" spans="1:15" x14ac:dyDescent="0.25">
      <c r="C13" s="28"/>
      <c r="D13" s="28"/>
      <c r="E13" s="29" t="s">
        <v>73</v>
      </c>
      <c r="F13" s="29" t="s">
        <v>74</v>
      </c>
      <c r="I13" t="s">
        <v>23</v>
      </c>
      <c r="J13">
        <f>SUMIFS(Dataset1[Amount],Dataset1[Sales Person],I13,Dataset1[Geography],$E$5)</f>
        <v>28546</v>
      </c>
      <c r="K13">
        <f>SUMIFS(Dataset1[Units],Dataset1[Sales Person],I13,Dataset1[Geography],$E$5)</f>
        <v>1005</v>
      </c>
      <c r="L13" s="30">
        <f t="shared" si="0"/>
        <v>1</v>
      </c>
    </row>
    <row r="14" spans="1:15" x14ac:dyDescent="0.25">
      <c r="C14" t="s">
        <v>75</v>
      </c>
      <c r="E14" s="8">
        <f>SUMIFS(Dataset1[Amount],Dataset1[Geography],'9'!E$5)</f>
        <v>189434</v>
      </c>
      <c r="F14" s="8">
        <f>AVERAGEIFS(Dataset1[Amount],Dataset1[Geography],E5)</f>
        <v>3574.2264150943397</v>
      </c>
      <c r="I14" t="s">
        <v>16</v>
      </c>
      <c r="J14">
        <f>SUMIFS(Dataset1[Amount],Dataset1[Sales Person],I14,Dataset1[Geography],$E$5)</f>
        <v>11018</v>
      </c>
      <c r="K14">
        <f>SUMIFS(Dataset1[Units],Dataset1[Sales Person],I14,Dataset1[Geography],$E$5)</f>
        <v>972</v>
      </c>
      <c r="L14" s="30">
        <f t="shared" si="0"/>
        <v>-1</v>
      </c>
    </row>
    <row r="15" spans="1:15" x14ac:dyDescent="0.25">
      <c r="C15" t="s">
        <v>76</v>
      </c>
      <c r="E15" s="8">
        <f>SUMIFS(Dataset1[[Cost ]],Dataset1[Geography],E5)</f>
        <v>107216.28</v>
      </c>
      <c r="F15" s="8">
        <f>AVERAGEIFS(Dataset1[[Cost ]],Dataset1[Geography],E5)</f>
        <v>2022.9486792452831</v>
      </c>
      <c r="I15" t="s">
        <v>25</v>
      </c>
      <c r="J15">
        <f>SUMIFS(Dataset1[Amount],Dataset1[Sales Person],I15,Dataset1[Geography],$E$5)</f>
        <v>28273</v>
      </c>
      <c r="K15">
        <f>SUMIFS(Dataset1[Units],Dataset1[Sales Person],I15,Dataset1[Geography],$E$5)</f>
        <v>912</v>
      </c>
      <c r="L15" s="30">
        <f t="shared" si="0"/>
        <v>1</v>
      </c>
    </row>
    <row r="16" spans="1:15" x14ac:dyDescent="0.25">
      <c r="C16" t="s">
        <v>77</v>
      </c>
      <c r="E16" s="8">
        <f>E14-E15</f>
        <v>82217.72</v>
      </c>
      <c r="F16" s="8">
        <f>F14-F15</f>
        <v>1551.2777358490566</v>
      </c>
      <c r="I16" t="s">
        <v>27</v>
      </c>
      <c r="J16">
        <f>SUMIFS(Dataset1[Amount],Dataset1[Sales Person],I16,Dataset1[Geography],$E$5)</f>
        <v>16492</v>
      </c>
      <c r="K16">
        <f>SUMIFS(Dataset1[Units],Dataset1[Sales Person],I16,Dataset1[Geography],$E$5)</f>
        <v>1215</v>
      </c>
      <c r="L16" s="30">
        <f t="shared" si="0"/>
        <v>1</v>
      </c>
    </row>
    <row r="17" spans="3:12" x14ac:dyDescent="0.25">
      <c r="C17" t="s">
        <v>78</v>
      </c>
      <c r="E17" s="4">
        <f>SUMIFS(Dataset1[Units],Dataset1[Geography],E5)</f>
        <v>10158</v>
      </c>
      <c r="F17" s="4">
        <f>AVERAGEIFS(Dataset1[Units],Dataset1[Geography],E5)</f>
        <v>191.66037735849056</v>
      </c>
      <c r="I17" t="s">
        <v>11</v>
      </c>
      <c r="J17">
        <f>SUMIFS(Dataset1[Amount],Dataset1[Sales Person],I17,Dataset1[Geography],$E$5)</f>
        <v>11319</v>
      </c>
      <c r="K17">
        <f>SUMIFS(Dataset1[Units],Dataset1[Sales Person],I17,Dataset1[Geography],$E$5)</f>
        <v>693</v>
      </c>
      <c r="L17" s="30">
        <f t="shared" si="0"/>
        <v>-1</v>
      </c>
    </row>
    <row r="18" spans="3:12" x14ac:dyDescent="0.25">
      <c r="I18" t="s">
        <v>35</v>
      </c>
      <c r="J18">
        <f>SUMIFS(Dataset1[Amount],Dataset1[Sales Person],I18,Dataset1[Geography],$E$5)</f>
        <v>12383</v>
      </c>
      <c r="K18">
        <f>SUMIFS(Dataset1[Units],Dataset1[Sales Person],I18,Dataset1[Geography],$E$5)</f>
        <v>804</v>
      </c>
      <c r="L18" s="30">
        <f t="shared" si="0"/>
        <v>1</v>
      </c>
    </row>
    <row r="19" spans="3:12" x14ac:dyDescent="0.25">
      <c r="I19" t="s">
        <v>5</v>
      </c>
      <c r="J19">
        <f>SUMIFS(Dataset1[Amount],Dataset1[Sales Person],I19,Dataset1[Geography],$E$5)</f>
        <v>38325</v>
      </c>
      <c r="K19">
        <f>SUMIFS(Dataset1[Units],Dataset1[Sales Person],I19,Dataset1[Geography],$E$5)</f>
        <v>1833</v>
      </c>
      <c r="L19" s="30">
        <f t="shared" si="0"/>
        <v>1</v>
      </c>
    </row>
  </sheetData>
  <sortState ref="I10:K19">
    <sortCondition ref="I10"/>
  </sortState>
  <mergeCells count="3">
    <mergeCell ref="A1:F2"/>
    <mergeCell ref="C8:F8"/>
    <mergeCell ref="I7:L7"/>
  </mergeCells>
  <conditionalFormatting sqref="J10:J19">
    <cfRule type="dataBar" priority="1">
      <dataBar>
        <cfvo type="min"/>
        <cfvo type="max"/>
        <color rgb="FF638EC6"/>
      </dataBar>
      <extLst>
        <ext xmlns:x14="http://schemas.microsoft.com/office/spreadsheetml/2009/9/main" uri="{B025F937-C7B1-47D3-B67F-A62EFF666E3E}">
          <x14:id>{46950108-29F8-47D3-B217-5CE4537BE141}</x14:id>
        </ext>
      </extLst>
    </cfRule>
  </conditionalFormatting>
  <dataValidations count="1">
    <dataValidation type="list" allowBlank="1" showInputMessage="1" showErrorMessage="1" sqref="E5">
      <formula1>$O$4:$O$9</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E752FF6F-C4D8-4E40-B4C7-2E79B85DB97F}">
            <x14:iconSet iconSet="3Symbols" showValue="0" custom="1">
              <x14:cfvo type="percent">
                <xm:f>0</xm:f>
              </x14:cfvo>
              <x14:cfvo type="num">
                <xm:f>0</xm:f>
              </x14:cfvo>
              <x14:cfvo type="num">
                <xm:f>1</xm:f>
              </x14:cfvo>
              <x14:cfIcon iconSet="3Symbols" iconId="0"/>
              <x14:cfIcon iconSet="NoIcons" iconId="0"/>
              <x14:cfIcon iconSet="3Symbols" iconId="2"/>
            </x14:iconSet>
          </x14:cfRule>
          <xm:sqref>L10:L19</xm:sqref>
        </x14:conditionalFormatting>
        <x14:conditionalFormatting xmlns:xm="http://schemas.microsoft.com/office/excel/2006/main">
          <x14:cfRule type="dataBar" id="{46950108-29F8-47D3-B217-5CE4537BE141}">
            <x14:dataBar minLength="0" maxLength="100" border="1" negativeBarBorderColorSameAsPositive="0">
              <x14:cfvo type="autoMin"/>
              <x14:cfvo type="autoMax"/>
              <x14:borderColor rgb="FF638EC6"/>
              <x14:negativeFillColor rgb="FFFF0000"/>
              <x14:negativeBorderColor rgb="FFFF0000"/>
              <x14:axisColor rgb="FF000000"/>
            </x14:dataBar>
          </x14:cfRule>
          <xm:sqref>J10:J19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election activeCell="C9" sqref="C9"/>
    </sheetView>
  </sheetViews>
  <sheetFormatPr defaultRowHeight="15" x14ac:dyDescent="0.25"/>
  <cols>
    <col min="3" max="3" width="11.28515625" customWidth="1"/>
  </cols>
  <sheetData>
    <row r="1" spans="1:5" ht="18.75" x14ac:dyDescent="0.3">
      <c r="A1" s="21" t="s">
        <v>50</v>
      </c>
      <c r="B1" s="21"/>
      <c r="C1" s="21"/>
      <c r="D1" s="21"/>
      <c r="E1" s="21"/>
    </row>
    <row r="3" spans="1:5" x14ac:dyDescent="0.25">
      <c r="B3" s="5"/>
      <c r="C3" s="6" t="s">
        <v>3</v>
      </c>
      <c r="D3" s="6" t="s">
        <v>4</v>
      </c>
    </row>
    <row r="4" spans="1:5" x14ac:dyDescent="0.25">
      <c r="B4" s="5" t="s">
        <v>43</v>
      </c>
      <c r="C4" s="5">
        <f>AVERAGE(DAtaSet[Amount])</f>
        <v>4136.2299999999996</v>
      </c>
      <c r="D4" s="5">
        <f>AVERAGE(DAtaSet[Units])</f>
        <v>152.19999999999999</v>
      </c>
    </row>
    <row r="5" spans="1:5" x14ac:dyDescent="0.25">
      <c r="B5" s="5" t="s">
        <v>44</v>
      </c>
      <c r="C5" s="5">
        <f>MEDIAN(DAtaSet[Amount])</f>
        <v>3437</v>
      </c>
      <c r="D5" s="5">
        <f>MEDIAN(DAtaSet[Units])</f>
        <v>124.5</v>
      </c>
    </row>
    <row r="6" spans="1:5" x14ac:dyDescent="0.25">
      <c r="B6" s="5" t="s">
        <v>45</v>
      </c>
      <c r="C6" s="5">
        <f>MIN(DAtaSet[Amount])</f>
        <v>0</v>
      </c>
      <c r="D6" s="5">
        <f>MIN(DAtaSet[Units])</f>
        <v>0</v>
      </c>
    </row>
    <row r="7" spans="1:5" x14ac:dyDescent="0.25">
      <c r="B7" s="5" t="s">
        <v>46</v>
      </c>
      <c r="C7" s="5">
        <f>MAX(DAtaSet[Amount])</f>
        <v>16184</v>
      </c>
      <c r="D7" s="5">
        <f>MAX(DAtaSet[Units])</f>
        <v>525</v>
      </c>
    </row>
    <row r="8" spans="1:5" x14ac:dyDescent="0.25">
      <c r="B8" s="5" t="s">
        <v>47</v>
      </c>
      <c r="C8" s="5">
        <f>C7-C6</f>
        <v>16184</v>
      </c>
      <c r="D8" s="5">
        <f>D7-D6</f>
        <v>525</v>
      </c>
    </row>
    <row r="9" spans="1:5" x14ac:dyDescent="0.25">
      <c r="B9" s="5"/>
      <c r="C9" s="5"/>
      <c r="D9" s="5"/>
    </row>
    <row r="10" spans="1:5" x14ac:dyDescent="0.25">
      <c r="B10" s="5" t="s">
        <v>48</v>
      </c>
      <c r="C10" s="7">
        <f>_xlfn.PERCENTILE.EXC(DAtaSet[Amount],0.25)</f>
        <v>1652</v>
      </c>
      <c r="D10" s="7">
        <f>_xlfn.PERCENTILE.EXC(DAtaSet[Units],0.25)</f>
        <v>54</v>
      </c>
    </row>
    <row r="11" spans="1:5" x14ac:dyDescent="0.25">
      <c r="B11" s="5" t="s">
        <v>49</v>
      </c>
      <c r="C11" s="7">
        <f>_xlfn.PERCENTILE.EXC(DAtaSet[Amount],0.75)</f>
        <v>6245.75</v>
      </c>
      <c r="D11" s="7">
        <f>_xlfn.PERCENTILE.EXC(DAtaSet[Units],0.75)</f>
        <v>223.5</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5"/>
  <sheetViews>
    <sheetView showGridLines="0" workbookViewId="0">
      <selection activeCell="D14" sqref="D14"/>
    </sheetView>
  </sheetViews>
  <sheetFormatPr defaultRowHeight="15" x14ac:dyDescent="0.25"/>
  <cols>
    <col min="2" max="2" width="16" bestFit="1" customWidth="1"/>
    <col min="3" max="3" width="13" bestFit="1" customWidth="1"/>
    <col min="4" max="4" width="21.85546875" bestFit="1" customWidth="1"/>
    <col min="5" max="5" width="14.7109375" customWidth="1"/>
    <col min="6" max="6" width="18.42578125" customWidth="1"/>
    <col min="12" max="12" width="14.140625" customWidth="1"/>
    <col min="13" max="13" width="17.5703125" customWidth="1"/>
  </cols>
  <sheetData>
    <row r="1" spans="1:13" x14ac:dyDescent="0.25">
      <c r="A1" s="22" t="s">
        <v>51</v>
      </c>
      <c r="B1" s="22"/>
      <c r="C1" s="22"/>
      <c r="D1" s="22"/>
      <c r="E1" s="22"/>
      <c r="F1" s="22"/>
    </row>
    <row r="2" spans="1:13" x14ac:dyDescent="0.25">
      <c r="A2" s="22"/>
      <c r="B2" s="22"/>
      <c r="C2" s="22"/>
      <c r="D2" s="22"/>
      <c r="E2" s="22"/>
      <c r="F2" s="22"/>
    </row>
    <row r="5" spans="1:13" x14ac:dyDescent="0.25">
      <c r="B5" s="1" t="s">
        <v>0</v>
      </c>
      <c r="C5" s="1" t="s">
        <v>1</v>
      </c>
      <c r="D5" s="1" t="s">
        <v>2</v>
      </c>
      <c r="E5" s="2" t="s">
        <v>3</v>
      </c>
      <c r="F5" s="2" t="s">
        <v>4</v>
      </c>
      <c r="I5" s="1" t="s">
        <v>0</v>
      </c>
      <c r="J5" s="1" t="s">
        <v>1</v>
      </c>
      <c r="K5" s="1" t="s">
        <v>2</v>
      </c>
      <c r="L5" s="2" t="s">
        <v>3</v>
      </c>
      <c r="M5" s="2" t="s">
        <v>4</v>
      </c>
    </row>
    <row r="6" spans="1:13" x14ac:dyDescent="0.25">
      <c r="B6" t="s">
        <v>35</v>
      </c>
      <c r="C6" t="s">
        <v>20</v>
      </c>
      <c r="D6" t="s">
        <v>24</v>
      </c>
      <c r="E6" s="3">
        <v>5586</v>
      </c>
      <c r="F6" s="4">
        <v>525</v>
      </c>
      <c r="I6" t="s">
        <v>35</v>
      </c>
      <c r="J6" t="s">
        <v>20</v>
      </c>
      <c r="K6" t="s">
        <v>24</v>
      </c>
      <c r="L6" s="3">
        <v>5586</v>
      </c>
      <c r="M6" s="4">
        <v>525</v>
      </c>
    </row>
    <row r="7" spans="1:13" x14ac:dyDescent="0.25">
      <c r="B7" t="s">
        <v>26</v>
      </c>
      <c r="C7" t="s">
        <v>14</v>
      </c>
      <c r="D7" t="s">
        <v>39</v>
      </c>
      <c r="E7" s="3">
        <v>798</v>
      </c>
      <c r="F7" s="4">
        <v>519</v>
      </c>
      <c r="I7" t="s">
        <v>26</v>
      </c>
      <c r="J7" t="s">
        <v>14</v>
      </c>
      <c r="K7" t="s">
        <v>39</v>
      </c>
      <c r="L7" s="3">
        <v>798</v>
      </c>
      <c r="M7" s="4">
        <v>519</v>
      </c>
    </row>
    <row r="8" spans="1:13" x14ac:dyDescent="0.25">
      <c r="B8" t="s">
        <v>8</v>
      </c>
      <c r="C8" t="s">
        <v>20</v>
      </c>
      <c r="D8" t="s">
        <v>31</v>
      </c>
      <c r="E8" s="3">
        <v>819</v>
      </c>
      <c r="F8" s="4">
        <v>510</v>
      </c>
      <c r="I8" t="s">
        <v>8</v>
      </c>
      <c r="J8" t="s">
        <v>20</v>
      </c>
      <c r="K8" t="s">
        <v>31</v>
      </c>
      <c r="L8" s="3">
        <v>819</v>
      </c>
      <c r="M8" s="4">
        <v>510</v>
      </c>
    </row>
    <row r="9" spans="1:13" x14ac:dyDescent="0.25">
      <c r="B9" t="s">
        <v>27</v>
      </c>
      <c r="C9" t="s">
        <v>30</v>
      </c>
      <c r="D9" t="s">
        <v>10</v>
      </c>
      <c r="E9" s="3">
        <v>7777</v>
      </c>
      <c r="F9" s="4">
        <v>504</v>
      </c>
      <c r="I9" t="s">
        <v>27</v>
      </c>
      <c r="J9" t="s">
        <v>30</v>
      </c>
      <c r="K9" t="s">
        <v>10</v>
      </c>
      <c r="L9" s="3">
        <v>7777</v>
      </c>
      <c r="M9" s="4">
        <v>504</v>
      </c>
    </row>
    <row r="10" spans="1:13" x14ac:dyDescent="0.25">
      <c r="B10" t="s">
        <v>11</v>
      </c>
      <c r="C10" t="s">
        <v>30</v>
      </c>
      <c r="D10" t="s">
        <v>33</v>
      </c>
      <c r="E10" s="3">
        <v>8463</v>
      </c>
      <c r="F10" s="4">
        <v>492</v>
      </c>
      <c r="I10" t="s">
        <v>11</v>
      </c>
      <c r="J10" t="s">
        <v>30</v>
      </c>
      <c r="K10" t="s">
        <v>33</v>
      </c>
      <c r="L10" s="3">
        <v>8463</v>
      </c>
      <c r="M10" s="4">
        <v>492</v>
      </c>
    </row>
    <row r="11" spans="1:13" x14ac:dyDescent="0.25">
      <c r="B11" t="s">
        <v>26</v>
      </c>
      <c r="C11" t="s">
        <v>17</v>
      </c>
      <c r="D11" t="s">
        <v>18</v>
      </c>
      <c r="E11" s="3">
        <v>1785</v>
      </c>
      <c r="F11" s="4">
        <v>462</v>
      </c>
      <c r="I11" t="s">
        <v>26</v>
      </c>
      <c r="J11" t="s">
        <v>17</v>
      </c>
      <c r="K11" t="s">
        <v>18</v>
      </c>
      <c r="L11" s="3">
        <v>1785</v>
      </c>
      <c r="M11" s="4">
        <v>462</v>
      </c>
    </row>
    <row r="12" spans="1:13" x14ac:dyDescent="0.25">
      <c r="B12" t="s">
        <v>8</v>
      </c>
      <c r="C12" t="s">
        <v>9</v>
      </c>
      <c r="D12" t="s">
        <v>10</v>
      </c>
      <c r="E12" s="3">
        <v>6706</v>
      </c>
      <c r="F12" s="4">
        <v>459</v>
      </c>
      <c r="I12" t="s">
        <v>8</v>
      </c>
      <c r="J12" t="s">
        <v>9</v>
      </c>
      <c r="K12" t="s">
        <v>10</v>
      </c>
      <c r="L12" s="3">
        <v>6706</v>
      </c>
      <c r="M12" s="4">
        <v>459</v>
      </c>
    </row>
    <row r="13" spans="1:13" x14ac:dyDescent="0.25">
      <c r="B13" t="s">
        <v>16</v>
      </c>
      <c r="C13" t="s">
        <v>6</v>
      </c>
      <c r="D13" t="s">
        <v>40</v>
      </c>
      <c r="E13" s="3">
        <v>3556</v>
      </c>
      <c r="F13" s="4">
        <v>459</v>
      </c>
      <c r="I13" t="s">
        <v>16</v>
      </c>
      <c r="J13" t="s">
        <v>6</v>
      </c>
      <c r="K13" t="s">
        <v>40</v>
      </c>
      <c r="L13" s="3">
        <v>3556</v>
      </c>
      <c r="M13" s="4">
        <v>459</v>
      </c>
    </row>
    <row r="14" spans="1:13" x14ac:dyDescent="0.25">
      <c r="B14" t="s">
        <v>16</v>
      </c>
      <c r="C14" t="s">
        <v>30</v>
      </c>
      <c r="D14" t="s">
        <v>42</v>
      </c>
      <c r="E14" s="3">
        <v>8008</v>
      </c>
      <c r="F14" s="4">
        <v>456</v>
      </c>
      <c r="I14" t="s">
        <v>16</v>
      </c>
      <c r="J14" t="s">
        <v>30</v>
      </c>
      <c r="K14" t="s">
        <v>42</v>
      </c>
      <c r="L14" s="3">
        <v>8008</v>
      </c>
      <c r="M14" s="4">
        <v>456</v>
      </c>
    </row>
    <row r="15" spans="1:13" x14ac:dyDescent="0.25">
      <c r="B15" t="s">
        <v>5</v>
      </c>
      <c r="C15" t="s">
        <v>9</v>
      </c>
      <c r="D15" t="s">
        <v>7</v>
      </c>
      <c r="E15" s="3">
        <v>2275</v>
      </c>
      <c r="F15" s="4">
        <v>447</v>
      </c>
      <c r="I15" t="s">
        <v>5</v>
      </c>
      <c r="J15" t="s">
        <v>9</v>
      </c>
      <c r="K15" t="s">
        <v>7</v>
      </c>
      <c r="L15" s="3">
        <v>2275</v>
      </c>
      <c r="M15" s="4">
        <v>447</v>
      </c>
    </row>
    <row r="16" spans="1:13" x14ac:dyDescent="0.25">
      <c r="B16" t="s">
        <v>5</v>
      </c>
      <c r="C16" t="s">
        <v>9</v>
      </c>
      <c r="D16" t="s">
        <v>19</v>
      </c>
      <c r="E16" s="3">
        <v>8869</v>
      </c>
      <c r="F16" s="4">
        <v>432</v>
      </c>
      <c r="I16" t="s">
        <v>5</v>
      </c>
      <c r="J16" t="s">
        <v>9</v>
      </c>
      <c r="K16" t="s">
        <v>19</v>
      </c>
      <c r="L16" s="3">
        <v>8869</v>
      </c>
      <c r="M16" s="4">
        <v>432</v>
      </c>
    </row>
    <row r="17" spans="2:13" x14ac:dyDescent="0.25">
      <c r="B17" t="s">
        <v>16</v>
      </c>
      <c r="C17" t="s">
        <v>17</v>
      </c>
      <c r="D17" t="s">
        <v>18</v>
      </c>
      <c r="E17" s="3">
        <v>2100</v>
      </c>
      <c r="F17" s="4">
        <v>414</v>
      </c>
      <c r="I17" t="s">
        <v>16</v>
      </c>
      <c r="J17" t="s">
        <v>17</v>
      </c>
      <c r="K17" t="s">
        <v>18</v>
      </c>
      <c r="L17" s="3">
        <v>2100</v>
      </c>
      <c r="M17" s="4">
        <v>414</v>
      </c>
    </row>
    <row r="18" spans="2:13" x14ac:dyDescent="0.25">
      <c r="B18" t="s">
        <v>16</v>
      </c>
      <c r="C18" t="s">
        <v>6</v>
      </c>
      <c r="D18" t="s">
        <v>29</v>
      </c>
      <c r="E18" s="3">
        <v>1904</v>
      </c>
      <c r="F18" s="4">
        <v>405</v>
      </c>
      <c r="I18" t="s">
        <v>16</v>
      </c>
      <c r="J18" t="s">
        <v>6</v>
      </c>
      <c r="K18" t="s">
        <v>29</v>
      </c>
      <c r="L18" s="3">
        <v>1904</v>
      </c>
      <c r="M18" s="4">
        <v>405</v>
      </c>
    </row>
    <row r="19" spans="2:13" x14ac:dyDescent="0.25">
      <c r="B19" t="s">
        <v>16</v>
      </c>
      <c r="C19" t="s">
        <v>9</v>
      </c>
      <c r="D19" t="s">
        <v>12</v>
      </c>
      <c r="E19" s="3">
        <v>1302</v>
      </c>
      <c r="F19" s="4">
        <v>402</v>
      </c>
      <c r="I19" t="s">
        <v>16</v>
      </c>
      <c r="J19" t="s">
        <v>9</v>
      </c>
      <c r="K19" t="s">
        <v>12</v>
      </c>
      <c r="L19" s="3">
        <v>1302</v>
      </c>
      <c r="M19" s="4">
        <v>402</v>
      </c>
    </row>
    <row r="20" spans="2:13" x14ac:dyDescent="0.25">
      <c r="B20" t="s">
        <v>16</v>
      </c>
      <c r="C20" t="s">
        <v>17</v>
      </c>
      <c r="D20" t="s">
        <v>32</v>
      </c>
      <c r="E20" s="3">
        <v>3052</v>
      </c>
      <c r="F20" s="4">
        <v>378</v>
      </c>
      <c r="I20" t="s">
        <v>16</v>
      </c>
      <c r="J20" t="s">
        <v>17</v>
      </c>
      <c r="K20" t="s">
        <v>32</v>
      </c>
      <c r="L20" s="3">
        <v>3052</v>
      </c>
      <c r="M20" s="4">
        <v>378</v>
      </c>
    </row>
    <row r="21" spans="2:13" x14ac:dyDescent="0.25">
      <c r="B21" t="s">
        <v>5</v>
      </c>
      <c r="C21" t="s">
        <v>9</v>
      </c>
      <c r="D21" t="s">
        <v>22</v>
      </c>
      <c r="E21" s="3">
        <v>6853</v>
      </c>
      <c r="F21" s="4">
        <v>372</v>
      </c>
      <c r="I21" t="s">
        <v>5</v>
      </c>
      <c r="J21" t="s">
        <v>9</v>
      </c>
      <c r="K21" t="s">
        <v>22</v>
      </c>
      <c r="L21" s="3">
        <v>6853</v>
      </c>
      <c r="M21" s="4">
        <v>372</v>
      </c>
    </row>
    <row r="22" spans="2:13" x14ac:dyDescent="0.25">
      <c r="B22" t="s">
        <v>23</v>
      </c>
      <c r="C22" t="s">
        <v>30</v>
      </c>
      <c r="D22" t="s">
        <v>24</v>
      </c>
      <c r="E22" s="3">
        <v>1932</v>
      </c>
      <c r="F22" s="4">
        <v>369</v>
      </c>
      <c r="I22" t="s">
        <v>23</v>
      </c>
      <c r="J22" t="s">
        <v>30</v>
      </c>
      <c r="K22" t="s">
        <v>24</v>
      </c>
      <c r="L22" s="3">
        <v>1932</v>
      </c>
      <c r="M22" s="4">
        <v>369</v>
      </c>
    </row>
    <row r="23" spans="2:13" x14ac:dyDescent="0.25">
      <c r="B23" t="s">
        <v>16</v>
      </c>
      <c r="C23" t="s">
        <v>30</v>
      </c>
      <c r="D23" t="s">
        <v>7</v>
      </c>
      <c r="E23" s="3">
        <v>3402</v>
      </c>
      <c r="F23" s="4">
        <v>366</v>
      </c>
      <c r="I23" t="s">
        <v>16</v>
      </c>
      <c r="J23" t="s">
        <v>30</v>
      </c>
      <c r="K23" t="s">
        <v>7</v>
      </c>
      <c r="L23" s="3">
        <v>3402</v>
      </c>
      <c r="M23" s="4">
        <v>366</v>
      </c>
    </row>
    <row r="24" spans="2:13" x14ac:dyDescent="0.25">
      <c r="B24" t="s">
        <v>27</v>
      </c>
      <c r="C24" t="s">
        <v>6</v>
      </c>
      <c r="D24" t="s">
        <v>12</v>
      </c>
      <c r="E24" s="3">
        <v>938</v>
      </c>
      <c r="F24" s="4">
        <v>366</v>
      </c>
      <c r="I24" t="s">
        <v>27</v>
      </c>
      <c r="J24" t="s">
        <v>6</v>
      </c>
      <c r="K24" t="s">
        <v>12</v>
      </c>
      <c r="L24" s="3">
        <v>938</v>
      </c>
      <c r="M24" s="4">
        <v>366</v>
      </c>
    </row>
    <row r="25" spans="2:13" x14ac:dyDescent="0.25">
      <c r="B25" t="s">
        <v>8</v>
      </c>
      <c r="C25" t="s">
        <v>9</v>
      </c>
      <c r="D25" t="s">
        <v>33</v>
      </c>
      <c r="E25" s="3">
        <v>2702</v>
      </c>
      <c r="F25" s="4">
        <v>363</v>
      </c>
      <c r="I25" t="s">
        <v>8</v>
      </c>
      <c r="J25" t="s">
        <v>9</v>
      </c>
      <c r="K25" t="s">
        <v>33</v>
      </c>
      <c r="L25" s="3">
        <v>2702</v>
      </c>
      <c r="M25" s="4">
        <v>363</v>
      </c>
    </row>
    <row r="26" spans="2:13" x14ac:dyDescent="0.25">
      <c r="B26" t="s">
        <v>25</v>
      </c>
      <c r="C26" t="s">
        <v>9</v>
      </c>
      <c r="D26" t="s">
        <v>32</v>
      </c>
      <c r="E26" s="3">
        <v>4480</v>
      </c>
      <c r="F26" s="4">
        <v>357</v>
      </c>
      <c r="I26" t="s">
        <v>25</v>
      </c>
      <c r="J26" t="s">
        <v>9</v>
      </c>
      <c r="K26" t="s">
        <v>32</v>
      </c>
      <c r="L26" s="3">
        <v>4480</v>
      </c>
      <c r="M26" s="4">
        <v>357</v>
      </c>
    </row>
    <row r="27" spans="2:13" x14ac:dyDescent="0.25">
      <c r="B27" t="s">
        <v>26</v>
      </c>
      <c r="C27" t="s">
        <v>20</v>
      </c>
      <c r="D27" t="s">
        <v>21</v>
      </c>
      <c r="E27" s="3">
        <v>4326</v>
      </c>
      <c r="F27" s="4">
        <v>348</v>
      </c>
      <c r="I27" t="s">
        <v>26</v>
      </c>
      <c r="J27" t="s">
        <v>20</v>
      </c>
      <c r="K27" t="s">
        <v>21</v>
      </c>
      <c r="L27" s="3">
        <v>4326</v>
      </c>
      <c r="M27" s="4">
        <v>348</v>
      </c>
    </row>
    <row r="28" spans="2:13" x14ac:dyDescent="0.25">
      <c r="B28" t="s">
        <v>25</v>
      </c>
      <c r="C28" t="s">
        <v>14</v>
      </c>
      <c r="D28" t="s">
        <v>28</v>
      </c>
      <c r="E28" s="3">
        <v>3339</v>
      </c>
      <c r="F28" s="4">
        <v>348</v>
      </c>
      <c r="I28" t="s">
        <v>25</v>
      </c>
      <c r="J28" t="s">
        <v>14</v>
      </c>
      <c r="K28" t="s">
        <v>28</v>
      </c>
      <c r="L28" s="3">
        <v>3339</v>
      </c>
      <c r="M28" s="4">
        <v>348</v>
      </c>
    </row>
    <row r="29" spans="2:13" x14ac:dyDescent="0.25">
      <c r="B29" t="s">
        <v>35</v>
      </c>
      <c r="C29" t="s">
        <v>14</v>
      </c>
      <c r="D29" t="s">
        <v>32</v>
      </c>
      <c r="E29" s="3">
        <v>2471</v>
      </c>
      <c r="F29" s="4">
        <v>342</v>
      </c>
      <c r="I29" t="s">
        <v>35</v>
      </c>
      <c r="J29" t="s">
        <v>14</v>
      </c>
      <c r="K29" t="s">
        <v>32</v>
      </c>
      <c r="L29" s="3">
        <v>2471</v>
      </c>
      <c r="M29" s="4">
        <v>342</v>
      </c>
    </row>
    <row r="30" spans="2:13" x14ac:dyDescent="0.25">
      <c r="B30" t="s">
        <v>25</v>
      </c>
      <c r="C30" t="s">
        <v>30</v>
      </c>
      <c r="D30" t="s">
        <v>33</v>
      </c>
      <c r="E30" s="3">
        <v>15610</v>
      </c>
      <c r="F30" s="4">
        <v>339</v>
      </c>
      <c r="I30" t="s">
        <v>25</v>
      </c>
      <c r="J30" t="s">
        <v>30</v>
      </c>
      <c r="K30" t="s">
        <v>33</v>
      </c>
      <c r="L30" s="3">
        <v>15610</v>
      </c>
      <c r="M30" s="4">
        <v>339</v>
      </c>
    </row>
    <row r="31" spans="2:13" x14ac:dyDescent="0.25">
      <c r="B31" t="s">
        <v>23</v>
      </c>
      <c r="C31" t="s">
        <v>6</v>
      </c>
      <c r="D31" t="s">
        <v>29</v>
      </c>
      <c r="E31" s="3">
        <v>4487</v>
      </c>
      <c r="F31" s="4">
        <v>333</v>
      </c>
      <c r="I31" t="s">
        <v>23</v>
      </c>
      <c r="J31" t="s">
        <v>6</v>
      </c>
      <c r="K31" t="s">
        <v>29</v>
      </c>
      <c r="L31" s="3">
        <v>4487</v>
      </c>
      <c r="M31" s="4">
        <v>333</v>
      </c>
    </row>
    <row r="32" spans="2:13" x14ac:dyDescent="0.25">
      <c r="B32" t="s">
        <v>27</v>
      </c>
      <c r="C32" t="s">
        <v>6</v>
      </c>
      <c r="D32" t="s">
        <v>40</v>
      </c>
      <c r="E32" s="3">
        <v>7308</v>
      </c>
      <c r="F32" s="4">
        <v>327</v>
      </c>
      <c r="I32" t="s">
        <v>27</v>
      </c>
      <c r="J32" t="s">
        <v>6</v>
      </c>
      <c r="K32" t="s">
        <v>40</v>
      </c>
      <c r="L32" s="3">
        <v>7308</v>
      </c>
      <c r="M32" s="4">
        <v>327</v>
      </c>
    </row>
    <row r="33" spans="2:13" x14ac:dyDescent="0.25">
      <c r="B33" t="s">
        <v>27</v>
      </c>
      <c r="C33" t="s">
        <v>6</v>
      </c>
      <c r="D33" t="s">
        <v>32</v>
      </c>
      <c r="E33" s="3">
        <v>4592</v>
      </c>
      <c r="F33" s="4">
        <v>324</v>
      </c>
      <c r="I33" t="s">
        <v>27</v>
      </c>
      <c r="J33" t="s">
        <v>6</v>
      </c>
      <c r="K33" t="s">
        <v>32</v>
      </c>
      <c r="L33" s="3">
        <v>4592</v>
      </c>
      <c r="M33" s="4">
        <v>324</v>
      </c>
    </row>
    <row r="34" spans="2:13" x14ac:dyDescent="0.25">
      <c r="B34" t="s">
        <v>23</v>
      </c>
      <c r="C34" t="s">
        <v>20</v>
      </c>
      <c r="D34" t="s">
        <v>7</v>
      </c>
      <c r="E34" s="3">
        <v>10129</v>
      </c>
      <c r="F34" s="4">
        <v>312</v>
      </c>
      <c r="I34" t="s">
        <v>23</v>
      </c>
      <c r="J34" t="s">
        <v>20</v>
      </c>
      <c r="K34" t="s">
        <v>7</v>
      </c>
      <c r="L34" s="3">
        <v>10129</v>
      </c>
      <c r="M34" s="4">
        <v>312</v>
      </c>
    </row>
    <row r="35" spans="2:13" x14ac:dyDescent="0.25">
      <c r="B35" t="s">
        <v>27</v>
      </c>
      <c r="C35" t="s">
        <v>30</v>
      </c>
      <c r="D35" t="s">
        <v>40</v>
      </c>
      <c r="E35" s="3">
        <v>3689</v>
      </c>
      <c r="F35" s="4">
        <v>312</v>
      </c>
      <c r="I35" t="s">
        <v>27</v>
      </c>
      <c r="J35" t="s">
        <v>30</v>
      </c>
      <c r="K35" t="s">
        <v>40</v>
      </c>
      <c r="L35" s="3">
        <v>3689</v>
      </c>
      <c r="M35" s="4">
        <v>312</v>
      </c>
    </row>
    <row r="36" spans="2:13" x14ac:dyDescent="0.25">
      <c r="B36" t="s">
        <v>13</v>
      </c>
      <c r="C36" t="s">
        <v>14</v>
      </c>
      <c r="D36" t="s">
        <v>40</v>
      </c>
      <c r="E36" s="3">
        <v>854</v>
      </c>
      <c r="F36" s="4">
        <v>309</v>
      </c>
      <c r="I36" t="s">
        <v>13</v>
      </c>
      <c r="J36" t="s">
        <v>14</v>
      </c>
      <c r="K36" t="s">
        <v>40</v>
      </c>
      <c r="L36" s="3">
        <v>854</v>
      </c>
      <c r="M36" s="4">
        <v>309</v>
      </c>
    </row>
    <row r="37" spans="2:13" x14ac:dyDescent="0.25">
      <c r="B37" t="s">
        <v>11</v>
      </c>
      <c r="C37" t="s">
        <v>17</v>
      </c>
      <c r="D37" t="s">
        <v>38</v>
      </c>
      <c r="E37" s="3">
        <v>3920</v>
      </c>
      <c r="F37" s="4">
        <v>306</v>
      </c>
      <c r="I37" t="s">
        <v>11</v>
      </c>
      <c r="J37" t="s">
        <v>17</v>
      </c>
      <c r="K37" t="s">
        <v>38</v>
      </c>
      <c r="L37" s="3">
        <v>3920</v>
      </c>
      <c r="M37" s="4">
        <v>306</v>
      </c>
    </row>
    <row r="38" spans="2:13" x14ac:dyDescent="0.25">
      <c r="B38" t="s">
        <v>5</v>
      </c>
      <c r="C38" t="s">
        <v>14</v>
      </c>
      <c r="D38" t="s">
        <v>39</v>
      </c>
      <c r="E38" s="3">
        <v>3164</v>
      </c>
      <c r="F38" s="4">
        <v>306</v>
      </c>
      <c r="I38" t="s">
        <v>5</v>
      </c>
      <c r="J38" t="s">
        <v>14</v>
      </c>
      <c r="K38" t="s">
        <v>39</v>
      </c>
      <c r="L38" s="3">
        <v>3164</v>
      </c>
      <c r="M38" s="4">
        <v>306</v>
      </c>
    </row>
    <row r="39" spans="2:13" x14ac:dyDescent="0.25">
      <c r="B39" t="s">
        <v>27</v>
      </c>
      <c r="C39" t="s">
        <v>9</v>
      </c>
      <c r="D39" t="s">
        <v>19</v>
      </c>
      <c r="E39" s="3">
        <v>819</v>
      </c>
      <c r="F39" s="4">
        <v>306</v>
      </c>
      <c r="I39" t="s">
        <v>27</v>
      </c>
      <c r="J39" t="s">
        <v>9</v>
      </c>
      <c r="K39" t="s">
        <v>19</v>
      </c>
      <c r="L39" s="3">
        <v>819</v>
      </c>
      <c r="M39" s="4">
        <v>306</v>
      </c>
    </row>
    <row r="40" spans="2:13" x14ac:dyDescent="0.25">
      <c r="B40" t="s">
        <v>27</v>
      </c>
      <c r="C40" t="s">
        <v>20</v>
      </c>
      <c r="D40" t="s">
        <v>42</v>
      </c>
      <c r="E40" s="3">
        <v>8841</v>
      </c>
      <c r="F40" s="4">
        <v>303</v>
      </c>
      <c r="I40" t="s">
        <v>27</v>
      </c>
      <c r="J40" t="s">
        <v>20</v>
      </c>
      <c r="K40" t="s">
        <v>42</v>
      </c>
      <c r="L40" s="3">
        <v>8841</v>
      </c>
      <c r="M40" s="4">
        <v>303</v>
      </c>
    </row>
    <row r="41" spans="2:13" x14ac:dyDescent="0.25">
      <c r="B41" t="s">
        <v>35</v>
      </c>
      <c r="C41" t="s">
        <v>14</v>
      </c>
      <c r="D41" t="s">
        <v>10</v>
      </c>
      <c r="E41" s="3">
        <v>6657</v>
      </c>
      <c r="F41" s="4">
        <v>303</v>
      </c>
      <c r="I41" t="s">
        <v>35</v>
      </c>
      <c r="J41" t="s">
        <v>14</v>
      </c>
      <c r="K41" t="s">
        <v>10</v>
      </c>
      <c r="L41" s="3">
        <v>6657</v>
      </c>
      <c r="M41" s="4">
        <v>303</v>
      </c>
    </row>
    <row r="42" spans="2:13" x14ac:dyDescent="0.25">
      <c r="B42" t="s">
        <v>26</v>
      </c>
      <c r="C42" t="s">
        <v>9</v>
      </c>
      <c r="D42" t="s">
        <v>28</v>
      </c>
      <c r="E42" s="3">
        <v>1589</v>
      </c>
      <c r="F42" s="4">
        <v>303</v>
      </c>
      <c r="I42" t="s">
        <v>26</v>
      </c>
      <c r="J42" t="s">
        <v>9</v>
      </c>
      <c r="K42" t="s">
        <v>28</v>
      </c>
      <c r="L42" s="3">
        <v>1589</v>
      </c>
      <c r="M42" s="4">
        <v>303</v>
      </c>
    </row>
    <row r="43" spans="2:13" x14ac:dyDescent="0.25">
      <c r="B43" t="s">
        <v>8</v>
      </c>
      <c r="C43" t="s">
        <v>9</v>
      </c>
      <c r="D43" t="s">
        <v>39</v>
      </c>
      <c r="E43" s="3">
        <v>4753</v>
      </c>
      <c r="F43" s="4">
        <v>300</v>
      </c>
      <c r="I43" t="s">
        <v>8</v>
      </c>
      <c r="J43" t="s">
        <v>9</v>
      </c>
      <c r="K43" t="s">
        <v>39</v>
      </c>
      <c r="L43" s="3">
        <v>4753</v>
      </c>
      <c r="M43" s="4">
        <v>300</v>
      </c>
    </row>
    <row r="44" spans="2:13" x14ac:dyDescent="0.25">
      <c r="B44" t="s">
        <v>23</v>
      </c>
      <c r="C44" t="s">
        <v>14</v>
      </c>
      <c r="D44" t="s">
        <v>36</v>
      </c>
      <c r="E44" s="3">
        <v>2870</v>
      </c>
      <c r="F44" s="4">
        <v>300</v>
      </c>
      <c r="I44" t="s">
        <v>23</v>
      </c>
      <c r="J44" t="s">
        <v>14</v>
      </c>
      <c r="K44" t="s">
        <v>36</v>
      </c>
      <c r="L44" s="3">
        <v>2870</v>
      </c>
      <c r="M44" s="4">
        <v>300</v>
      </c>
    </row>
    <row r="45" spans="2:13" x14ac:dyDescent="0.25">
      <c r="B45" t="s">
        <v>5</v>
      </c>
      <c r="C45" t="s">
        <v>20</v>
      </c>
      <c r="D45" t="s">
        <v>31</v>
      </c>
      <c r="E45" s="3">
        <v>5670</v>
      </c>
      <c r="F45" s="4">
        <v>297</v>
      </c>
      <c r="I45" t="s">
        <v>5</v>
      </c>
      <c r="J45" t="s">
        <v>20</v>
      </c>
      <c r="K45" t="s">
        <v>31</v>
      </c>
      <c r="L45" s="3">
        <v>5670</v>
      </c>
      <c r="M45" s="4">
        <v>297</v>
      </c>
    </row>
    <row r="46" spans="2:13" x14ac:dyDescent="0.25">
      <c r="B46" t="s">
        <v>13</v>
      </c>
      <c r="C46" t="s">
        <v>14</v>
      </c>
      <c r="D46" t="s">
        <v>15</v>
      </c>
      <c r="E46" s="3">
        <v>9632</v>
      </c>
      <c r="F46" s="4">
        <v>288</v>
      </c>
      <c r="I46" t="s">
        <v>13</v>
      </c>
      <c r="J46" t="s">
        <v>14</v>
      </c>
      <c r="K46" t="s">
        <v>15</v>
      </c>
      <c r="L46" s="3">
        <v>9632</v>
      </c>
      <c r="M46" s="4">
        <v>288</v>
      </c>
    </row>
    <row r="47" spans="2:13" x14ac:dyDescent="0.25">
      <c r="B47" t="s">
        <v>23</v>
      </c>
      <c r="C47" t="s">
        <v>9</v>
      </c>
      <c r="D47" t="s">
        <v>40</v>
      </c>
      <c r="E47" s="3">
        <v>5194</v>
      </c>
      <c r="F47" s="4">
        <v>288</v>
      </c>
      <c r="I47" t="s">
        <v>23</v>
      </c>
      <c r="J47" t="s">
        <v>9</v>
      </c>
      <c r="K47" t="s">
        <v>40</v>
      </c>
      <c r="L47" s="3">
        <v>5194</v>
      </c>
      <c r="M47" s="4">
        <v>288</v>
      </c>
    </row>
    <row r="48" spans="2:13" x14ac:dyDescent="0.25">
      <c r="B48" t="s">
        <v>8</v>
      </c>
      <c r="C48" t="s">
        <v>30</v>
      </c>
      <c r="D48" t="s">
        <v>21</v>
      </c>
      <c r="E48" s="3">
        <v>3507</v>
      </c>
      <c r="F48" s="4">
        <v>288</v>
      </c>
      <c r="I48" t="s">
        <v>8</v>
      </c>
      <c r="J48" t="s">
        <v>30</v>
      </c>
      <c r="K48" t="s">
        <v>21</v>
      </c>
      <c r="L48" s="3">
        <v>3507</v>
      </c>
      <c r="M48" s="4">
        <v>288</v>
      </c>
    </row>
    <row r="49" spans="2:13" x14ac:dyDescent="0.25">
      <c r="B49" t="s">
        <v>35</v>
      </c>
      <c r="C49" t="s">
        <v>6</v>
      </c>
      <c r="D49" t="s">
        <v>41</v>
      </c>
      <c r="E49" s="3">
        <v>245</v>
      </c>
      <c r="F49" s="4">
        <v>288</v>
      </c>
      <c r="I49" t="s">
        <v>35</v>
      </c>
      <c r="J49" t="s">
        <v>6</v>
      </c>
      <c r="K49" t="s">
        <v>41</v>
      </c>
      <c r="L49" s="3">
        <v>245</v>
      </c>
      <c r="M49" s="4">
        <v>288</v>
      </c>
    </row>
    <row r="50" spans="2:13" x14ac:dyDescent="0.25">
      <c r="B50" t="s">
        <v>16</v>
      </c>
      <c r="C50" t="s">
        <v>20</v>
      </c>
      <c r="D50" t="s">
        <v>39</v>
      </c>
      <c r="E50" s="3">
        <v>1134</v>
      </c>
      <c r="F50" s="4">
        <v>282</v>
      </c>
      <c r="I50" t="s">
        <v>16</v>
      </c>
      <c r="J50" t="s">
        <v>20</v>
      </c>
      <c r="K50" t="s">
        <v>39</v>
      </c>
      <c r="L50" s="3">
        <v>1134</v>
      </c>
      <c r="M50" s="4">
        <v>282</v>
      </c>
    </row>
    <row r="51" spans="2:13" x14ac:dyDescent="0.25">
      <c r="B51" t="s">
        <v>35</v>
      </c>
      <c r="C51" t="s">
        <v>17</v>
      </c>
      <c r="D51" t="s">
        <v>41</v>
      </c>
      <c r="E51" s="3">
        <v>4858</v>
      </c>
      <c r="F51" s="4">
        <v>279</v>
      </c>
      <c r="I51" t="s">
        <v>35</v>
      </c>
      <c r="J51" t="s">
        <v>17</v>
      </c>
      <c r="K51" t="s">
        <v>41</v>
      </c>
      <c r="L51" s="3">
        <v>4858</v>
      </c>
      <c r="M51" s="4">
        <v>279</v>
      </c>
    </row>
    <row r="52" spans="2:13" x14ac:dyDescent="0.25">
      <c r="B52" t="s">
        <v>35</v>
      </c>
      <c r="C52" t="s">
        <v>9</v>
      </c>
      <c r="D52" t="s">
        <v>15</v>
      </c>
      <c r="E52" s="3">
        <v>3808</v>
      </c>
      <c r="F52" s="4">
        <v>279</v>
      </c>
      <c r="I52" t="s">
        <v>35</v>
      </c>
      <c r="J52" t="s">
        <v>9</v>
      </c>
      <c r="K52" t="s">
        <v>15</v>
      </c>
      <c r="L52" s="3">
        <v>3808</v>
      </c>
      <c r="M52" s="4">
        <v>279</v>
      </c>
    </row>
    <row r="53" spans="2:13" x14ac:dyDescent="0.25">
      <c r="B53" t="s">
        <v>27</v>
      </c>
      <c r="C53" t="s">
        <v>30</v>
      </c>
      <c r="D53" t="s">
        <v>24</v>
      </c>
      <c r="E53" s="3">
        <v>7259</v>
      </c>
      <c r="F53" s="4">
        <v>276</v>
      </c>
      <c r="I53" t="s">
        <v>27</v>
      </c>
      <c r="J53" t="s">
        <v>30</v>
      </c>
      <c r="K53" t="s">
        <v>24</v>
      </c>
      <c r="L53" s="3">
        <v>7259</v>
      </c>
      <c r="M53" s="4">
        <v>276</v>
      </c>
    </row>
    <row r="54" spans="2:13" x14ac:dyDescent="0.25">
      <c r="B54" t="s">
        <v>27</v>
      </c>
      <c r="C54" t="s">
        <v>9</v>
      </c>
      <c r="D54" t="s">
        <v>37</v>
      </c>
      <c r="E54" s="3">
        <v>6657</v>
      </c>
      <c r="F54" s="4">
        <v>276</v>
      </c>
      <c r="I54" t="s">
        <v>27</v>
      </c>
      <c r="J54" t="s">
        <v>9</v>
      </c>
      <c r="K54" t="s">
        <v>37</v>
      </c>
      <c r="L54" s="3">
        <v>6657</v>
      </c>
      <c r="M54" s="4">
        <v>276</v>
      </c>
    </row>
    <row r="55" spans="2:13" x14ac:dyDescent="0.25">
      <c r="B55" t="s">
        <v>11</v>
      </c>
      <c r="C55" t="s">
        <v>6</v>
      </c>
      <c r="D55" t="s">
        <v>32</v>
      </c>
      <c r="E55" s="3">
        <v>1085</v>
      </c>
      <c r="F55" s="4">
        <v>273</v>
      </c>
      <c r="I55" t="s">
        <v>11</v>
      </c>
      <c r="J55" t="s">
        <v>6</v>
      </c>
      <c r="K55" t="s">
        <v>32</v>
      </c>
      <c r="L55" s="3">
        <v>1085</v>
      </c>
      <c r="M55" s="4">
        <v>273</v>
      </c>
    </row>
    <row r="56" spans="2:13" x14ac:dyDescent="0.25">
      <c r="B56" t="s">
        <v>23</v>
      </c>
      <c r="C56" t="s">
        <v>20</v>
      </c>
      <c r="D56" t="s">
        <v>15</v>
      </c>
      <c r="E56" s="3">
        <v>1778</v>
      </c>
      <c r="F56" s="4">
        <v>270</v>
      </c>
      <c r="I56" t="s">
        <v>23</v>
      </c>
      <c r="J56" t="s">
        <v>20</v>
      </c>
      <c r="K56" t="s">
        <v>15</v>
      </c>
      <c r="L56" s="3">
        <v>1778</v>
      </c>
      <c r="M56" s="4">
        <v>270</v>
      </c>
    </row>
    <row r="57" spans="2:13" x14ac:dyDescent="0.25">
      <c r="B57" t="s">
        <v>16</v>
      </c>
      <c r="C57" t="s">
        <v>9</v>
      </c>
      <c r="D57" t="s">
        <v>33</v>
      </c>
      <c r="E57" s="3">
        <v>1071</v>
      </c>
      <c r="F57" s="4">
        <v>270</v>
      </c>
      <c r="I57" t="s">
        <v>16</v>
      </c>
      <c r="J57" t="s">
        <v>9</v>
      </c>
      <c r="K57" t="s">
        <v>33</v>
      </c>
      <c r="L57" s="3">
        <v>1071</v>
      </c>
      <c r="M57" s="4">
        <v>270</v>
      </c>
    </row>
    <row r="58" spans="2:13" x14ac:dyDescent="0.25">
      <c r="B58" t="s">
        <v>35</v>
      </c>
      <c r="C58" t="s">
        <v>14</v>
      </c>
      <c r="D58" t="s">
        <v>34</v>
      </c>
      <c r="E58" s="3">
        <v>2317</v>
      </c>
      <c r="F58" s="4">
        <v>261</v>
      </c>
      <c r="I58" t="s">
        <v>35</v>
      </c>
      <c r="J58" t="s">
        <v>14</v>
      </c>
      <c r="K58" t="s">
        <v>34</v>
      </c>
      <c r="L58" s="3">
        <v>2317</v>
      </c>
      <c r="M58" s="4">
        <v>261</v>
      </c>
    </row>
    <row r="59" spans="2:13" x14ac:dyDescent="0.25">
      <c r="B59" t="s">
        <v>23</v>
      </c>
      <c r="C59" t="s">
        <v>20</v>
      </c>
      <c r="D59" t="s">
        <v>40</v>
      </c>
      <c r="E59" s="3">
        <v>5677</v>
      </c>
      <c r="F59" s="4">
        <v>258</v>
      </c>
      <c r="I59" t="s">
        <v>23</v>
      </c>
      <c r="J59" t="s">
        <v>20</v>
      </c>
      <c r="K59" t="s">
        <v>40</v>
      </c>
      <c r="L59" s="3">
        <v>5677</v>
      </c>
      <c r="M59" s="4">
        <v>258</v>
      </c>
    </row>
    <row r="60" spans="2:13" x14ac:dyDescent="0.25">
      <c r="B60" t="s">
        <v>27</v>
      </c>
      <c r="C60" t="s">
        <v>9</v>
      </c>
      <c r="D60" t="s">
        <v>24</v>
      </c>
      <c r="E60" s="3">
        <v>2415</v>
      </c>
      <c r="F60" s="4">
        <v>255</v>
      </c>
      <c r="I60" t="s">
        <v>27</v>
      </c>
      <c r="J60" t="s">
        <v>9</v>
      </c>
      <c r="K60" t="s">
        <v>24</v>
      </c>
      <c r="L60" s="3">
        <v>2415</v>
      </c>
      <c r="M60" s="4">
        <v>255</v>
      </c>
    </row>
    <row r="61" spans="2:13" x14ac:dyDescent="0.25">
      <c r="B61" t="s">
        <v>23</v>
      </c>
      <c r="C61" t="s">
        <v>9</v>
      </c>
      <c r="D61" t="s">
        <v>7</v>
      </c>
      <c r="E61" s="3">
        <v>6755</v>
      </c>
      <c r="F61" s="4">
        <v>252</v>
      </c>
      <c r="I61" t="s">
        <v>23</v>
      </c>
      <c r="J61" t="s">
        <v>9</v>
      </c>
      <c r="K61" t="s">
        <v>7</v>
      </c>
      <c r="L61" s="3">
        <v>6755</v>
      </c>
      <c r="M61" s="4">
        <v>252</v>
      </c>
    </row>
    <row r="62" spans="2:13" x14ac:dyDescent="0.25">
      <c r="B62" t="s">
        <v>23</v>
      </c>
      <c r="C62" t="s">
        <v>14</v>
      </c>
      <c r="D62" t="s">
        <v>32</v>
      </c>
      <c r="E62" s="3">
        <v>5551</v>
      </c>
      <c r="F62" s="4">
        <v>252</v>
      </c>
      <c r="I62" t="s">
        <v>23</v>
      </c>
      <c r="J62" t="s">
        <v>14</v>
      </c>
      <c r="K62" t="s">
        <v>32</v>
      </c>
      <c r="L62" s="3">
        <v>5551</v>
      </c>
      <c r="M62" s="4">
        <v>252</v>
      </c>
    </row>
    <row r="63" spans="2:13" x14ac:dyDescent="0.25">
      <c r="B63" t="s">
        <v>25</v>
      </c>
      <c r="C63" t="s">
        <v>17</v>
      </c>
      <c r="D63" t="s">
        <v>15</v>
      </c>
      <c r="E63" s="3">
        <v>385</v>
      </c>
      <c r="F63" s="4">
        <v>249</v>
      </c>
      <c r="I63" t="s">
        <v>25</v>
      </c>
      <c r="J63" t="s">
        <v>17</v>
      </c>
      <c r="K63" t="s">
        <v>15</v>
      </c>
      <c r="L63" s="3">
        <v>385</v>
      </c>
      <c r="M63" s="4">
        <v>249</v>
      </c>
    </row>
    <row r="64" spans="2:13" x14ac:dyDescent="0.25">
      <c r="B64" t="s">
        <v>25</v>
      </c>
      <c r="C64" t="s">
        <v>9</v>
      </c>
      <c r="D64" t="s">
        <v>21</v>
      </c>
      <c r="E64" s="3">
        <v>4753</v>
      </c>
      <c r="F64" s="4">
        <v>246</v>
      </c>
      <c r="I64" t="s">
        <v>25</v>
      </c>
      <c r="J64" t="s">
        <v>9</v>
      </c>
      <c r="K64" t="s">
        <v>21</v>
      </c>
      <c r="L64" s="3">
        <v>4753</v>
      </c>
      <c r="M64" s="4">
        <v>246</v>
      </c>
    </row>
    <row r="65" spans="2:13" x14ac:dyDescent="0.25">
      <c r="B65" t="s">
        <v>23</v>
      </c>
      <c r="C65" t="s">
        <v>17</v>
      </c>
      <c r="D65" t="s">
        <v>28</v>
      </c>
      <c r="E65" s="3">
        <v>4438</v>
      </c>
      <c r="F65" s="4">
        <v>246</v>
      </c>
      <c r="I65" t="s">
        <v>23</v>
      </c>
      <c r="J65" t="s">
        <v>17</v>
      </c>
      <c r="K65" t="s">
        <v>28</v>
      </c>
      <c r="L65" s="3">
        <v>4438</v>
      </c>
      <c r="M65" s="4">
        <v>246</v>
      </c>
    </row>
    <row r="66" spans="2:13" x14ac:dyDescent="0.25">
      <c r="B66" t="s">
        <v>26</v>
      </c>
      <c r="C66" t="s">
        <v>14</v>
      </c>
      <c r="D66" t="s">
        <v>21</v>
      </c>
      <c r="E66" s="3">
        <v>3094</v>
      </c>
      <c r="F66" s="4">
        <v>246</v>
      </c>
      <c r="I66" t="s">
        <v>26</v>
      </c>
      <c r="J66" t="s">
        <v>14</v>
      </c>
      <c r="K66" t="s">
        <v>21</v>
      </c>
      <c r="L66" s="3">
        <v>3094</v>
      </c>
      <c r="M66" s="4">
        <v>246</v>
      </c>
    </row>
    <row r="67" spans="2:13" x14ac:dyDescent="0.25">
      <c r="B67" t="s">
        <v>11</v>
      </c>
      <c r="C67" t="s">
        <v>6</v>
      </c>
      <c r="D67" t="s">
        <v>42</v>
      </c>
      <c r="E67" s="3">
        <v>2856</v>
      </c>
      <c r="F67" s="4">
        <v>246</v>
      </c>
      <c r="I67" t="s">
        <v>11</v>
      </c>
      <c r="J67" t="s">
        <v>6</v>
      </c>
      <c r="K67" t="s">
        <v>42</v>
      </c>
      <c r="L67" s="3">
        <v>2856</v>
      </c>
      <c r="M67" s="4">
        <v>246</v>
      </c>
    </row>
    <row r="68" spans="2:13" x14ac:dyDescent="0.25">
      <c r="B68" t="s">
        <v>11</v>
      </c>
      <c r="C68" t="s">
        <v>9</v>
      </c>
      <c r="D68" t="s">
        <v>37</v>
      </c>
      <c r="E68" s="3">
        <v>7833</v>
      </c>
      <c r="F68" s="4">
        <v>243</v>
      </c>
      <c r="I68" t="s">
        <v>11</v>
      </c>
      <c r="J68" t="s">
        <v>9</v>
      </c>
      <c r="K68" t="s">
        <v>37</v>
      </c>
      <c r="L68" s="3">
        <v>7833</v>
      </c>
      <c r="M68" s="4">
        <v>243</v>
      </c>
    </row>
    <row r="69" spans="2:13" x14ac:dyDescent="0.25">
      <c r="B69" t="s">
        <v>23</v>
      </c>
      <c r="C69" t="s">
        <v>9</v>
      </c>
      <c r="D69" t="s">
        <v>36</v>
      </c>
      <c r="E69" s="3">
        <v>4585</v>
      </c>
      <c r="F69" s="4">
        <v>240</v>
      </c>
      <c r="I69" t="s">
        <v>23</v>
      </c>
      <c r="J69" t="s">
        <v>9</v>
      </c>
      <c r="K69" t="s">
        <v>36</v>
      </c>
      <c r="L69" s="3">
        <v>4585</v>
      </c>
      <c r="M69" s="4">
        <v>240</v>
      </c>
    </row>
    <row r="70" spans="2:13" x14ac:dyDescent="0.25">
      <c r="B70" t="s">
        <v>13</v>
      </c>
      <c r="C70" t="s">
        <v>6</v>
      </c>
      <c r="D70" t="s">
        <v>7</v>
      </c>
      <c r="E70" s="3">
        <v>1526</v>
      </c>
      <c r="F70" s="4">
        <v>240</v>
      </c>
      <c r="I70" t="s">
        <v>13</v>
      </c>
      <c r="J70" t="s">
        <v>6</v>
      </c>
      <c r="K70" t="s">
        <v>7</v>
      </c>
      <c r="L70" s="3">
        <v>1526</v>
      </c>
      <c r="M70" s="4">
        <v>240</v>
      </c>
    </row>
    <row r="71" spans="2:13" x14ac:dyDescent="0.25">
      <c r="B71" t="s">
        <v>25</v>
      </c>
      <c r="C71" t="s">
        <v>30</v>
      </c>
      <c r="D71" t="s">
        <v>22</v>
      </c>
      <c r="E71" s="3">
        <v>6279</v>
      </c>
      <c r="F71" s="4">
        <v>237</v>
      </c>
      <c r="I71" t="s">
        <v>25</v>
      </c>
      <c r="J71" t="s">
        <v>30</v>
      </c>
      <c r="K71" t="s">
        <v>22</v>
      </c>
      <c r="L71" s="3">
        <v>6279</v>
      </c>
      <c r="M71" s="4">
        <v>237</v>
      </c>
    </row>
    <row r="72" spans="2:13" x14ac:dyDescent="0.25">
      <c r="B72" t="s">
        <v>5</v>
      </c>
      <c r="C72" t="s">
        <v>9</v>
      </c>
      <c r="D72" t="s">
        <v>10</v>
      </c>
      <c r="E72" s="3">
        <v>12348</v>
      </c>
      <c r="F72" s="4">
        <v>234</v>
      </c>
      <c r="I72" t="s">
        <v>5</v>
      </c>
      <c r="J72" t="s">
        <v>9</v>
      </c>
      <c r="K72" t="s">
        <v>10</v>
      </c>
      <c r="L72" s="3">
        <v>12348</v>
      </c>
      <c r="M72" s="4">
        <v>234</v>
      </c>
    </row>
    <row r="73" spans="2:13" x14ac:dyDescent="0.25">
      <c r="B73" t="s">
        <v>27</v>
      </c>
      <c r="C73" t="s">
        <v>9</v>
      </c>
      <c r="D73" t="s">
        <v>18</v>
      </c>
      <c r="E73" s="3">
        <v>2464</v>
      </c>
      <c r="F73" s="4">
        <v>234</v>
      </c>
      <c r="I73" t="s">
        <v>27</v>
      </c>
      <c r="J73" t="s">
        <v>9</v>
      </c>
      <c r="K73" t="s">
        <v>18</v>
      </c>
      <c r="L73" s="3">
        <v>2464</v>
      </c>
      <c r="M73" s="4">
        <v>234</v>
      </c>
    </row>
    <row r="74" spans="2:13" x14ac:dyDescent="0.25">
      <c r="B74" t="s">
        <v>8</v>
      </c>
      <c r="C74" t="s">
        <v>20</v>
      </c>
      <c r="D74" t="s">
        <v>34</v>
      </c>
      <c r="E74" s="3">
        <v>1701</v>
      </c>
      <c r="F74" s="4">
        <v>234</v>
      </c>
      <c r="I74" t="s">
        <v>8</v>
      </c>
      <c r="J74" t="s">
        <v>20</v>
      </c>
      <c r="K74" t="s">
        <v>34</v>
      </c>
      <c r="L74" s="3">
        <v>1701</v>
      </c>
      <c r="M74" s="4">
        <v>234</v>
      </c>
    </row>
    <row r="75" spans="2:13" x14ac:dyDescent="0.25">
      <c r="B75" t="s">
        <v>13</v>
      </c>
      <c r="C75" t="s">
        <v>14</v>
      </c>
      <c r="D75" t="s">
        <v>31</v>
      </c>
      <c r="E75" s="3">
        <v>10311</v>
      </c>
      <c r="F75" s="4">
        <v>231</v>
      </c>
      <c r="I75" t="s">
        <v>13</v>
      </c>
      <c r="J75" t="s">
        <v>14</v>
      </c>
      <c r="K75" t="s">
        <v>31</v>
      </c>
      <c r="L75" s="3">
        <v>10311</v>
      </c>
      <c r="M75" s="4">
        <v>231</v>
      </c>
    </row>
    <row r="76" spans="2:13" x14ac:dyDescent="0.25">
      <c r="B76" t="s">
        <v>13</v>
      </c>
      <c r="C76" t="s">
        <v>6</v>
      </c>
      <c r="D76" t="s">
        <v>37</v>
      </c>
      <c r="E76" s="3">
        <v>714</v>
      </c>
      <c r="F76" s="4">
        <v>231</v>
      </c>
      <c r="I76" t="s">
        <v>13</v>
      </c>
      <c r="J76" t="s">
        <v>6</v>
      </c>
      <c r="K76" t="s">
        <v>37</v>
      </c>
      <c r="L76" s="3">
        <v>714</v>
      </c>
      <c r="M76" s="4">
        <v>231</v>
      </c>
    </row>
    <row r="77" spans="2:13" x14ac:dyDescent="0.25">
      <c r="B77" t="s">
        <v>35</v>
      </c>
      <c r="C77" t="s">
        <v>9</v>
      </c>
      <c r="D77" t="s">
        <v>41</v>
      </c>
      <c r="E77" s="3">
        <v>567</v>
      </c>
      <c r="F77" s="4">
        <v>228</v>
      </c>
      <c r="I77" t="s">
        <v>35</v>
      </c>
      <c r="J77" t="s">
        <v>9</v>
      </c>
      <c r="K77" t="s">
        <v>41</v>
      </c>
      <c r="L77" s="3">
        <v>567</v>
      </c>
      <c r="M77" s="4">
        <v>228</v>
      </c>
    </row>
    <row r="78" spans="2:13" x14ac:dyDescent="0.25">
      <c r="B78" t="s">
        <v>23</v>
      </c>
      <c r="C78" t="s">
        <v>6</v>
      </c>
      <c r="D78" t="s">
        <v>24</v>
      </c>
      <c r="E78" s="3">
        <v>6608</v>
      </c>
      <c r="F78" s="4">
        <v>225</v>
      </c>
      <c r="I78" t="s">
        <v>23</v>
      </c>
      <c r="J78" t="s">
        <v>6</v>
      </c>
      <c r="K78" t="s">
        <v>24</v>
      </c>
      <c r="L78" s="3">
        <v>6608</v>
      </c>
      <c r="M78" s="4">
        <v>225</v>
      </c>
    </row>
    <row r="79" spans="2:13" x14ac:dyDescent="0.25">
      <c r="B79" t="s">
        <v>5</v>
      </c>
      <c r="C79" t="s">
        <v>17</v>
      </c>
      <c r="D79" t="s">
        <v>40</v>
      </c>
      <c r="E79" s="3">
        <v>3101</v>
      </c>
      <c r="F79" s="4">
        <v>225</v>
      </c>
      <c r="I79" t="s">
        <v>5</v>
      </c>
      <c r="J79" t="s">
        <v>17</v>
      </c>
      <c r="K79" t="s">
        <v>40</v>
      </c>
      <c r="L79" s="3">
        <v>3101</v>
      </c>
      <c r="M79" s="4">
        <v>225</v>
      </c>
    </row>
    <row r="80" spans="2:13" x14ac:dyDescent="0.25">
      <c r="B80" t="s">
        <v>13</v>
      </c>
      <c r="C80" t="s">
        <v>30</v>
      </c>
      <c r="D80" t="s">
        <v>29</v>
      </c>
      <c r="E80" s="3">
        <v>1274</v>
      </c>
      <c r="F80" s="4">
        <v>225</v>
      </c>
      <c r="I80" t="s">
        <v>13</v>
      </c>
      <c r="J80" t="s">
        <v>30</v>
      </c>
      <c r="K80" t="s">
        <v>29</v>
      </c>
      <c r="L80" s="3">
        <v>1274</v>
      </c>
      <c r="M80" s="4">
        <v>225</v>
      </c>
    </row>
    <row r="81" spans="2:13" x14ac:dyDescent="0.25">
      <c r="B81" t="s">
        <v>8</v>
      </c>
      <c r="C81" t="s">
        <v>30</v>
      </c>
      <c r="D81" t="s">
        <v>29</v>
      </c>
      <c r="E81" s="3">
        <v>2009</v>
      </c>
      <c r="F81" s="4">
        <v>219</v>
      </c>
      <c r="I81" t="s">
        <v>8</v>
      </c>
      <c r="J81" t="s">
        <v>30</v>
      </c>
      <c r="K81" t="s">
        <v>29</v>
      </c>
      <c r="L81" s="3">
        <v>2009</v>
      </c>
      <c r="M81" s="4">
        <v>219</v>
      </c>
    </row>
    <row r="82" spans="2:13" x14ac:dyDescent="0.25">
      <c r="B82" t="s">
        <v>13</v>
      </c>
      <c r="C82" t="s">
        <v>9</v>
      </c>
      <c r="D82" t="s">
        <v>40</v>
      </c>
      <c r="E82" s="3">
        <v>7455</v>
      </c>
      <c r="F82" s="4">
        <v>216</v>
      </c>
      <c r="I82" t="s">
        <v>13</v>
      </c>
      <c r="J82" t="s">
        <v>9</v>
      </c>
      <c r="K82" t="s">
        <v>40</v>
      </c>
      <c r="L82" s="3">
        <v>7455</v>
      </c>
      <c r="M82" s="4">
        <v>216</v>
      </c>
    </row>
    <row r="83" spans="2:13" x14ac:dyDescent="0.25">
      <c r="B83" t="s">
        <v>26</v>
      </c>
      <c r="C83" t="s">
        <v>17</v>
      </c>
      <c r="D83" t="s">
        <v>41</v>
      </c>
      <c r="E83" s="3">
        <v>7651</v>
      </c>
      <c r="F83" s="4">
        <v>213</v>
      </c>
      <c r="I83" t="s">
        <v>26</v>
      </c>
      <c r="J83" t="s">
        <v>17</v>
      </c>
      <c r="K83" t="s">
        <v>41</v>
      </c>
      <c r="L83" s="3">
        <v>7651</v>
      </c>
      <c r="M83" s="4">
        <v>213</v>
      </c>
    </row>
    <row r="84" spans="2:13" x14ac:dyDescent="0.25">
      <c r="B84" t="s">
        <v>8</v>
      </c>
      <c r="C84" t="s">
        <v>20</v>
      </c>
      <c r="D84" t="s">
        <v>10</v>
      </c>
      <c r="E84" s="3">
        <v>3752</v>
      </c>
      <c r="F84" s="4">
        <v>213</v>
      </c>
      <c r="I84" t="s">
        <v>8</v>
      </c>
      <c r="J84" t="s">
        <v>20</v>
      </c>
      <c r="K84" t="s">
        <v>10</v>
      </c>
      <c r="L84" s="3">
        <v>3752</v>
      </c>
      <c r="M84" s="4">
        <v>213</v>
      </c>
    </row>
    <row r="85" spans="2:13" x14ac:dyDescent="0.25">
      <c r="B85" t="s">
        <v>8</v>
      </c>
      <c r="C85" t="s">
        <v>17</v>
      </c>
      <c r="D85" t="s">
        <v>21</v>
      </c>
      <c r="E85" s="3">
        <v>8890</v>
      </c>
      <c r="F85" s="4">
        <v>210</v>
      </c>
      <c r="I85" t="s">
        <v>8</v>
      </c>
      <c r="J85" t="s">
        <v>17</v>
      </c>
      <c r="K85" t="s">
        <v>21</v>
      </c>
      <c r="L85" s="3">
        <v>8890</v>
      </c>
      <c r="M85" s="4">
        <v>210</v>
      </c>
    </row>
    <row r="86" spans="2:13" x14ac:dyDescent="0.25">
      <c r="B86" t="s">
        <v>8</v>
      </c>
      <c r="C86" t="s">
        <v>9</v>
      </c>
      <c r="D86" t="s">
        <v>22</v>
      </c>
      <c r="E86" s="3">
        <v>5012</v>
      </c>
      <c r="F86" s="4">
        <v>210</v>
      </c>
      <c r="I86" t="s">
        <v>8</v>
      </c>
      <c r="J86" t="s">
        <v>9</v>
      </c>
      <c r="K86" t="s">
        <v>22</v>
      </c>
      <c r="L86" s="3">
        <v>5012</v>
      </c>
      <c r="M86" s="4">
        <v>210</v>
      </c>
    </row>
    <row r="87" spans="2:13" x14ac:dyDescent="0.25">
      <c r="B87" t="s">
        <v>23</v>
      </c>
      <c r="C87" t="s">
        <v>6</v>
      </c>
      <c r="D87" t="s">
        <v>22</v>
      </c>
      <c r="E87" s="3">
        <v>9835</v>
      </c>
      <c r="F87" s="4">
        <v>207</v>
      </c>
      <c r="I87" t="s">
        <v>23</v>
      </c>
      <c r="J87" t="s">
        <v>6</v>
      </c>
      <c r="K87" t="s">
        <v>22</v>
      </c>
      <c r="L87" s="3">
        <v>9835</v>
      </c>
      <c r="M87" s="4">
        <v>207</v>
      </c>
    </row>
    <row r="88" spans="2:13" x14ac:dyDescent="0.25">
      <c r="B88" t="s">
        <v>16</v>
      </c>
      <c r="C88" t="s">
        <v>30</v>
      </c>
      <c r="D88" t="s">
        <v>39</v>
      </c>
      <c r="E88" s="3">
        <v>4242</v>
      </c>
      <c r="F88" s="4">
        <v>207</v>
      </c>
      <c r="I88" t="s">
        <v>16</v>
      </c>
      <c r="J88" t="s">
        <v>30</v>
      </c>
      <c r="K88" t="s">
        <v>39</v>
      </c>
      <c r="L88" s="3">
        <v>4242</v>
      </c>
      <c r="M88" s="4">
        <v>207</v>
      </c>
    </row>
    <row r="89" spans="2:13" x14ac:dyDescent="0.25">
      <c r="B89" t="s">
        <v>11</v>
      </c>
      <c r="C89" t="s">
        <v>6</v>
      </c>
      <c r="D89" t="s">
        <v>12</v>
      </c>
      <c r="E89" s="3">
        <v>259</v>
      </c>
      <c r="F89" s="4">
        <v>207</v>
      </c>
      <c r="I89" t="s">
        <v>11</v>
      </c>
      <c r="J89" t="s">
        <v>6</v>
      </c>
      <c r="K89" t="s">
        <v>12</v>
      </c>
      <c r="L89" s="3">
        <v>259</v>
      </c>
      <c r="M89" s="4">
        <v>207</v>
      </c>
    </row>
    <row r="90" spans="2:13" x14ac:dyDescent="0.25">
      <c r="B90" t="s">
        <v>11</v>
      </c>
      <c r="C90" t="s">
        <v>14</v>
      </c>
      <c r="D90" t="s">
        <v>39</v>
      </c>
      <c r="E90" s="3">
        <v>11522</v>
      </c>
      <c r="F90" s="4">
        <v>204</v>
      </c>
      <c r="I90" t="s">
        <v>11</v>
      </c>
      <c r="J90" t="s">
        <v>14</v>
      </c>
      <c r="K90" t="s">
        <v>39</v>
      </c>
      <c r="L90" s="3">
        <v>11522</v>
      </c>
      <c r="M90" s="4">
        <v>204</v>
      </c>
    </row>
    <row r="91" spans="2:13" x14ac:dyDescent="0.25">
      <c r="B91" t="s">
        <v>35</v>
      </c>
      <c r="C91" t="s">
        <v>30</v>
      </c>
      <c r="D91" t="s">
        <v>36</v>
      </c>
      <c r="E91" s="3">
        <v>5355</v>
      </c>
      <c r="F91" s="4">
        <v>204</v>
      </c>
      <c r="I91" t="s">
        <v>35</v>
      </c>
      <c r="J91" t="s">
        <v>30</v>
      </c>
      <c r="K91" t="s">
        <v>36</v>
      </c>
      <c r="L91" s="3">
        <v>5355</v>
      </c>
      <c r="M91" s="4">
        <v>204</v>
      </c>
    </row>
    <row r="92" spans="2:13" x14ac:dyDescent="0.25">
      <c r="B92" t="s">
        <v>11</v>
      </c>
      <c r="C92" t="s">
        <v>17</v>
      </c>
      <c r="D92" t="s">
        <v>15</v>
      </c>
      <c r="E92" s="3">
        <v>2639</v>
      </c>
      <c r="F92" s="4">
        <v>204</v>
      </c>
      <c r="I92" t="s">
        <v>11</v>
      </c>
      <c r="J92" t="s">
        <v>17</v>
      </c>
      <c r="K92" t="s">
        <v>15</v>
      </c>
      <c r="L92" s="3">
        <v>2639</v>
      </c>
      <c r="M92" s="4">
        <v>204</v>
      </c>
    </row>
    <row r="93" spans="2:13" x14ac:dyDescent="0.25">
      <c r="B93" t="s">
        <v>8</v>
      </c>
      <c r="C93" t="s">
        <v>6</v>
      </c>
      <c r="D93" t="s">
        <v>36</v>
      </c>
      <c r="E93" s="3">
        <v>1771</v>
      </c>
      <c r="F93" s="4">
        <v>204</v>
      </c>
      <c r="I93" t="s">
        <v>8</v>
      </c>
      <c r="J93" t="s">
        <v>6</v>
      </c>
      <c r="K93" t="s">
        <v>36</v>
      </c>
      <c r="L93" s="3">
        <v>1771</v>
      </c>
      <c r="M93" s="4">
        <v>204</v>
      </c>
    </row>
    <row r="94" spans="2:13" x14ac:dyDescent="0.25">
      <c r="B94" t="s">
        <v>13</v>
      </c>
      <c r="C94" t="s">
        <v>14</v>
      </c>
      <c r="D94" t="s">
        <v>42</v>
      </c>
      <c r="E94" s="3">
        <v>98</v>
      </c>
      <c r="F94" s="4">
        <v>204</v>
      </c>
      <c r="I94" t="s">
        <v>13</v>
      </c>
      <c r="J94" t="s">
        <v>14</v>
      </c>
      <c r="K94" t="s">
        <v>42</v>
      </c>
      <c r="L94" s="3">
        <v>98</v>
      </c>
      <c r="M94" s="4">
        <v>204</v>
      </c>
    </row>
    <row r="95" spans="2:13" x14ac:dyDescent="0.25">
      <c r="B95" t="s">
        <v>25</v>
      </c>
      <c r="C95" t="s">
        <v>9</v>
      </c>
      <c r="D95" t="s">
        <v>37</v>
      </c>
      <c r="E95" s="3">
        <v>13391</v>
      </c>
      <c r="F95" s="4">
        <v>201</v>
      </c>
      <c r="I95" t="s">
        <v>25</v>
      </c>
      <c r="J95" t="s">
        <v>9</v>
      </c>
      <c r="K95" t="s">
        <v>37</v>
      </c>
      <c r="L95" s="3">
        <v>13391</v>
      </c>
      <c r="M95" s="4">
        <v>201</v>
      </c>
    </row>
    <row r="96" spans="2:13" x14ac:dyDescent="0.25">
      <c r="B96" t="s">
        <v>26</v>
      </c>
      <c r="C96" t="s">
        <v>6</v>
      </c>
      <c r="D96" t="s">
        <v>28</v>
      </c>
      <c r="E96" s="3">
        <v>9926</v>
      </c>
      <c r="F96" s="4">
        <v>201</v>
      </c>
      <c r="I96" t="s">
        <v>26</v>
      </c>
      <c r="J96" t="s">
        <v>6</v>
      </c>
      <c r="K96" t="s">
        <v>28</v>
      </c>
      <c r="L96" s="3">
        <v>9926</v>
      </c>
      <c r="M96" s="4">
        <v>201</v>
      </c>
    </row>
    <row r="97" spans="2:13" x14ac:dyDescent="0.25">
      <c r="B97" t="s">
        <v>25</v>
      </c>
      <c r="C97" t="s">
        <v>30</v>
      </c>
      <c r="D97" t="s">
        <v>37</v>
      </c>
      <c r="E97" s="3">
        <v>7280</v>
      </c>
      <c r="F97" s="4">
        <v>201</v>
      </c>
      <c r="I97" t="s">
        <v>25</v>
      </c>
      <c r="J97" t="s">
        <v>30</v>
      </c>
      <c r="K97" t="s">
        <v>37</v>
      </c>
      <c r="L97" s="3">
        <v>7280</v>
      </c>
      <c r="M97" s="4">
        <v>201</v>
      </c>
    </row>
    <row r="98" spans="2:13" x14ac:dyDescent="0.25">
      <c r="B98" t="s">
        <v>5</v>
      </c>
      <c r="C98" t="s">
        <v>14</v>
      </c>
      <c r="D98" t="s">
        <v>31</v>
      </c>
      <c r="E98" s="3">
        <v>4424</v>
      </c>
      <c r="F98" s="4">
        <v>201</v>
      </c>
      <c r="I98" t="s">
        <v>5</v>
      </c>
      <c r="J98" t="s">
        <v>14</v>
      </c>
      <c r="K98" t="s">
        <v>31</v>
      </c>
      <c r="L98" s="3">
        <v>4424</v>
      </c>
      <c r="M98" s="4">
        <v>201</v>
      </c>
    </row>
    <row r="99" spans="2:13" x14ac:dyDescent="0.25">
      <c r="B99" t="s">
        <v>23</v>
      </c>
      <c r="C99" t="s">
        <v>17</v>
      </c>
      <c r="D99" t="s">
        <v>39</v>
      </c>
      <c r="E99" s="3">
        <v>966</v>
      </c>
      <c r="F99" s="4">
        <v>198</v>
      </c>
      <c r="I99" t="s">
        <v>23</v>
      </c>
      <c r="J99" t="s">
        <v>17</v>
      </c>
      <c r="K99" t="s">
        <v>39</v>
      </c>
      <c r="L99" s="3">
        <v>966</v>
      </c>
      <c r="M99" s="4">
        <v>198</v>
      </c>
    </row>
    <row r="100" spans="2:13" x14ac:dyDescent="0.25">
      <c r="B100" t="s">
        <v>35</v>
      </c>
      <c r="C100" t="s">
        <v>9</v>
      </c>
      <c r="D100" t="s">
        <v>33</v>
      </c>
      <c r="E100" s="3">
        <v>1974</v>
      </c>
      <c r="F100" s="4">
        <v>195</v>
      </c>
      <c r="I100" t="s">
        <v>35</v>
      </c>
      <c r="J100" t="s">
        <v>9</v>
      </c>
      <c r="K100" t="s">
        <v>33</v>
      </c>
      <c r="L100" s="3">
        <v>1974</v>
      </c>
      <c r="M100" s="4">
        <v>195</v>
      </c>
    </row>
    <row r="101" spans="2:13" x14ac:dyDescent="0.25">
      <c r="B101" t="s">
        <v>8</v>
      </c>
      <c r="C101" t="s">
        <v>6</v>
      </c>
      <c r="D101" t="s">
        <v>22</v>
      </c>
      <c r="E101" s="3">
        <v>1890</v>
      </c>
      <c r="F101" s="4">
        <v>195</v>
      </c>
      <c r="I101" t="s">
        <v>8</v>
      </c>
      <c r="J101" t="s">
        <v>6</v>
      </c>
      <c r="K101" t="s">
        <v>22</v>
      </c>
      <c r="L101" s="3">
        <v>1890</v>
      </c>
      <c r="M101" s="4">
        <v>195</v>
      </c>
    </row>
    <row r="102" spans="2:13" x14ac:dyDescent="0.25">
      <c r="B102" t="s">
        <v>25</v>
      </c>
      <c r="C102" t="s">
        <v>30</v>
      </c>
      <c r="D102" t="s">
        <v>36</v>
      </c>
      <c r="E102" s="3">
        <v>861</v>
      </c>
      <c r="F102" s="4">
        <v>195</v>
      </c>
      <c r="I102" t="s">
        <v>25</v>
      </c>
      <c r="J102" t="s">
        <v>30</v>
      </c>
      <c r="K102" t="s">
        <v>36</v>
      </c>
      <c r="L102" s="3">
        <v>861</v>
      </c>
      <c r="M102" s="4">
        <v>195</v>
      </c>
    </row>
    <row r="103" spans="2:13" x14ac:dyDescent="0.25">
      <c r="B103" t="s">
        <v>13</v>
      </c>
      <c r="C103" t="s">
        <v>14</v>
      </c>
      <c r="D103" t="s">
        <v>36</v>
      </c>
      <c r="E103" s="3">
        <v>1925</v>
      </c>
      <c r="F103" s="4">
        <v>192</v>
      </c>
      <c r="I103" t="s">
        <v>13</v>
      </c>
      <c r="J103" t="s">
        <v>14</v>
      </c>
      <c r="K103" t="s">
        <v>36</v>
      </c>
      <c r="L103" s="3">
        <v>1925</v>
      </c>
      <c r="M103" s="4">
        <v>192</v>
      </c>
    </row>
    <row r="104" spans="2:13" x14ac:dyDescent="0.25">
      <c r="B104" t="s">
        <v>23</v>
      </c>
      <c r="C104" t="s">
        <v>30</v>
      </c>
      <c r="D104" t="s">
        <v>38</v>
      </c>
      <c r="E104" s="3">
        <v>8862</v>
      </c>
      <c r="F104" s="4">
        <v>189</v>
      </c>
      <c r="I104" t="s">
        <v>23</v>
      </c>
      <c r="J104" t="s">
        <v>30</v>
      </c>
      <c r="K104" t="s">
        <v>38</v>
      </c>
      <c r="L104" s="3">
        <v>8862</v>
      </c>
      <c r="M104" s="4">
        <v>189</v>
      </c>
    </row>
    <row r="105" spans="2:13" x14ac:dyDescent="0.25">
      <c r="B105" t="s">
        <v>16</v>
      </c>
      <c r="C105" t="s">
        <v>6</v>
      </c>
      <c r="D105" t="s">
        <v>34</v>
      </c>
      <c r="E105" s="3">
        <v>4949</v>
      </c>
      <c r="F105" s="4">
        <v>189</v>
      </c>
      <c r="I105" t="s">
        <v>16</v>
      </c>
      <c r="J105" t="s">
        <v>6</v>
      </c>
      <c r="K105" t="s">
        <v>34</v>
      </c>
      <c r="L105" s="3">
        <v>4949</v>
      </c>
      <c r="M105" s="4">
        <v>189</v>
      </c>
    </row>
    <row r="106" spans="2:13" x14ac:dyDescent="0.25">
      <c r="B106" t="s">
        <v>11</v>
      </c>
      <c r="C106" t="s">
        <v>14</v>
      </c>
      <c r="D106" t="s">
        <v>10</v>
      </c>
      <c r="E106" s="3">
        <v>2954</v>
      </c>
      <c r="F106" s="4">
        <v>189</v>
      </c>
      <c r="I106" t="s">
        <v>11</v>
      </c>
      <c r="J106" t="s">
        <v>14</v>
      </c>
      <c r="K106" t="s">
        <v>10</v>
      </c>
      <c r="L106" s="3">
        <v>2954</v>
      </c>
      <c r="M106" s="4">
        <v>189</v>
      </c>
    </row>
    <row r="107" spans="2:13" x14ac:dyDescent="0.25">
      <c r="B107" t="s">
        <v>11</v>
      </c>
      <c r="C107" t="s">
        <v>30</v>
      </c>
      <c r="D107" t="s">
        <v>29</v>
      </c>
      <c r="E107" s="3">
        <v>938</v>
      </c>
      <c r="F107" s="4">
        <v>189</v>
      </c>
      <c r="I107" t="s">
        <v>11</v>
      </c>
      <c r="J107" t="s">
        <v>30</v>
      </c>
      <c r="K107" t="s">
        <v>29</v>
      </c>
      <c r="L107" s="3">
        <v>938</v>
      </c>
      <c r="M107" s="4">
        <v>189</v>
      </c>
    </row>
    <row r="108" spans="2:13" x14ac:dyDescent="0.25">
      <c r="B108" t="s">
        <v>13</v>
      </c>
      <c r="C108" t="s">
        <v>9</v>
      </c>
      <c r="D108" t="s">
        <v>37</v>
      </c>
      <c r="E108" s="3">
        <v>2114</v>
      </c>
      <c r="F108" s="4">
        <v>186</v>
      </c>
      <c r="I108" t="s">
        <v>13</v>
      </c>
      <c r="J108" t="s">
        <v>9</v>
      </c>
      <c r="K108" t="s">
        <v>37</v>
      </c>
      <c r="L108" s="3">
        <v>2114</v>
      </c>
      <c r="M108" s="4">
        <v>186</v>
      </c>
    </row>
    <row r="109" spans="2:13" x14ac:dyDescent="0.25">
      <c r="B109" t="s">
        <v>8</v>
      </c>
      <c r="C109" t="s">
        <v>17</v>
      </c>
      <c r="D109" t="s">
        <v>7</v>
      </c>
      <c r="E109" s="3">
        <v>7021</v>
      </c>
      <c r="F109" s="4">
        <v>183</v>
      </c>
      <c r="I109" t="s">
        <v>8</v>
      </c>
      <c r="J109" t="s">
        <v>17</v>
      </c>
      <c r="K109" t="s">
        <v>7</v>
      </c>
      <c r="L109" s="3">
        <v>7021</v>
      </c>
      <c r="M109" s="4">
        <v>183</v>
      </c>
    </row>
    <row r="110" spans="2:13" x14ac:dyDescent="0.25">
      <c r="B110" t="s">
        <v>26</v>
      </c>
      <c r="C110" t="s">
        <v>20</v>
      </c>
      <c r="D110" t="s">
        <v>40</v>
      </c>
      <c r="E110" s="3">
        <v>6580</v>
      </c>
      <c r="F110" s="4">
        <v>183</v>
      </c>
      <c r="I110" t="s">
        <v>26</v>
      </c>
      <c r="J110" t="s">
        <v>20</v>
      </c>
      <c r="K110" t="s">
        <v>40</v>
      </c>
      <c r="L110" s="3">
        <v>6580</v>
      </c>
      <c r="M110" s="4">
        <v>183</v>
      </c>
    </row>
    <row r="111" spans="2:13" x14ac:dyDescent="0.25">
      <c r="B111" t="s">
        <v>16</v>
      </c>
      <c r="C111" t="s">
        <v>9</v>
      </c>
      <c r="D111" t="s">
        <v>39</v>
      </c>
      <c r="E111" s="3">
        <v>3864</v>
      </c>
      <c r="F111" s="4">
        <v>177</v>
      </c>
      <c r="I111" t="s">
        <v>16</v>
      </c>
      <c r="J111" t="s">
        <v>9</v>
      </c>
      <c r="K111" t="s">
        <v>39</v>
      </c>
      <c r="L111" s="3">
        <v>3864</v>
      </c>
      <c r="M111" s="4">
        <v>177</v>
      </c>
    </row>
    <row r="112" spans="2:13" x14ac:dyDescent="0.25">
      <c r="B112" t="s">
        <v>23</v>
      </c>
      <c r="C112" t="s">
        <v>14</v>
      </c>
      <c r="D112" t="s">
        <v>15</v>
      </c>
      <c r="E112" s="3">
        <v>2646</v>
      </c>
      <c r="F112" s="4">
        <v>177</v>
      </c>
      <c r="I112" t="s">
        <v>23</v>
      </c>
      <c r="J112" t="s">
        <v>14</v>
      </c>
      <c r="K112" t="s">
        <v>15</v>
      </c>
      <c r="L112" s="3">
        <v>2646</v>
      </c>
      <c r="M112" s="4">
        <v>177</v>
      </c>
    </row>
    <row r="113" spans="2:13" x14ac:dyDescent="0.25">
      <c r="B113" t="s">
        <v>13</v>
      </c>
      <c r="C113" t="s">
        <v>6</v>
      </c>
      <c r="D113" t="s">
        <v>42</v>
      </c>
      <c r="E113" s="3">
        <v>2324</v>
      </c>
      <c r="F113" s="4">
        <v>177</v>
      </c>
      <c r="I113" t="s">
        <v>13</v>
      </c>
      <c r="J113" t="s">
        <v>6</v>
      </c>
      <c r="K113" t="s">
        <v>42</v>
      </c>
      <c r="L113" s="3">
        <v>2324</v>
      </c>
      <c r="M113" s="4">
        <v>177</v>
      </c>
    </row>
    <row r="114" spans="2:13" x14ac:dyDescent="0.25">
      <c r="B114" t="s">
        <v>13</v>
      </c>
      <c r="C114" t="s">
        <v>30</v>
      </c>
      <c r="D114" t="s">
        <v>19</v>
      </c>
      <c r="E114" s="3">
        <v>7847</v>
      </c>
      <c r="F114" s="4">
        <v>174</v>
      </c>
      <c r="I114" t="s">
        <v>13</v>
      </c>
      <c r="J114" t="s">
        <v>30</v>
      </c>
      <c r="K114" t="s">
        <v>19</v>
      </c>
      <c r="L114" s="3">
        <v>7847</v>
      </c>
      <c r="M114" s="4">
        <v>174</v>
      </c>
    </row>
    <row r="115" spans="2:13" x14ac:dyDescent="0.25">
      <c r="B115" t="s">
        <v>13</v>
      </c>
      <c r="C115" t="s">
        <v>14</v>
      </c>
      <c r="D115" t="s">
        <v>7</v>
      </c>
      <c r="E115" s="3">
        <v>6118</v>
      </c>
      <c r="F115" s="4">
        <v>174</v>
      </c>
      <c r="I115" t="s">
        <v>13</v>
      </c>
      <c r="J115" t="s">
        <v>14</v>
      </c>
      <c r="K115" t="s">
        <v>7</v>
      </c>
      <c r="L115" s="3">
        <v>6118</v>
      </c>
      <c r="M115" s="4">
        <v>174</v>
      </c>
    </row>
    <row r="116" spans="2:13" x14ac:dyDescent="0.25">
      <c r="B116" t="s">
        <v>5</v>
      </c>
      <c r="C116" t="s">
        <v>9</v>
      </c>
      <c r="D116" t="s">
        <v>29</v>
      </c>
      <c r="E116" s="3">
        <v>4725</v>
      </c>
      <c r="F116" s="4">
        <v>174</v>
      </c>
      <c r="I116" t="s">
        <v>5</v>
      </c>
      <c r="J116" t="s">
        <v>9</v>
      </c>
      <c r="K116" t="s">
        <v>29</v>
      </c>
      <c r="L116" s="3">
        <v>4725</v>
      </c>
      <c r="M116" s="4">
        <v>174</v>
      </c>
    </row>
    <row r="117" spans="2:13" x14ac:dyDescent="0.25">
      <c r="B117" t="s">
        <v>11</v>
      </c>
      <c r="C117" t="s">
        <v>30</v>
      </c>
      <c r="D117" t="s">
        <v>28</v>
      </c>
      <c r="E117" s="3">
        <v>707</v>
      </c>
      <c r="F117" s="4">
        <v>174</v>
      </c>
      <c r="I117" t="s">
        <v>11</v>
      </c>
      <c r="J117" t="s">
        <v>30</v>
      </c>
      <c r="K117" t="s">
        <v>28</v>
      </c>
      <c r="L117" s="3">
        <v>707</v>
      </c>
      <c r="M117" s="4">
        <v>174</v>
      </c>
    </row>
    <row r="118" spans="2:13" x14ac:dyDescent="0.25">
      <c r="B118" t="s">
        <v>27</v>
      </c>
      <c r="C118" t="s">
        <v>17</v>
      </c>
      <c r="D118" t="s">
        <v>42</v>
      </c>
      <c r="E118" s="3">
        <v>4956</v>
      </c>
      <c r="F118" s="4">
        <v>171</v>
      </c>
      <c r="I118" t="s">
        <v>27</v>
      </c>
      <c r="J118" t="s">
        <v>17</v>
      </c>
      <c r="K118" t="s">
        <v>42</v>
      </c>
      <c r="L118" s="3">
        <v>4956</v>
      </c>
      <c r="M118" s="4">
        <v>171</v>
      </c>
    </row>
    <row r="119" spans="2:13" x14ac:dyDescent="0.25">
      <c r="B119" t="s">
        <v>25</v>
      </c>
      <c r="C119" t="s">
        <v>17</v>
      </c>
      <c r="D119" t="s">
        <v>38</v>
      </c>
      <c r="E119" s="3">
        <v>4018</v>
      </c>
      <c r="F119" s="4">
        <v>171</v>
      </c>
      <c r="I119" t="s">
        <v>25</v>
      </c>
      <c r="J119" t="s">
        <v>17</v>
      </c>
      <c r="K119" t="s">
        <v>38</v>
      </c>
      <c r="L119" s="3">
        <v>4018</v>
      </c>
      <c r="M119" s="4">
        <v>171</v>
      </c>
    </row>
    <row r="120" spans="2:13" x14ac:dyDescent="0.25">
      <c r="B120" t="s">
        <v>25</v>
      </c>
      <c r="C120" t="s">
        <v>20</v>
      </c>
      <c r="D120" t="s">
        <v>36</v>
      </c>
      <c r="E120" s="3">
        <v>5474</v>
      </c>
      <c r="F120" s="4">
        <v>168</v>
      </c>
      <c r="I120" t="s">
        <v>25</v>
      </c>
      <c r="J120" t="s">
        <v>20</v>
      </c>
      <c r="K120" t="s">
        <v>36</v>
      </c>
      <c r="L120" s="3">
        <v>5474</v>
      </c>
      <c r="M120" s="4">
        <v>168</v>
      </c>
    </row>
    <row r="121" spans="2:13" x14ac:dyDescent="0.25">
      <c r="B121" t="s">
        <v>8</v>
      </c>
      <c r="C121" t="s">
        <v>9</v>
      </c>
      <c r="D121" t="s">
        <v>32</v>
      </c>
      <c r="E121" s="3">
        <v>2023</v>
      </c>
      <c r="F121" s="4">
        <v>168</v>
      </c>
      <c r="I121" t="s">
        <v>8</v>
      </c>
      <c r="J121" t="s">
        <v>9</v>
      </c>
      <c r="K121" t="s">
        <v>32</v>
      </c>
      <c r="L121" s="3">
        <v>2023</v>
      </c>
      <c r="M121" s="4">
        <v>168</v>
      </c>
    </row>
    <row r="122" spans="2:13" x14ac:dyDescent="0.25">
      <c r="B122" t="s">
        <v>27</v>
      </c>
      <c r="C122" t="s">
        <v>17</v>
      </c>
      <c r="D122" t="s">
        <v>29</v>
      </c>
      <c r="E122" s="3">
        <v>21</v>
      </c>
      <c r="F122" s="4">
        <v>168</v>
      </c>
      <c r="I122" t="s">
        <v>27</v>
      </c>
      <c r="J122" t="s">
        <v>17</v>
      </c>
      <c r="K122" t="s">
        <v>29</v>
      </c>
      <c r="L122" s="3">
        <v>21</v>
      </c>
      <c r="M122" s="4">
        <v>168</v>
      </c>
    </row>
    <row r="123" spans="2:13" x14ac:dyDescent="0.25">
      <c r="B123" t="s">
        <v>27</v>
      </c>
      <c r="C123" t="s">
        <v>14</v>
      </c>
      <c r="D123" t="s">
        <v>34</v>
      </c>
      <c r="E123" s="3">
        <v>3773</v>
      </c>
      <c r="F123" s="4">
        <v>165</v>
      </c>
      <c r="I123" t="s">
        <v>27</v>
      </c>
      <c r="J123" t="s">
        <v>14</v>
      </c>
      <c r="K123" t="s">
        <v>34</v>
      </c>
      <c r="L123" s="3">
        <v>3773</v>
      </c>
      <c r="M123" s="4">
        <v>165</v>
      </c>
    </row>
    <row r="124" spans="2:13" x14ac:dyDescent="0.25">
      <c r="B124" t="s">
        <v>26</v>
      </c>
      <c r="C124" t="s">
        <v>17</v>
      </c>
      <c r="D124" t="s">
        <v>33</v>
      </c>
      <c r="E124" s="3">
        <v>9443</v>
      </c>
      <c r="F124" s="4">
        <v>162</v>
      </c>
      <c r="I124" t="s">
        <v>26</v>
      </c>
      <c r="J124" t="s">
        <v>17</v>
      </c>
      <c r="K124" t="s">
        <v>33</v>
      </c>
      <c r="L124" s="3">
        <v>9443</v>
      </c>
      <c r="M124" s="4">
        <v>162</v>
      </c>
    </row>
    <row r="125" spans="2:13" x14ac:dyDescent="0.25">
      <c r="B125" t="s">
        <v>5</v>
      </c>
      <c r="C125" t="s">
        <v>30</v>
      </c>
      <c r="D125" t="s">
        <v>36</v>
      </c>
      <c r="E125" s="3">
        <v>4018</v>
      </c>
      <c r="F125" s="4">
        <v>162</v>
      </c>
      <c r="I125" t="s">
        <v>5</v>
      </c>
      <c r="J125" t="s">
        <v>30</v>
      </c>
      <c r="K125" t="s">
        <v>36</v>
      </c>
      <c r="L125" s="3">
        <v>4018</v>
      </c>
      <c r="M125" s="4">
        <v>162</v>
      </c>
    </row>
    <row r="126" spans="2:13" x14ac:dyDescent="0.25">
      <c r="B126" t="s">
        <v>27</v>
      </c>
      <c r="C126" t="s">
        <v>14</v>
      </c>
      <c r="D126" t="s">
        <v>40</v>
      </c>
      <c r="E126" s="3">
        <v>973</v>
      </c>
      <c r="F126" s="4">
        <v>162</v>
      </c>
      <c r="I126" t="s">
        <v>27</v>
      </c>
      <c r="J126" t="s">
        <v>14</v>
      </c>
      <c r="K126" t="s">
        <v>40</v>
      </c>
      <c r="L126" s="3">
        <v>973</v>
      </c>
      <c r="M126" s="4">
        <v>162</v>
      </c>
    </row>
    <row r="127" spans="2:13" x14ac:dyDescent="0.25">
      <c r="B127" t="s">
        <v>5</v>
      </c>
      <c r="C127" t="s">
        <v>30</v>
      </c>
      <c r="D127" t="s">
        <v>19</v>
      </c>
      <c r="E127" s="3">
        <v>3794</v>
      </c>
      <c r="F127" s="4">
        <v>159</v>
      </c>
      <c r="I127" t="s">
        <v>5</v>
      </c>
      <c r="J127" t="s">
        <v>30</v>
      </c>
      <c r="K127" t="s">
        <v>19</v>
      </c>
      <c r="L127" s="3">
        <v>3794</v>
      </c>
      <c r="M127" s="4">
        <v>159</v>
      </c>
    </row>
    <row r="128" spans="2:13" x14ac:dyDescent="0.25">
      <c r="B128" t="s">
        <v>11</v>
      </c>
      <c r="C128" t="s">
        <v>9</v>
      </c>
      <c r="D128" t="s">
        <v>42</v>
      </c>
      <c r="E128" s="3">
        <v>98</v>
      </c>
      <c r="F128" s="4">
        <v>159</v>
      </c>
      <c r="I128" t="s">
        <v>11</v>
      </c>
      <c r="J128" t="s">
        <v>9</v>
      </c>
      <c r="K128" t="s">
        <v>42</v>
      </c>
      <c r="L128" s="3">
        <v>98</v>
      </c>
      <c r="M128" s="4">
        <v>159</v>
      </c>
    </row>
    <row r="129" spans="2:13" x14ac:dyDescent="0.25">
      <c r="B129" t="s">
        <v>5</v>
      </c>
      <c r="C129" t="s">
        <v>30</v>
      </c>
      <c r="D129" t="s">
        <v>28</v>
      </c>
      <c r="E129" s="3">
        <v>5019</v>
      </c>
      <c r="F129" s="4">
        <v>156</v>
      </c>
      <c r="I129" t="s">
        <v>5</v>
      </c>
      <c r="J129" t="s">
        <v>30</v>
      </c>
      <c r="K129" t="s">
        <v>28</v>
      </c>
      <c r="L129" s="3">
        <v>5019</v>
      </c>
      <c r="M129" s="4">
        <v>156</v>
      </c>
    </row>
    <row r="130" spans="2:13" x14ac:dyDescent="0.25">
      <c r="B130" t="s">
        <v>16</v>
      </c>
      <c r="C130" t="s">
        <v>14</v>
      </c>
      <c r="D130" t="s">
        <v>28</v>
      </c>
      <c r="E130" s="3">
        <v>4970</v>
      </c>
      <c r="F130" s="4">
        <v>156</v>
      </c>
      <c r="I130" t="s">
        <v>16</v>
      </c>
      <c r="J130" t="s">
        <v>14</v>
      </c>
      <c r="K130" t="s">
        <v>28</v>
      </c>
      <c r="L130" s="3">
        <v>4970</v>
      </c>
      <c r="M130" s="4">
        <v>156</v>
      </c>
    </row>
    <row r="131" spans="2:13" x14ac:dyDescent="0.25">
      <c r="B131" t="s">
        <v>11</v>
      </c>
      <c r="C131" t="s">
        <v>6</v>
      </c>
      <c r="D131" t="s">
        <v>18</v>
      </c>
      <c r="E131" s="3">
        <v>4305</v>
      </c>
      <c r="F131" s="4">
        <v>156</v>
      </c>
      <c r="I131" t="s">
        <v>11</v>
      </c>
      <c r="J131" t="s">
        <v>6</v>
      </c>
      <c r="K131" t="s">
        <v>18</v>
      </c>
      <c r="L131" s="3">
        <v>4305</v>
      </c>
      <c r="M131" s="4">
        <v>156</v>
      </c>
    </row>
    <row r="132" spans="2:13" x14ac:dyDescent="0.25">
      <c r="B132" t="s">
        <v>26</v>
      </c>
      <c r="C132" t="s">
        <v>20</v>
      </c>
      <c r="D132" t="s">
        <v>34</v>
      </c>
      <c r="E132" s="3">
        <v>4417</v>
      </c>
      <c r="F132" s="4">
        <v>153</v>
      </c>
      <c r="I132" t="s">
        <v>26</v>
      </c>
      <c r="J132" t="s">
        <v>20</v>
      </c>
      <c r="K132" t="s">
        <v>34</v>
      </c>
      <c r="L132" s="3">
        <v>4417</v>
      </c>
      <c r="M132" s="4">
        <v>153</v>
      </c>
    </row>
    <row r="133" spans="2:13" x14ac:dyDescent="0.25">
      <c r="B133" t="s">
        <v>11</v>
      </c>
      <c r="C133" t="s">
        <v>30</v>
      </c>
      <c r="D133" t="s">
        <v>40</v>
      </c>
      <c r="E133" s="3">
        <v>14329</v>
      </c>
      <c r="F133" s="4">
        <v>150</v>
      </c>
      <c r="I133" t="s">
        <v>11</v>
      </c>
      <c r="J133" t="s">
        <v>30</v>
      </c>
      <c r="K133" t="s">
        <v>40</v>
      </c>
      <c r="L133" s="3">
        <v>14329</v>
      </c>
      <c r="M133" s="4">
        <v>150</v>
      </c>
    </row>
    <row r="134" spans="2:13" x14ac:dyDescent="0.25">
      <c r="B134" t="s">
        <v>8</v>
      </c>
      <c r="C134" t="s">
        <v>14</v>
      </c>
      <c r="D134" t="s">
        <v>34</v>
      </c>
      <c r="E134" s="3">
        <v>5019</v>
      </c>
      <c r="F134" s="4">
        <v>150</v>
      </c>
      <c r="I134" t="s">
        <v>8</v>
      </c>
      <c r="J134" t="s">
        <v>14</v>
      </c>
      <c r="K134" t="s">
        <v>34</v>
      </c>
      <c r="L134" s="3">
        <v>5019</v>
      </c>
      <c r="M134" s="4">
        <v>150</v>
      </c>
    </row>
    <row r="135" spans="2:13" x14ac:dyDescent="0.25">
      <c r="B135" t="s">
        <v>16</v>
      </c>
      <c r="C135" t="s">
        <v>30</v>
      </c>
      <c r="D135" t="s">
        <v>28</v>
      </c>
      <c r="E135" s="3">
        <v>3759</v>
      </c>
      <c r="F135" s="4">
        <v>150</v>
      </c>
      <c r="I135" t="s">
        <v>16</v>
      </c>
      <c r="J135" t="s">
        <v>30</v>
      </c>
      <c r="K135" t="s">
        <v>28</v>
      </c>
      <c r="L135" s="3">
        <v>3759</v>
      </c>
      <c r="M135" s="4">
        <v>150</v>
      </c>
    </row>
    <row r="136" spans="2:13" x14ac:dyDescent="0.25">
      <c r="B136" t="s">
        <v>8</v>
      </c>
      <c r="C136" t="s">
        <v>6</v>
      </c>
      <c r="D136" t="s">
        <v>7</v>
      </c>
      <c r="E136" s="3">
        <v>42</v>
      </c>
      <c r="F136" s="4">
        <v>150</v>
      </c>
      <c r="I136" t="s">
        <v>8</v>
      </c>
      <c r="J136" t="s">
        <v>6</v>
      </c>
      <c r="K136" t="s">
        <v>7</v>
      </c>
      <c r="L136" s="3">
        <v>42</v>
      </c>
      <c r="M136" s="4">
        <v>150</v>
      </c>
    </row>
    <row r="137" spans="2:13" x14ac:dyDescent="0.25">
      <c r="B137" t="s">
        <v>11</v>
      </c>
      <c r="C137" t="s">
        <v>9</v>
      </c>
      <c r="D137" t="s">
        <v>12</v>
      </c>
      <c r="E137" s="3">
        <v>959</v>
      </c>
      <c r="F137" s="4">
        <v>147</v>
      </c>
      <c r="I137" t="s">
        <v>11</v>
      </c>
      <c r="J137" t="s">
        <v>9</v>
      </c>
      <c r="K137" t="s">
        <v>12</v>
      </c>
      <c r="L137" s="3">
        <v>959</v>
      </c>
      <c r="M137" s="4">
        <v>147</v>
      </c>
    </row>
    <row r="138" spans="2:13" x14ac:dyDescent="0.25">
      <c r="B138" t="s">
        <v>26</v>
      </c>
      <c r="C138" t="s">
        <v>17</v>
      </c>
      <c r="D138" t="s">
        <v>40</v>
      </c>
      <c r="E138" s="3">
        <v>6027</v>
      </c>
      <c r="F138" s="4">
        <v>144</v>
      </c>
      <c r="I138" t="s">
        <v>26</v>
      </c>
      <c r="J138" t="s">
        <v>17</v>
      </c>
      <c r="K138" t="s">
        <v>40</v>
      </c>
      <c r="L138" s="3">
        <v>6027</v>
      </c>
      <c r="M138" s="4">
        <v>144</v>
      </c>
    </row>
    <row r="139" spans="2:13" x14ac:dyDescent="0.25">
      <c r="B139" t="s">
        <v>27</v>
      </c>
      <c r="C139" t="s">
        <v>6</v>
      </c>
      <c r="D139" t="s">
        <v>28</v>
      </c>
      <c r="E139" s="3">
        <v>3983</v>
      </c>
      <c r="F139" s="4">
        <v>144</v>
      </c>
      <c r="I139" t="s">
        <v>27</v>
      </c>
      <c r="J139" t="s">
        <v>6</v>
      </c>
      <c r="K139" t="s">
        <v>28</v>
      </c>
      <c r="L139" s="3">
        <v>3983</v>
      </c>
      <c r="M139" s="4">
        <v>144</v>
      </c>
    </row>
    <row r="140" spans="2:13" x14ac:dyDescent="0.25">
      <c r="B140" t="s">
        <v>11</v>
      </c>
      <c r="C140" t="s">
        <v>9</v>
      </c>
      <c r="D140" t="s">
        <v>39</v>
      </c>
      <c r="E140" s="3">
        <v>2429</v>
      </c>
      <c r="F140" s="4">
        <v>144</v>
      </c>
      <c r="I140" t="s">
        <v>11</v>
      </c>
      <c r="J140" t="s">
        <v>9</v>
      </c>
      <c r="K140" t="s">
        <v>39</v>
      </c>
      <c r="L140" s="3">
        <v>2429</v>
      </c>
      <c r="M140" s="4">
        <v>144</v>
      </c>
    </row>
    <row r="141" spans="2:13" x14ac:dyDescent="0.25">
      <c r="B141" t="s">
        <v>13</v>
      </c>
      <c r="C141" t="s">
        <v>30</v>
      </c>
      <c r="D141" t="s">
        <v>22</v>
      </c>
      <c r="E141" s="3">
        <v>336</v>
      </c>
      <c r="F141" s="4">
        <v>144</v>
      </c>
      <c r="I141" t="s">
        <v>13</v>
      </c>
      <c r="J141" t="s">
        <v>30</v>
      </c>
      <c r="K141" t="s">
        <v>22</v>
      </c>
      <c r="L141" s="3">
        <v>336</v>
      </c>
      <c r="M141" s="4">
        <v>144</v>
      </c>
    </row>
    <row r="142" spans="2:13" x14ac:dyDescent="0.25">
      <c r="B142" t="s">
        <v>35</v>
      </c>
      <c r="C142" t="s">
        <v>20</v>
      </c>
      <c r="D142" t="s">
        <v>22</v>
      </c>
      <c r="E142" s="3">
        <v>2205</v>
      </c>
      <c r="F142" s="4">
        <v>141</v>
      </c>
      <c r="I142" t="s">
        <v>35</v>
      </c>
      <c r="J142" t="s">
        <v>20</v>
      </c>
      <c r="K142" t="s">
        <v>22</v>
      </c>
      <c r="L142" s="3">
        <v>2205</v>
      </c>
      <c r="M142" s="4">
        <v>141</v>
      </c>
    </row>
    <row r="143" spans="2:13" x14ac:dyDescent="0.25">
      <c r="B143" t="s">
        <v>26</v>
      </c>
      <c r="C143" t="s">
        <v>17</v>
      </c>
      <c r="D143" t="s">
        <v>22</v>
      </c>
      <c r="E143" s="3">
        <v>1568</v>
      </c>
      <c r="F143" s="4">
        <v>141</v>
      </c>
      <c r="I143" t="s">
        <v>26</v>
      </c>
      <c r="J143" t="s">
        <v>17</v>
      </c>
      <c r="K143" t="s">
        <v>22</v>
      </c>
      <c r="L143" s="3">
        <v>1568</v>
      </c>
      <c r="M143" s="4">
        <v>141</v>
      </c>
    </row>
    <row r="144" spans="2:13" x14ac:dyDescent="0.25">
      <c r="B144" t="s">
        <v>26</v>
      </c>
      <c r="C144" t="s">
        <v>6</v>
      </c>
      <c r="D144" t="s">
        <v>15</v>
      </c>
      <c r="E144" s="3">
        <v>11571</v>
      </c>
      <c r="F144" s="4">
        <v>138</v>
      </c>
      <c r="I144" t="s">
        <v>26</v>
      </c>
      <c r="J144" t="s">
        <v>6</v>
      </c>
      <c r="K144" t="s">
        <v>15</v>
      </c>
      <c r="L144" s="3">
        <v>11571</v>
      </c>
      <c r="M144" s="4">
        <v>138</v>
      </c>
    </row>
    <row r="145" spans="2:13" x14ac:dyDescent="0.25">
      <c r="B145" t="s">
        <v>23</v>
      </c>
      <c r="C145" t="s">
        <v>30</v>
      </c>
      <c r="D145" t="s">
        <v>33</v>
      </c>
      <c r="E145" s="3">
        <v>2205</v>
      </c>
      <c r="F145" s="4">
        <v>138</v>
      </c>
      <c r="I145" t="s">
        <v>23</v>
      </c>
      <c r="J145" t="s">
        <v>30</v>
      </c>
      <c r="K145" t="s">
        <v>33</v>
      </c>
      <c r="L145" s="3">
        <v>2205</v>
      </c>
      <c r="M145" s="4">
        <v>138</v>
      </c>
    </row>
    <row r="146" spans="2:13" x14ac:dyDescent="0.25">
      <c r="B146" t="s">
        <v>5</v>
      </c>
      <c r="C146" t="s">
        <v>30</v>
      </c>
      <c r="D146" t="s">
        <v>39</v>
      </c>
      <c r="E146" s="3">
        <v>2289</v>
      </c>
      <c r="F146" s="4">
        <v>135</v>
      </c>
      <c r="I146" t="s">
        <v>5</v>
      </c>
      <c r="J146" t="s">
        <v>30</v>
      </c>
      <c r="K146" t="s">
        <v>39</v>
      </c>
      <c r="L146" s="3">
        <v>2289</v>
      </c>
      <c r="M146" s="4">
        <v>135</v>
      </c>
    </row>
    <row r="147" spans="2:13" x14ac:dyDescent="0.25">
      <c r="B147" t="s">
        <v>16</v>
      </c>
      <c r="C147" t="s">
        <v>14</v>
      </c>
      <c r="D147" t="s">
        <v>32</v>
      </c>
      <c r="E147" s="3">
        <v>1400</v>
      </c>
      <c r="F147" s="4">
        <v>135</v>
      </c>
      <c r="I147" t="s">
        <v>16</v>
      </c>
      <c r="J147" t="s">
        <v>14</v>
      </c>
      <c r="K147" t="s">
        <v>32</v>
      </c>
      <c r="L147" s="3">
        <v>1400</v>
      </c>
      <c r="M147" s="4">
        <v>135</v>
      </c>
    </row>
    <row r="148" spans="2:13" x14ac:dyDescent="0.25">
      <c r="B148" t="s">
        <v>16</v>
      </c>
      <c r="C148" t="s">
        <v>20</v>
      </c>
      <c r="D148" t="s">
        <v>19</v>
      </c>
      <c r="E148" s="3">
        <v>959</v>
      </c>
      <c r="F148" s="4">
        <v>135</v>
      </c>
      <c r="I148" t="s">
        <v>16</v>
      </c>
      <c r="J148" t="s">
        <v>20</v>
      </c>
      <c r="K148" t="s">
        <v>19</v>
      </c>
      <c r="L148" s="3">
        <v>959</v>
      </c>
      <c r="M148" s="4">
        <v>135</v>
      </c>
    </row>
    <row r="149" spans="2:13" x14ac:dyDescent="0.25">
      <c r="B149" t="s">
        <v>5</v>
      </c>
      <c r="C149" t="s">
        <v>17</v>
      </c>
      <c r="D149" t="s">
        <v>32</v>
      </c>
      <c r="E149" s="3">
        <v>0</v>
      </c>
      <c r="F149" s="4">
        <v>135</v>
      </c>
      <c r="I149" t="s">
        <v>5</v>
      </c>
      <c r="J149" t="s">
        <v>17</v>
      </c>
      <c r="K149" t="s">
        <v>32</v>
      </c>
      <c r="L149" s="3">
        <v>0</v>
      </c>
      <c r="M149" s="4">
        <v>135</v>
      </c>
    </row>
    <row r="150" spans="2:13" x14ac:dyDescent="0.25">
      <c r="B150" t="s">
        <v>13</v>
      </c>
      <c r="C150" t="s">
        <v>9</v>
      </c>
      <c r="D150" t="s">
        <v>39</v>
      </c>
      <c r="E150" s="3">
        <v>847</v>
      </c>
      <c r="F150" s="4">
        <v>129</v>
      </c>
      <c r="I150" t="s">
        <v>13</v>
      </c>
      <c r="J150" t="s">
        <v>9</v>
      </c>
      <c r="K150" t="s">
        <v>39</v>
      </c>
      <c r="L150" s="3">
        <v>847</v>
      </c>
      <c r="M150" s="4">
        <v>129</v>
      </c>
    </row>
    <row r="151" spans="2:13" x14ac:dyDescent="0.25">
      <c r="B151" t="s">
        <v>35</v>
      </c>
      <c r="C151" t="s">
        <v>20</v>
      </c>
      <c r="D151" t="s">
        <v>12</v>
      </c>
      <c r="E151" s="3">
        <v>6860</v>
      </c>
      <c r="F151" s="4">
        <v>126</v>
      </c>
      <c r="I151" t="s">
        <v>35</v>
      </c>
      <c r="J151" t="s">
        <v>20</v>
      </c>
      <c r="K151" t="s">
        <v>12</v>
      </c>
      <c r="L151" s="3">
        <v>6860</v>
      </c>
      <c r="M151" s="4">
        <v>126</v>
      </c>
    </row>
    <row r="152" spans="2:13" x14ac:dyDescent="0.25">
      <c r="B152" t="s">
        <v>13</v>
      </c>
      <c r="C152" t="s">
        <v>30</v>
      </c>
      <c r="D152" t="s">
        <v>34</v>
      </c>
      <c r="E152" s="3">
        <v>4935</v>
      </c>
      <c r="F152" s="4">
        <v>126</v>
      </c>
      <c r="I152" t="s">
        <v>13</v>
      </c>
      <c r="J152" t="s">
        <v>30</v>
      </c>
      <c r="K152" t="s">
        <v>34</v>
      </c>
      <c r="L152" s="3">
        <v>4935</v>
      </c>
      <c r="M152" s="4">
        <v>126</v>
      </c>
    </row>
    <row r="153" spans="2:13" x14ac:dyDescent="0.25">
      <c r="B153" t="s">
        <v>26</v>
      </c>
      <c r="C153" t="s">
        <v>17</v>
      </c>
      <c r="D153" t="s">
        <v>19</v>
      </c>
      <c r="E153" s="3">
        <v>4018</v>
      </c>
      <c r="F153" s="4">
        <v>126</v>
      </c>
      <c r="I153" t="s">
        <v>26</v>
      </c>
      <c r="J153" t="s">
        <v>17</v>
      </c>
      <c r="K153" t="s">
        <v>19</v>
      </c>
      <c r="L153" s="3">
        <v>4018</v>
      </c>
      <c r="M153" s="4">
        <v>126</v>
      </c>
    </row>
    <row r="154" spans="2:13" x14ac:dyDescent="0.25">
      <c r="B154" t="s">
        <v>5</v>
      </c>
      <c r="C154" t="s">
        <v>9</v>
      </c>
      <c r="D154" t="s">
        <v>32</v>
      </c>
      <c r="E154" s="3">
        <v>1617</v>
      </c>
      <c r="F154" s="4">
        <v>126</v>
      </c>
      <c r="I154" t="s">
        <v>5</v>
      </c>
      <c r="J154" t="s">
        <v>9</v>
      </c>
      <c r="K154" t="s">
        <v>32</v>
      </c>
      <c r="L154" s="3">
        <v>1617</v>
      </c>
      <c r="M154" s="4">
        <v>126</v>
      </c>
    </row>
    <row r="155" spans="2:13" x14ac:dyDescent="0.25">
      <c r="B155" t="s">
        <v>8</v>
      </c>
      <c r="C155" t="s">
        <v>9</v>
      </c>
      <c r="D155" t="s">
        <v>19</v>
      </c>
      <c r="E155" s="3">
        <v>357</v>
      </c>
      <c r="F155" s="4">
        <v>126</v>
      </c>
      <c r="I155" t="s">
        <v>8</v>
      </c>
      <c r="J155" t="s">
        <v>9</v>
      </c>
      <c r="K155" t="s">
        <v>19</v>
      </c>
      <c r="L155" s="3">
        <v>357</v>
      </c>
      <c r="M155" s="4">
        <v>126</v>
      </c>
    </row>
    <row r="156" spans="2:13" x14ac:dyDescent="0.25">
      <c r="B156" t="s">
        <v>16</v>
      </c>
      <c r="C156" t="s">
        <v>30</v>
      </c>
      <c r="D156" t="s">
        <v>10</v>
      </c>
      <c r="E156" s="3">
        <v>6734</v>
      </c>
      <c r="F156" s="4">
        <v>123</v>
      </c>
      <c r="I156" t="s">
        <v>16</v>
      </c>
      <c r="J156" t="s">
        <v>30</v>
      </c>
      <c r="K156" t="s">
        <v>10</v>
      </c>
      <c r="L156" s="3">
        <v>6734</v>
      </c>
      <c r="M156" s="4">
        <v>123</v>
      </c>
    </row>
    <row r="157" spans="2:13" x14ac:dyDescent="0.25">
      <c r="B157" t="s">
        <v>16</v>
      </c>
      <c r="C157" t="s">
        <v>9</v>
      </c>
      <c r="D157" t="s">
        <v>7</v>
      </c>
      <c r="E157" s="3">
        <v>4781</v>
      </c>
      <c r="F157" s="4">
        <v>123</v>
      </c>
      <c r="I157" t="s">
        <v>16</v>
      </c>
      <c r="J157" t="s">
        <v>9</v>
      </c>
      <c r="K157" t="s">
        <v>7</v>
      </c>
      <c r="L157" s="3">
        <v>4781</v>
      </c>
      <c r="M157" s="4">
        <v>123</v>
      </c>
    </row>
    <row r="158" spans="2:13" x14ac:dyDescent="0.25">
      <c r="B158" t="s">
        <v>13</v>
      </c>
      <c r="C158" t="s">
        <v>6</v>
      </c>
      <c r="D158" t="s">
        <v>33</v>
      </c>
      <c r="E158" s="3">
        <v>3388</v>
      </c>
      <c r="F158" s="4">
        <v>123</v>
      </c>
      <c r="I158" t="s">
        <v>13</v>
      </c>
      <c r="J158" t="s">
        <v>6</v>
      </c>
      <c r="K158" t="s">
        <v>33</v>
      </c>
      <c r="L158" s="3">
        <v>3388</v>
      </c>
      <c r="M158" s="4">
        <v>123</v>
      </c>
    </row>
    <row r="159" spans="2:13" x14ac:dyDescent="0.25">
      <c r="B159" t="s">
        <v>16</v>
      </c>
      <c r="C159" t="s">
        <v>20</v>
      </c>
      <c r="D159" t="s">
        <v>31</v>
      </c>
      <c r="E159" s="3">
        <v>2317</v>
      </c>
      <c r="F159" s="4">
        <v>123</v>
      </c>
      <c r="I159" t="s">
        <v>16</v>
      </c>
      <c r="J159" t="s">
        <v>20</v>
      </c>
      <c r="K159" t="s">
        <v>31</v>
      </c>
      <c r="L159" s="3">
        <v>2317</v>
      </c>
      <c r="M159" s="4">
        <v>123</v>
      </c>
    </row>
    <row r="160" spans="2:13" x14ac:dyDescent="0.25">
      <c r="B160" t="s">
        <v>35</v>
      </c>
      <c r="C160" t="s">
        <v>20</v>
      </c>
      <c r="D160" t="s">
        <v>31</v>
      </c>
      <c r="E160" s="3">
        <v>63</v>
      </c>
      <c r="F160" s="4">
        <v>123</v>
      </c>
      <c r="I160" t="s">
        <v>35</v>
      </c>
      <c r="J160" t="s">
        <v>20</v>
      </c>
      <c r="K160" t="s">
        <v>31</v>
      </c>
      <c r="L160" s="3">
        <v>63</v>
      </c>
      <c r="M160" s="4">
        <v>123</v>
      </c>
    </row>
    <row r="161" spans="2:13" x14ac:dyDescent="0.25">
      <c r="B161" t="s">
        <v>16</v>
      </c>
      <c r="C161" t="s">
        <v>14</v>
      </c>
      <c r="D161" t="s">
        <v>12</v>
      </c>
      <c r="E161" s="3">
        <v>10073</v>
      </c>
      <c r="F161" s="4">
        <v>120</v>
      </c>
      <c r="I161" t="s">
        <v>16</v>
      </c>
      <c r="J161" t="s">
        <v>14</v>
      </c>
      <c r="K161" t="s">
        <v>12</v>
      </c>
      <c r="L161" s="3">
        <v>10073</v>
      </c>
      <c r="M161" s="4">
        <v>120</v>
      </c>
    </row>
    <row r="162" spans="2:13" x14ac:dyDescent="0.25">
      <c r="B162" t="s">
        <v>26</v>
      </c>
      <c r="C162" t="s">
        <v>30</v>
      </c>
      <c r="D162" t="s">
        <v>36</v>
      </c>
      <c r="E162" s="3">
        <v>7511</v>
      </c>
      <c r="F162" s="4">
        <v>120</v>
      </c>
      <c r="I162" t="s">
        <v>26</v>
      </c>
      <c r="J162" t="s">
        <v>30</v>
      </c>
      <c r="K162" t="s">
        <v>36</v>
      </c>
      <c r="L162" s="3">
        <v>7511</v>
      </c>
      <c r="M162" s="4">
        <v>120</v>
      </c>
    </row>
    <row r="163" spans="2:13" x14ac:dyDescent="0.25">
      <c r="B163" t="s">
        <v>11</v>
      </c>
      <c r="C163" t="s">
        <v>20</v>
      </c>
      <c r="D163" t="s">
        <v>29</v>
      </c>
      <c r="E163" s="3">
        <v>2646</v>
      </c>
      <c r="F163" s="4">
        <v>120</v>
      </c>
      <c r="I163" t="s">
        <v>11</v>
      </c>
      <c r="J163" t="s">
        <v>20</v>
      </c>
      <c r="K163" t="s">
        <v>29</v>
      </c>
      <c r="L163" s="3">
        <v>2646</v>
      </c>
      <c r="M163" s="4">
        <v>120</v>
      </c>
    </row>
    <row r="164" spans="2:13" x14ac:dyDescent="0.25">
      <c r="B164" t="s">
        <v>27</v>
      </c>
      <c r="C164" t="s">
        <v>30</v>
      </c>
      <c r="D164" t="s">
        <v>34</v>
      </c>
      <c r="E164" s="3">
        <v>2212</v>
      </c>
      <c r="F164" s="4">
        <v>117</v>
      </c>
      <c r="I164" t="s">
        <v>27</v>
      </c>
      <c r="J164" t="s">
        <v>30</v>
      </c>
      <c r="K164" t="s">
        <v>34</v>
      </c>
      <c r="L164" s="3">
        <v>2212</v>
      </c>
      <c r="M164" s="4">
        <v>117</v>
      </c>
    </row>
    <row r="165" spans="2:13" x14ac:dyDescent="0.25">
      <c r="B165" t="s">
        <v>23</v>
      </c>
      <c r="C165" t="s">
        <v>14</v>
      </c>
      <c r="D165" t="s">
        <v>21</v>
      </c>
      <c r="E165" s="3">
        <v>2149</v>
      </c>
      <c r="F165" s="4">
        <v>117</v>
      </c>
      <c r="I165" t="s">
        <v>23</v>
      </c>
      <c r="J165" t="s">
        <v>14</v>
      </c>
      <c r="K165" t="s">
        <v>21</v>
      </c>
      <c r="L165" s="3">
        <v>2149</v>
      </c>
      <c r="M165" s="4">
        <v>117</v>
      </c>
    </row>
    <row r="166" spans="2:13" x14ac:dyDescent="0.25">
      <c r="B166" t="s">
        <v>26</v>
      </c>
      <c r="C166" t="s">
        <v>17</v>
      </c>
      <c r="D166" t="s">
        <v>29</v>
      </c>
      <c r="E166" s="3">
        <v>2016</v>
      </c>
      <c r="F166" s="4">
        <v>117</v>
      </c>
      <c r="I166" t="s">
        <v>26</v>
      </c>
      <c r="J166" t="s">
        <v>17</v>
      </c>
      <c r="K166" t="s">
        <v>29</v>
      </c>
      <c r="L166" s="3">
        <v>2016</v>
      </c>
      <c r="M166" s="4">
        <v>117</v>
      </c>
    </row>
    <row r="167" spans="2:13" x14ac:dyDescent="0.25">
      <c r="B167" t="s">
        <v>23</v>
      </c>
      <c r="C167" t="s">
        <v>9</v>
      </c>
      <c r="D167" t="s">
        <v>38</v>
      </c>
      <c r="E167" s="3">
        <v>2793</v>
      </c>
      <c r="F167" s="4">
        <v>114</v>
      </c>
      <c r="I167" t="s">
        <v>23</v>
      </c>
      <c r="J167" t="s">
        <v>9</v>
      </c>
      <c r="K167" t="s">
        <v>38</v>
      </c>
      <c r="L167" s="3">
        <v>2793</v>
      </c>
      <c r="M167" s="4">
        <v>114</v>
      </c>
    </row>
    <row r="168" spans="2:13" x14ac:dyDescent="0.25">
      <c r="B168" t="s">
        <v>11</v>
      </c>
      <c r="C168" t="s">
        <v>14</v>
      </c>
      <c r="D168" t="s">
        <v>18</v>
      </c>
      <c r="E168" s="3">
        <v>2142</v>
      </c>
      <c r="F168" s="4">
        <v>114</v>
      </c>
      <c r="I168" t="s">
        <v>11</v>
      </c>
      <c r="J168" t="s">
        <v>14</v>
      </c>
      <c r="K168" t="s">
        <v>18</v>
      </c>
      <c r="L168" s="3">
        <v>2142</v>
      </c>
      <c r="M168" s="4">
        <v>114</v>
      </c>
    </row>
    <row r="169" spans="2:13" x14ac:dyDescent="0.25">
      <c r="B169" t="s">
        <v>5</v>
      </c>
      <c r="C169" t="s">
        <v>6</v>
      </c>
      <c r="D169" t="s">
        <v>7</v>
      </c>
      <c r="E169" s="3">
        <v>1624</v>
      </c>
      <c r="F169" s="4">
        <v>114</v>
      </c>
      <c r="I169" t="s">
        <v>5</v>
      </c>
      <c r="J169" t="s">
        <v>6</v>
      </c>
      <c r="K169" t="s">
        <v>7</v>
      </c>
      <c r="L169" s="3">
        <v>1624</v>
      </c>
      <c r="M169" s="4">
        <v>114</v>
      </c>
    </row>
    <row r="170" spans="2:13" x14ac:dyDescent="0.25">
      <c r="B170" t="s">
        <v>23</v>
      </c>
      <c r="C170" t="s">
        <v>6</v>
      </c>
      <c r="D170" t="s">
        <v>28</v>
      </c>
      <c r="E170" s="3">
        <v>4487</v>
      </c>
      <c r="F170" s="4">
        <v>111</v>
      </c>
      <c r="I170" t="s">
        <v>23</v>
      </c>
      <c r="J170" t="s">
        <v>6</v>
      </c>
      <c r="K170" t="s">
        <v>28</v>
      </c>
      <c r="L170" s="3">
        <v>4487</v>
      </c>
      <c r="M170" s="4">
        <v>111</v>
      </c>
    </row>
    <row r="171" spans="2:13" x14ac:dyDescent="0.25">
      <c r="B171" t="s">
        <v>25</v>
      </c>
      <c r="C171" t="s">
        <v>14</v>
      </c>
      <c r="D171" t="s">
        <v>7</v>
      </c>
      <c r="E171" s="3">
        <v>1526</v>
      </c>
      <c r="F171" s="4">
        <v>105</v>
      </c>
      <c r="I171" t="s">
        <v>25</v>
      </c>
      <c r="J171" t="s">
        <v>14</v>
      </c>
      <c r="K171" t="s">
        <v>7</v>
      </c>
      <c r="L171" s="3">
        <v>1526</v>
      </c>
      <c r="M171" s="4">
        <v>105</v>
      </c>
    </row>
    <row r="172" spans="2:13" x14ac:dyDescent="0.25">
      <c r="B172" t="s">
        <v>13</v>
      </c>
      <c r="C172" t="s">
        <v>6</v>
      </c>
      <c r="D172" t="s">
        <v>38</v>
      </c>
      <c r="E172" s="3">
        <v>6398</v>
      </c>
      <c r="F172" s="4">
        <v>102</v>
      </c>
      <c r="I172" t="s">
        <v>13</v>
      </c>
      <c r="J172" t="s">
        <v>6</v>
      </c>
      <c r="K172" t="s">
        <v>38</v>
      </c>
      <c r="L172" s="3">
        <v>6398</v>
      </c>
      <c r="M172" s="4">
        <v>102</v>
      </c>
    </row>
    <row r="173" spans="2:13" x14ac:dyDescent="0.25">
      <c r="B173" t="s">
        <v>5</v>
      </c>
      <c r="C173" t="s">
        <v>20</v>
      </c>
      <c r="D173" t="s">
        <v>12</v>
      </c>
      <c r="E173" s="3">
        <v>6125</v>
      </c>
      <c r="F173" s="4">
        <v>102</v>
      </c>
      <c r="I173" t="s">
        <v>5</v>
      </c>
      <c r="J173" t="s">
        <v>20</v>
      </c>
      <c r="K173" t="s">
        <v>12</v>
      </c>
      <c r="L173" s="3">
        <v>6125</v>
      </c>
      <c r="M173" s="4">
        <v>102</v>
      </c>
    </row>
    <row r="174" spans="2:13" x14ac:dyDescent="0.25">
      <c r="B174" t="s">
        <v>11</v>
      </c>
      <c r="C174" t="s">
        <v>20</v>
      </c>
      <c r="D174" t="s">
        <v>18</v>
      </c>
      <c r="E174" s="3">
        <v>3850</v>
      </c>
      <c r="F174" s="4">
        <v>102</v>
      </c>
      <c r="I174" t="s">
        <v>11</v>
      </c>
      <c r="J174" t="s">
        <v>20</v>
      </c>
      <c r="K174" t="s">
        <v>18</v>
      </c>
      <c r="L174" s="3">
        <v>3850</v>
      </c>
      <c r="M174" s="4">
        <v>102</v>
      </c>
    </row>
    <row r="175" spans="2:13" x14ac:dyDescent="0.25">
      <c r="B175" t="s">
        <v>25</v>
      </c>
      <c r="C175" t="s">
        <v>30</v>
      </c>
      <c r="D175" t="s">
        <v>32</v>
      </c>
      <c r="E175" s="3">
        <v>2891</v>
      </c>
      <c r="F175" s="4">
        <v>102</v>
      </c>
      <c r="I175" t="s">
        <v>25</v>
      </c>
      <c r="J175" t="s">
        <v>30</v>
      </c>
      <c r="K175" t="s">
        <v>32</v>
      </c>
      <c r="L175" s="3">
        <v>2891</v>
      </c>
      <c r="M175" s="4">
        <v>102</v>
      </c>
    </row>
    <row r="176" spans="2:13" x14ac:dyDescent="0.25">
      <c r="B176" t="s">
        <v>27</v>
      </c>
      <c r="C176" t="s">
        <v>17</v>
      </c>
      <c r="D176" t="s">
        <v>40</v>
      </c>
      <c r="E176" s="3">
        <v>1652</v>
      </c>
      <c r="F176" s="4">
        <v>102</v>
      </c>
      <c r="I176" t="s">
        <v>27</v>
      </c>
      <c r="J176" t="s">
        <v>17</v>
      </c>
      <c r="K176" t="s">
        <v>40</v>
      </c>
      <c r="L176" s="3">
        <v>1652</v>
      </c>
      <c r="M176" s="4">
        <v>102</v>
      </c>
    </row>
    <row r="177" spans="2:13" x14ac:dyDescent="0.25">
      <c r="B177" t="s">
        <v>16</v>
      </c>
      <c r="C177" t="s">
        <v>6</v>
      </c>
      <c r="D177" t="s">
        <v>15</v>
      </c>
      <c r="E177" s="3">
        <v>1505</v>
      </c>
      <c r="F177" s="4">
        <v>102</v>
      </c>
      <c r="I177" t="s">
        <v>16</v>
      </c>
      <c r="J177" t="s">
        <v>6</v>
      </c>
      <c r="K177" t="s">
        <v>15</v>
      </c>
      <c r="L177" s="3">
        <v>1505</v>
      </c>
      <c r="M177" s="4">
        <v>102</v>
      </c>
    </row>
    <row r="178" spans="2:13" x14ac:dyDescent="0.25">
      <c r="B178" t="s">
        <v>11</v>
      </c>
      <c r="C178" t="s">
        <v>20</v>
      </c>
      <c r="D178" t="s">
        <v>42</v>
      </c>
      <c r="E178" s="3">
        <v>2436</v>
      </c>
      <c r="F178" s="4">
        <v>99</v>
      </c>
      <c r="I178" t="s">
        <v>11</v>
      </c>
      <c r="J178" t="s">
        <v>20</v>
      </c>
      <c r="K178" t="s">
        <v>42</v>
      </c>
      <c r="L178" s="3">
        <v>2436</v>
      </c>
      <c r="M178" s="4">
        <v>99</v>
      </c>
    </row>
    <row r="179" spans="2:13" x14ac:dyDescent="0.25">
      <c r="B179" t="s">
        <v>13</v>
      </c>
      <c r="C179" t="s">
        <v>9</v>
      </c>
      <c r="D179" t="s">
        <v>36</v>
      </c>
      <c r="E179" s="3">
        <v>609</v>
      </c>
      <c r="F179" s="4">
        <v>99</v>
      </c>
      <c r="I179" t="s">
        <v>13</v>
      </c>
      <c r="J179" t="s">
        <v>9</v>
      </c>
      <c r="K179" t="s">
        <v>36</v>
      </c>
      <c r="L179" s="3">
        <v>609</v>
      </c>
      <c r="M179" s="4">
        <v>99</v>
      </c>
    </row>
    <row r="180" spans="2:13" x14ac:dyDescent="0.25">
      <c r="B180" t="s">
        <v>11</v>
      </c>
      <c r="C180" t="s">
        <v>6</v>
      </c>
      <c r="D180" t="s">
        <v>33</v>
      </c>
      <c r="E180" s="3">
        <v>7273</v>
      </c>
      <c r="F180" s="4">
        <v>96</v>
      </c>
      <c r="I180" t="s">
        <v>11</v>
      </c>
      <c r="J180" t="s">
        <v>6</v>
      </c>
      <c r="K180" t="s">
        <v>33</v>
      </c>
      <c r="L180" s="3">
        <v>7273</v>
      </c>
      <c r="M180" s="4">
        <v>96</v>
      </c>
    </row>
    <row r="181" spans="2:13" x14ac:dyDescent="0.25">
      <c r="B181" t="s">
        <v>35</v>
      </c>
      <c r="C181" t="s">
        <v>9</v>
      </c>
      <c r="D181" t="s">
        <v>24</v>
      </c>
      <c r="E181" s="3">
        <v>3472</v>
      </c>
      <c r="F181" s="4">
        <v>96</v>
      </c>
      <c r="I181" t="s">
        <v>35</v>
      </c>
      <c r="J181" t="s">
        <v>9</v>
      </c>
      <c r="K181" t="s">
        <v>24</v>
      </c>
      <c r="L181" s="3">
        <v>3472</v>
      </c>
      <c r="M181" s="4">
        <v>96</v>
      </c>
    </row>
    <row r="182" spans="2:13" x14ac:dyDescent="0.25">
      <c r="B182" t="s">
        <v>23</v>
      </c>
      <c r="C182" t="s">
        <v>30</v>
      </c>
      <c r="D182" t="s">
        <v>18</v>
      </c>
      <c r="E182" s="3">
        <v>1568</v>
      </c>
      <c r="F182" s="4">
        <v>96</v>
      </c>
      <c r="I182" t="s">
        <v>23</v>
      </c>
      <c r="J182" t="s">
        <v>30</v>
      </c>
      <c r="K182" t="s">
        <v>18</v>
      </c>
      <c r="L182" s="3">
        <v>1568</v>
      </c>
      <c r="M182" s="4">
        <v>96</v>
      </c>
    </row>
    <row r="183" spans="2:13" x14ac:dyDescent="0.25">
      <c r="B183" t="s">
        <v>5</v>
      </c>
      <c r="C183" t="s">
        <v>6</v>
      </c>
      <c r="D183" t="s">
        <v>39</v>
      </c>
      <c r="E183" s="3">
        <v>6132</v>
      </c>
      <c r="F183" s="4">
        <v>93</v>
      </c>
      <c r="I183" t="s">
        <v>5</v>
      </c>
      <c r="J183" t="s">
        <v>6</v>
      </c>
      <c r="K183" t="s">
        <v>39</v>
      </c>
      <c r="L183" s="3">
        <v>6132</v>
      </c>
      <c r="M183" s="4">
        <v>93</v>
      </c>
    </row>
    <row r="184" spans="2:13" x14ac:dyDescent="0.25">
      <c r="B184" t="s">
        <v>27</v>
      </c>
      <c r="C184" t="s">
        <v>30</v>
      </c>
      <c r="D184" t="s">
        <v>28</v>
      </c>
      <c r="E184" s="3">
        <v>2919</v>
      </c>
      <c r="F184" s="4">
        <v>93</v>
      </c>
      <c r="I184" t="s">
        <v>27</v>
      </c>
      <c r="J184" t="s">
        <v>30</v>
      </c>
      <c r="K184" t="s">
        <v>28</v>
      </c>
      <c r="L184" s="3">
        <v>2919</v>
      </c>
      <c r="M184" s="4">
        <v>93</v>
      </c>
    </row>
    <row r="185" spans="2:13" x14ac:dyDescent="0.25">
      <c r="B185" t="s">
        <v>11</v>
      </c>
      <c r="C185" t="s">
        <v>6</v>
      </c>
      <c r="D185" t="s">
        <v>34</v>
      </c>
      <c r="E185" s="3">
        <v>2737</v>
      </c>
      <c r="F185" s="4">
        <v>93</v>
      </c>
      <c r="I185" t="s">
        <v>11</v>
      </c>
      <c r="J185" t="s">
        <v>6</v>
      </c>
      <c r="K185" t="s">
        <v>34</v>
      </c>
      <c r="L185" s="3">
        <v>2737</v>
      </c>
      <c r="M185" s="4">
        <v>93</v>
      </c>
    </row>
    <row r="186" spans="2:13" x14ac:dyDescent="0.25">
      <c r="B186" t="s">
        <v>25</v>
      </c>
      <c r="C186" t="s">
        <v>30</v>
      </c>
      <c r="D186" t="s">
        <v>19</v>
      </c>
      <c r="E186" s="3">
        <v>1652</v>
      </c>
      <c r="F186" s="4">
        <v>93</v>
      </c>
      <c r="I186" t="s">
        <v>25</v>
      </c>
      <c r="J186" t="s">
        <v>30</v>
      </c>
      <c r="K186" t="s">
        <v>19</v>
      </c>
      <c r="L186" s="3">
        <v>1652</v>
      </c>
      <c r="M186" s="4">
        <v>93</v>
      </c>
    </row>
    <row r="187" spans="2:13" x14ac:dyDescent="0.25">
      <c r="B187" t="s">
        <v>35</v>
      </c>
      <c r="C187" t="s">
        <v>30</v>
      </c>
      <c r="D187" t="s">
        <v>18</v>
      </c>
      <c r="E187" s="3">
        <v>1428</v>
      </c>
      <c r="F187" s="4">
        <v>93</v>
      </c>
      <c r="I187" t="s">
        <v>35</v>
      </c>
      <c r="J187" t="s">
        <v>30</v>
      </c>
      <c r="K187" t="s">
        <v>18</v>
      </c>
      <c r="L187" s="3">
        <v>1428</v>
      </c>
      <c r="M187" s="4">
        <v>93</v>
      </c>
    </row>
    <row r="188" spans="2:13" x14ac:dyDescent="0.25">
      <c r="B188" t="s">
        <v>5</v>
      </c>
      <c r="C188" t="s">
        <v>14</v>
      </c>
      <c r="D188" t="s">
        <v>19</v>
      </c>
      <c r="E188" s="3">
        <v>9772</v>
      </c>
      <c r="F188" s="4">
        <v>90</v>
      </c>
      <c r="I188" t="s">
        <v>5</v>
      </c>
      <c r="J188" t="s">
        <v>14</v>
      </c>
      <c r="K188" t="s">
        <v>19</v>
      </c>
      <c r="L188" s="3">
        <v>9772</v>
      </c>
      <c r="M188" s="4">
        <v>90</v>
      </c>
    </row>
    <row r="189" spans="2:13" x14ac:dyDescent="0.25">
      <c r="B189" t="s">
        <v>11</v>
      </c>
      <c r="C189" t="s">
        <v>30</v>
      </c>
      <c r="D189" t="s">
        <v>34</v>
      </c>
      <c r="E189" s="3">
        <v>8155</v>
      </c>
      <c r="F189" s="4">
        <v>90</v>
      </c>
      <c r="I189" t="s">
        <v>11</v>
      </c>
      <c r="J189" t="s">
        <v>30</v>
      </c>
      <c r="K189" t="s">
        <v>34</v>
      </c>
      <c r="L189" s="3">
        <v>8155</v>
      </c>
      <c r="M189" s="4">
        <v>90</v>
      </c>
    </row>
    <row r="190" spans="2:13" x14ac:dyDescent="0.25">
      <c r="B190" t="s">
        <v>5</v>
      </c>
      <c r="C190" t="s">
        <v>20</v>
      </c>
      <c r="D190" t="s">
        <v>18</v>
      </c>
      <c r="E190" s="3">
        <v>2541</v>
      </c>
      <c r="F190" s="4">
        <v>90</v>
      </c>
      <c r="I190" t="s">
        <v>5</v>
      </c>
      <c r="J190" t="s">
        <v>20</v>
      </c>
      <c r="K190" t="s">
        <v>18</v>
      </c>
      <c r="L190" s="3">
        <v>2541</v>
      </c>
      <c r="M190" s="4">
        <v>90</v>
      </c>
    </row>
    <row r="191" spans="2:13" x14ac:dyDescent="0.25">
      <c r="B191" t="s">
        <v>11</v>
      </c>
      <c r="C191" t="s">
        <v>20</v>
      </c>
      <c r="D191" t="s">
        <v>19</v>
      </c>
      <c r="E191" s="3">
        <v>9506</v>
      </c>
      <c r="F191" s="4">
        <v>87</v>
      </c>
      <c r="I191" t="s">
        <v>11</v>
      </c>
      <c r="J191" t="s">
        <v>20</v>
      </c>
      <c r="K191" t="s">
        <v>19</v>
      </c>
      <c r="L191" s="3">
        <v>9506</v>
      </c>
      <c r="M191" s="4">
        <v>87</v>
      </c>
    </row>
    <row r="192" spans="2:13" x14ac:dyDescent="0.25">
      <c r="B192" t="s">
        <v>16</v>
      </c>
      <c r="C192" t="s">
        <v>6</v>
      </c>
      <c r="D192" t="s">
        <v>21</v>
      </c>
      <c r="E192" s="3">
        <v>7693</v>
      </c>
      <c r="F192" s="4">
        <v>87</v>
      </c>
      <c r="I192" t="s">
        <v>16</v>
      </c>
      <c r="J192" t="s">
        <v>6</v>
      </c>
      <c r="K192" t="s">
        <v>21</v>
      </c>
      <c r="L192" s="3">
        <v>7693</v>
      </c>
      <c r="M192" s="4">
        <v>87</v>
      </c>
    </row>
    <row r="193" spans="2:13" x14ac:dyDescent="0.25">
      <c r="B193" t="s">
        <v>35</v>
      </c>
      <c r="C193" t="s">
        <v>30</v>
      </c>
      <c r="D193" t="s">
        <v>28</v>
      </c>
      <c r="E193" s="3">
        <v>700</v>
      </c>
      <c r="F193" s="4">
        <v>87</v>
      </c>
      <c r="I193" t="s">
        <v>35</v>
      </c>
      <c r="J193" t="s">
        <v>30</v>
      </c>
      <c r="K193" t="s">
        <v>28</v>
      </c>
      <c r="L193" s="3">
        <v>700</v>
      </c>
      <c r="M193" s="4">
        <v>87</v>
      </c>
    </row>
    <row r="194" spans="2:13" x14ac:dyDescent="0.25">
      <c r="B194" t="s">
        <v>5</v>
      </c>
      <c r="C194" t="s">
        <v>20</v>
      </c>
      <c r="D194" t="s">
        <v>42</v>
      </c>
      <c r="E194" s="3">
        <v>609</v>
      </c>
      <c r="F194" s="4">
        <v>87</v>
      </c>
      <c r="I194" t="s">
        <v>5</v>
      </c>
      <c r="J194" t="s">
        <v>20</v>
      </c>
      <c r="K194" t="s">
        <v>42</v>
      </c>
      <c r="L194" s="3">
        <v>609</v>
      </c>
      <c r="M194" s="4">
        <v>87</v>
      </c>
    </row>
    <row r="195" spans="2:13" x14ac:dyDescent="0.25">
      <c r="B195" t="s">
        <v>8</v>
      </c>
      <c r="C195" t="s">
        <v>6</v>
      </c>
      <c r="D195" t="s">
        <v>41</v>
      </c>
      <c r="E195" s="3">
        <v>434</v>
      </c>
      <c r="F195" s="4">
        <v>87</v>
      </c>
      <c r="I195" t="s">
        <v>8</v>
      </c>
      <c r="J195" t="s">
        <v>6</v>
      </c>
      <c r="K195" t="s">
        <v>41</v>
      </c>
      <c r="L195" s="3">
        <v>434</v>
      </c>
      <c r="M195" s="4">
        <v>87</v>
      </c>
    </row>
    <row r="196" spans="2:13" x14ac:dyDescent="0.25">
      <c r="B196" t="s">
        <v>23</v>
      </c>
      <c r="C196" t="s">
        <v>14</v>
      </c>
      <c r="D196" t="s">
        <v>10</v>
      </c>
      <c r="E196" s="3">
        <v>280</v>
      </c>
      <c r="F196" s="4">
        <v>87</v>
      </c>
      <c r="I196" t="s">
        <v>23</v>
      </c>
      <c r="J196" t="s">
        <v>14</v>
      </c>
      <c r="K196" t="s">
        <v>10</v>
      </c>
      <c r="L196" s="3">
        <v>280</v>
      </c>
      <c r="M196" s="4">
        <v>87</v>
      </c>
    </row>
    <row r="197" spans="2:13" x14ac:dyDescent="0.25">
      <c r="B197" t="s">
        <v>13</v>
      </c>
      <c r="C197" t="s">
        <v>14</v>
      </c>
      <c r="D197" t="s">
        <v>10</v>
      </c>
      <c r="E197" s="3">
        <v>10304</v>
      </c>
      <c r="F197" s="4">
        <v>84</v>
      </c>
      <c r="I197" t="s">
        <v>13</v>
      </c>
      <c r="J197" t="s">
        <v>14</v>
      </c>
      <c r="K197" t="s">
        <v>10</v>
      </c>
      <c r="L197" s="3">
        <v>10304</v>
      </c>
      <c r="M197" s="4">
        <v>84</v>
      </c>
    </row>
    <row r="198" spans="2:13" x14ac:dyDescent="0.25">
      <c r="B198" t="s">
        <v>25</v>
      </c>
      <c r="C198" t="s">
        <v>9</v>
      </c>
      <c r="D198" t="s">
        <v>22</v>
      </c>
      <c r="E198" s="3">
        <v>490</v>
      </c>
      <c r="F198" s="4">
        <v>84</v>
      </c>
      <c r="I198" t="s">
        <v>25</v>
      </c>
      <c r="J198" t="s">
        <v>9</v>
      </c>
      <c r="K198" t="s">
        <v>22</v>
      </c>
      <c r="L198" s="3">
        <v>490</v>
      </c>
      <c r="M198" s="4">
        <v>84</v>
      </c>
    </row>
    <row r="199" spans="2:13" x14ac:dyDescent="0.25">
      <c r="B199" t="s">
        <v>8</v>
      </c>
      <c r="C199" t="s">
        <v>20</v>
      </c>
      <c r="D199" t="s">
        <v>22</v>
      </c>
      <c r="E199" s="3">
        <v>168</v>
      </c>
      <c r="F199" s="4">
        <v>84</v>
      </c>
      <c r="I199" t="s">
        <v>8</v>
      </c>
      <c r="J199" t="s">
        <v>20</v>
      </c>
      <c r="K199" t="s">
        <v>22</v>
      </c>
      <c r="L199" s="3">
        <v>168</v>
      </c>
      <c r="M199" s="4">
        <v>84</v>
      </c>
    </row>
    <row r="200" spans="2:13" x14ac:dyDescent="0.25">
      <c r="B200" t="s">
        <v>26</v>
      </c>
      <c r="C200" t="s">
        <v>17</v>
      </c>
      <c r="D200" t="s">
        <v>39</v>
      </c>
      <c r="E200" s="3">
        <v>7812</v>
      </c>
      <c r="F200" s="4">
        <v>81</v>
      </c>
      <c r="I200" t="s">
        <v>26</v>
      </c>
      <c r="J200" t="s">
        <v>17</v>
      </c>
      <c r="K200" t="s">
        <v>39</v>
      </c>
      <c r="L200" s="3">
        <v>7812</v>
      </c>
      <c r="M200" s="4">
        <v>81</v>
      </c>
    </row>
    <row r="201" spans="2:13" x14ac:dyDescent="0.25">
      <c r="B201" t="s">
        <v>25</v>
      </c>
      <c r="C201" t="s">
        <v>17</v>
      </c>
      <c r="D201" t="s">
        <v>22</v>
      </c>
      <c r="E201" s="3">
        <v>6909</v>
      </c>
      <c r="F201" s="4">
        <v>81</v>
      </c>
      <c r="I201" t="s">
        <v>25</v>
      </c>
      <c r="J201" t="s">
        <v>17</v>
      </c>
      <c r="K201" t="s">
        <v>22</v>
      </c>
      <c r="L201" s="3">
        <v>6909</v>
      </c>
      <c r="M201" s="4">
        <v>81</v>
      </c>
    </row>
    <row r="202" spans="2:13" x14ac:dyDescent="0.25">
      <c r="B202" t="s">
        <v>8</v>
      </c>
      <c r="C202" t="s">
        <v>9</v>
      </c>
      <c r="D202" t="s">
        <v>7</v>
      </c>
      <c r="E202" s="3">
        <v>3598</v>
      </c>
      <c r="F202" s="4">
        <v>81</v>
      </c>
      <c r="I202" t="s">
        <v>8</v>
      </c>
      <c r="J202" t="s">
        <v>9</v>
      </c>
      <c r="K202" t="s">
        <v>7</v>
      </c>
      <c r="L202" s="3">
        <v>3598</v>
      </c>
      <c r="M202" s="4">
        <v>81</v>
      </c>
    </row>
    <row r="203" spans="2:13" x14ac:dyDescent="0.25">
      <c r="B203" t="s">
        <v>16</v>
      </c>
      <c r="C203" t="s">
        <v>6</v>
      </c>
      <c r="D203" t="s">
        <v>7</v>
      </c>
      <c r="E203" s="3">
        <v>560</v>
      </c>
      <c r="F203" s="4">
        <v>81</v>
      </c>
      <c r="I203" t="s">
        <v>16</v>
      </c>
      <c r="J203" t="s">
        <v>6</v>
      </c>
      <c r="K203" t="s">
        <v>7</v>
      </c>
      <c r="L203" s="3">
        <v>560</v>
      </c>
      <c r="M203" s="4">
        <v>81</v>
      </c>
    </row>
    <row r="204" spans="2:13" x14ac:dyDescent="0.25">
      <c r="B204" t="s">
        <v>8</v>
      </c>
      <c r="C204" t="s">
        <v>20</v>
      </c>
      <c r="D204" t="s">
        <v>41</v>
      </c>
      <c r="E204" s="3">
        <v>6433</v>
      </c>
      <c r="F204" s="4">
        <v>78</v>
      </c>
      <c r="I204" t="s">
        <v>8</v>
      </c>
      <c r="J204" t="s">
        <v>20</v>
      </c>
      <c r="K204" t="s">
        <v>41</v>
      </c>
      <c r="L204" s="3">
        <v>6433</v>
      </c>
      <c r="M204" s="4">
        <v>78</v>
      </c>
    </row>
    <row r="205" spans="2:13" x14ac:dyDescent="0.25">
      <c r="B205" t="s">
        <v>27</v>
      </c>
      <c r="C205" t="s">
        <v>9</v>
      </c>
      <c r="D205" t="s">
        <v>34</v>
      </c>
      <c r="E205" s="3">
        <v>2023</v>
      </c>
      <c r="F205" s="4">
        <v>78</v>
      </c>
      <c r="I205" t="s">
        <v>27</v>
      </c>
      <c r="J205" t="s">
        <v>9</v>
      </c>
      <c r="K205" t="s">
        <v>34</v>
      </c>
      <c r="L205" s="3">
        <v>2023</v>
      </c>
      <c r="M205" s="4">
        <v>78</v>
      </c>
    </row>
    <row r="206" spans="2:13" x14ac:dyDescent="0.25">
      <c r="B206" t="s">
        <v>26</v>
      </c>
      <c r="C206" t="s">
        <v>14</v>
      </c>
      <c r="D206" t="s">
        <v>32</v>
      </c>
      <c r="E206" s="3">
        <v>8211</v>
      </c>
      <c r="F206" s="4">
        <v>75</v>
      </c>
      <c r="I206" t="s">
        <v>26</v>
      </c>
      <c r="J206" t="s">
        <v>14</v>
      </c>
      <c r="K206" t="s">
        <v>32</v>
      </c>
      <c r="L206" s="3">
        <v>8211</v>
      </c>
      <c r="M206" s="4">
        <v>75</v>
      </c>
    </row>
    <row r="207" spans="2:13" x14ac:dyDescent="0.25">
      <c r="B207" t="s">
        <v>16</v>
      </c>
      <c r="C207" t="s">
        <v>30</v>
      </c>
      <c r="D207" t="s">
        <v>32</v>
      </c>
      <c r="E207" s="3">
        <v>3339</v>
      </c>
      <c r="F207" s="4">
        <v>75</v>
      </c>
      <c r="I207" t="s">
        <v>16</v>
      </c>
      <c r="J207" t="s">
        <v>30</v>
      </c>
      <c r="K207" t="s">
        <v>32</v>
      </c>
      <c r="L207" s="3">
        <v>3339</v>
      </c>
      <c r="M207" s="4">
        <v>75</v>
      </c>
    </row>
    <row r="208" spans="2:13" x14ac:dyDescent="0.25">
      <c r="B208" t="s">
        <v>23</v>
      </c>
      <c r="C208" t="s">
        <v>30</v>
      </c>
      <c r="D208" t="s">
        <v>10</v>
      </c>
      <c r="E208" s="3">
        <v>3262</v>
      </c>
      <c r="F208" s="4">
        <v>75</v>
      </c>
      <c r="I208" t="s">
        <v>23</v>
      </c>
      <c r="J208" t="s">
        <v>30</v>
      </c>
      <c r="K208" t="s">
        <v>10</v>
      </c>
      <c r="L208" s="3">
        <v>3262</v>
      </c>
      <c r="M208" s="4">
        <v>75</v>
      </c>
    </row>
    <row r="209" spans="2:13" x14ac:dyDescent="0.25">
      <c r="B209" t="s">
        <v>5</v>
      </c>
      <c r="C209" t="s">
        <v>30</v>
      </c>
      <c r="D209" t="s">
        <v>34</v>
      </c>
      <c r="E209" s="3">
        <v>2779</v>
      </c>
      <c r="F209" s="4">
        <v>75</v>
      </c>
      <c r="I209" t="s">
        <v>5</v>
      </c>
      <c r="J209" t="s">
        <v>30</v>
      </c>
      <c r="K209" t="s">
        <v>34</v>
      </c>
      <c r="L209" s="3">
        <v>2779</v>
      </c>
      <c r="M209" s="4">
        <v>75</v>
      </c>
    </row>
    <row r="210" spans="2:13" x14ac:dyDescent="0.25">
      <c r="B210" t="s">
        <v>16</v>
      </c>
      <c r="C210" t="s">
        <v>30</v>
      </c>
      <c r="D210" t="s">
        <v>29</v>
      </c>
      <c r="E210" s="3">
        <v>2219</v>
      </c>
      <c r="F210" s="4">
        <v>75</v>
      </c>
      <c r="I210" t="s">
        <v>16</v>
      </c>
      <c r="J210" t="s">
        <v>30</v>
      </c>
      <c r="K210" t="s">
        <v>29</v>
      </c>
      <c r="L210" s="3">
        <v>2219</v>
      </c>
      <c r="M210" s="4">
        <v>75</v>
      </c>
    </row>
    <row r="211" spans="2:13" x14ac:dyDescent="0.25">
      <c r="B211" t="s">
        <v>23</v>
      </c>
      <c r="C211" t="s">
        <v>20</v>
      </c>
      <c r="D211" t="s">
        <v>24</v>
      </c>
      <c r="E211" s="3">
        <v>1281</v>
      </c>
      <c r="F211" s="4">
        <v>75</v>
      </c>
      <c r="I211" t="s">
        <v>23</v>
      </c>
      <c r="J211" t="s">
        <v>20</v>
      </c>
      <c r="K211" t="s">
        <v>24</v>
      </c>
      <c r="L211" s="3">
        <v>1281</v>
      </c>
      <c r="M211" s="4">
        <v>75</v>
      </c>
    </row>
    <row r="212" spans="2:13" x14ac:dyDescent="0.25">
      <c r="B212" t="s">
        <v>35</v>
      </c>
      <c r="C212" t="s">
        <v>14</v>
      </c>
      <c r="D212" t="s">
        <v>31</v>
      </c>
      <c r="E212" s="3">
        <v>945</v>
      </c>
      <c r="F212" s="4">
        <v>75</v>
      </c>
      <c r="I212" t="s">
        <v>35</v>
      </c>
      <c r="J212" t="s">
        <v>14</v>
      </c>
      <c r="K212" t="s">
        <v>31</v>
      </c>
      <c r="L212" s="3">
        <v>945</v>
      </c>
      <c r="M212" s="4">
        <v>75</v>
      </c>
    </row>
    <row r="213" spans="2:13" x14ac:dyDescent="0.25">
      <c r="B213" t="s">
        <v>25</v>
      </c>
      <c r="C213" t="s">
        <v>6</v>
      </c>
      <c r="D213" t="s">
        <v>22</v>
      </c>
      <c r="E213" s="3">
        <v>518</v>
      </c>
      <c r="F213" s="4">
        <v>75</v>
      </c>
      <c r="I213" t="s">
        <v>25</v>
      </c>
      <c r="J213" t="s">
        <v>6</v>
      </c>
      <c r="K213" t="s">
        <v>22</v>
      </c>
      <c r="L213" s="3">
        <v>518</v>
      </c>
      <c r="M213" s="4">
        <v>75</v>
      </c>
    </row>
    <row r="214" spans="2:13" x14ac:dyDescent="0.25">
      <c r="B214" t="s">
        <v>16</v>
      </c>
      <c r="C214" t="s">
        <v>20</v>
      </c>
      <c r="D214" t="s">
        <v>18</v>
      </c>
      <c r="E214" s="3">
        <v>469</v>
      </c>
      <c r="F214" s="4">
        <v>75</v>
      </c>
      <c r="I214" t="s">
        <v>16</v>
      </c>
      <c r="J214" t="s">
        <v>20</v>
      </c>
      <c r="K214" t="s">
        <v>18</v>
      </c>
      <c r="L214" s="3">
        <v>469</v>
      </c>
      <c r="M214" s="4">
        <v>75</v>
      </c>
    </row>
    <row r="215" spans="2:13" x14ac:dyDescent="0.25">
      <c r="B215" t="s">
        <v>5</v>
      </c>
      <c r="C215" t="s">
        <v>6</v>
      </c>
      <c r="D215" t="s">
        <v>32</v>
      </c>
      <c r="E215" s="3">
        <v>9002</v>
      </c>
      <c r="F215" s="4">
        <v>72</v>
      </c>
      <c r="I215" t="s">
        <v>5</v>
      </c>
      <c r="J215" t="s">
        <v>6</v>
      </c>
      <c r="K215" t="s">
        <v>32</v>
      </c>
      <c r="L215" s="3">
        <v>9002</v>
      </c>
      <c r="M215" s="4">
        <v>72</v>
      </c>
    </row>
    <row r="216" spans="2:13" x14ac:dyDescent="0.25">
      <c r="B216" t="s">
        <v>13</v>
      </c>
      <c r="C216" t="s">
        <v>17</v>
      </c>
      <c r="D216" t="s">
        <v>24</v>
      </c>
      <c r="E216" s="3">
        <v>3976</v>
      </c>
      <c r="F216" s="4">
        <v>72</v>
      </c>
      <c r="I216" t="s">
        <v>13</v>
      </c>
      <c r="J216" t="s">
        <v>17</v>
      </c>
      <c r="K216" t="s">
        <v>24</v>
      </c>
      <c r="L216" s="3">
        <v>3976</v>
      </c>
      <c r="M216" s="4">
        <v>72</v>
      </c>
    </row>
    <row r="217" spans="2:13" x14ac:dyDescent="0.25">
      <c r="B217" t="s">
        <v>11</v>
      </c>
      <c r="C217" t="s">
        <v>17</v>
      </c>
      <c r="D217" t="s">
        <v>18</v>
      </c>
      <c r="E217" s="3">
        <v>3192</v>
      </c>
      <c r="F217" s="4">
        <v>72</v>
      </c>
      <c r="I217" t="s">
        <v>11</v>
      </c>
      <c r="J217" t="s">
        <v>17</v>
      </c>
      <c r="K217" t="s">
        <v>18</v>
      </c>
      <c r="L217" s="3">
        <v>3192</v>
      </c>
      <c r="M217" s="4">
        <v>72</v>
      </c>
    </row>
    <row r="218" spans="2:13" x14ac:dyDescent="0.25">
      <c r="B218" t="s">
        <v>35</v>
      </c>
      <c r="C218" t="s">
        <v>14</v>
      </c>
      <c r="D218" t="s">
        <v>39</v>
      </c>
      <c r="E218" s="3">
        <v>1407</v>
      </c>
      <c r="F218" s="4">
        <v>72</v>
      </c>
      <c r="I218" t="s">
        <v>35</v>
      </c>
      <c r="J218" t="s">
        <v>14</v>
      </c>
      <c r="K218" t="s">
        <v>39</v>
      </c>
      <c r="L218" s="3">
        <v>1407</v>
      </c>
      <c r="M218" s="4">
        <v>72</v>
      </c>
    </row>
    <row r="219" spans="2:13" x14ac:dyDescent="0.25">
      <c r="B219" t="s">
        <v>13</v>
      </c>
      <c r="C219" t="s">
        <v>9</v>
      </c>
      <c r="D219" t="s">
        <v>31</v>
      </c>
      <c r="E219" s="3">
        <v>4760</v>
      </c>
      <c r="F219" s="4">
        <v>69</v>
      </c>
      <c r="I219" t="s">
        <v>13</v>
      </c>
      <c r="J219" t="s">
        <v>9</v>
      </c>
      <c r="K219" t="s">
        <v>31</v>
      </c>
      <c r="L219" s="3">
        <v>4760</v>
      </c>
      <c r="M219" s="4">
        <v>69</v>
      </c>
    </row>
    <row r="220" spans="2:13" x14ac:dyDescent="0.25">
      <c r="B220" t="s">
        <v>27</v>
      </c>
      <c r="C220" t="s">
        <v>9</v>
      </c>
      <c r="D220" t="s">
        <v>32</v>
      </c>
      <c r="E220" s="3">
        <v>2114</v>
      </c>
      <c r="F220" s="4">
        <v>66</v>
      </c>
      <c r="I220" t="s">
        <v>27</v>
      </c>
      <c r="J220" t="s">
        <v>9</v>
      </c>
      <c r="K220" t="s">
        <v>32</v>
      </c>
      <c r="L220" s="3">
        <v>2114</v>
      </c>
      <c r="M220" s="4">
        <v>66</v>
      </c>
    </row>
    <row r="221" spans="2:13" x14ac:dyDescent="0.25">
      <c r="B221" t="s">
        <v>25</v>
      </c>
      <c r="C221" t="s">
        <v>14</v>
      </c>
      <c r="D221" t="s">
        <v>31</v>
      </c>
      <c r="E221" s="3">
        <v>6146</v>
      </c>
      <c r="F221" s="4">
        <v>63</v>
      </c>
      <c r="I221" t="s">
        <v>25</v>
      </c>
      <c r="J221" t="s">
        <v>14</v>
      </c>
      <c r="K221" t="s">
        <v>31</v>
      </c>
      <c r="L221" s="3">
        <v>6146</v>
      </c>
      <c r="M221" s="4">
        <v>63</v>
      </c>
    </row>
    <row r="222" spans="2:13" x14ac:dyDescent="0.25">
      <c r="B222" t="s">
        <v>23</v>
      </c>
      <c r="C222" t="s">
        <v>9</v>
      </c>
      <c r="D222" t="s">
        <v>24</v>
      </c>
      <c r="E222" s="3">
        <v>4606</v>
      </c>
      <c r="F222" s="4">
        <v>63</v>
      </c>
      <c r="I222" t="s">
        <v>23</v>
      </c>
      <c r="J222" t="s">
        <v>9</v>
      </c>
      <c r="K222" t="s">
        <v>24</v>
      </c>
      <c r="L222" s="3">
        <v>4606</v>
      </c>
      <c r="M222" s="4">
        <v>63</v>
      </c>
    </row>
    <row r="223" spans="2:13" x14ac:dyDescent="0.25">
      <c r="B223" t="s">
        <v>8</v>
      </c>
      <c r="C223" t="s">
        <v>20</v>
      </c>
      <c r="D223" t="s">
        <v>39</v>
      </c>
      <c r="E223" s="3">
        <v>2268</v>
      </c>
      <c r="F223" s="4">
        <v>63</v>
      </c>
      <c r="I223" t="s">
        <v>8</v>
      </c>
      <c r="J223" t="s">
        <v>20</v>
      </c>
      <c r="K223" t="s">
        <v>39</v>
      </c>
      <c r="L223" s="3">
        <v>2268</v>
      </c>
      <c r="M223" s="4">
        <v>63</v>
      </c>
    </row>
    <row r="224" spans="2:13" x14ac:dyDescent="0.25">
      <c r="B224" t="s">
        <v>16</v>
      </c>
      <c r="C224" t="s">
        <v>17</v>
      </c>
      <c r="D224" t="s">
        <v>7</v>
      </c>
      <c r="E224" s="3">
        <v>1638</v>
      </c>
      <c r="F224" s="4">
        <v>63</v>
      </c>
      <c r="I224" t="s">
        <v>16</v>
      </c>
      <c r="J224" t="s">
        <v>17</v>
      </c>
      <c r="K224" t="s">
        <v>7</v>
      </c>
      <c r="L224" s="3">
        <v>1638</v>
      </c>
      <c r="M224" s="4">
        <v>63</v>
      </c>
    </row>
    <row r="225" spans="2:13" x14ac:dyDescent="0.25">
      <c r="B225" t="s">
        <v>16</v>
      </c>
      <c r="C225" t="s">
        <v>14</v>
      </c>
      <c r="D225" t="s">
        <v>41</v>
      </c>
      <c r="E225" s="3">
        <v>497</v>
      </c>
      <c r="F225" s="4">
        <v>63</v>
      </c>
      <c r="I225" t="s">
        <v>16</v>
      </c>
      <c r="J225" t="s">
        <v>14</v>
      </c>
      <c r="K225" t="s">
        <v>41</v>
      </c>
      <c r="L225" s="3">
        <v>497</v>
      </c>
      <c r="M225" s="4">
        <v>63</v>
      </c>
    </row>
    <row r="226" spans="2:13" x14ac:dyDescent="0.25">
      <c r="B226" t="s">
        <v>11</v>
      </c>
      <c r="C226" t="s">
        <v>20</v>
      </c>
      <c r="D226" t="s">
        <v>38</v>
      </c>
      <c r="E226" s="3">
        <v>4137</v>
      </c>
      <c r="F226" s="4">
        <v>60</v>
      </c>
      <c r="I226" t="s">
        <v>11</v>
      </c>
      <c r="J226" t="s">
        <v>20</v>
      </c>
      <c r="K226" t="s">
        <v>38</v>
      </c>
      <c r="L226" s="3">
        <v>4137</v>
      </c>
      <c r="M226" s="4">
        <v>60</v>
      </c>
    </row>
    <row r="227" spans="2:13" x14ac:dyDescent="0.25">
      <c r="B227" t="s">
        <v>11</v>
      </c>
      <c r="C227" t="s">
        <v>14</v>
      </c>
      <c r="D227" t="s">
        <v>7</v>
      </c>
      <c r="E227" s="3">
        <v>9051</v>
      </c>
      <c r="F227" s="4">
        <v>57</v>
      </c>
      <c r="I227" t="s">
        <v>11</v>
      </c>
      <c r="J227" t="s">
        <v>14</v>
      </c>
      <c r="K227" t="s">
        <v>7</v>
      </c>
      <c r="L227" s="3">
        <v>9051</v>
      </c>
      <c r="M227" s="4">
        <v>57</v>
      </c>
    </row>
    <row r="228" spans="2:13" x14ac:dyDescent="0.25">
      <c r="B228" t="s">
        <v>25</v>
      </c>
      <c r="C228" t="s">
        <v>20</v>
      </c>
      <c r="D228" t="s">
        <v>31</v>
      </c>
      <c r="E228" s="3">
        <v>7189</v>
      </c>
      <c r="F228" s="4">
        <v>54</v>
      </c>
      <c r="I228" t="s">
        <v>25</v>
      </c>
      <c r="J228" t="s">
        <v>20</v>
      </c>
      <c r="K228" t="s">
        <v>31</v>
      </c>
      <c r="L228" s="3">
        <v>7189</v>
      </c>
      <c r="M228" s="4">
        <v>54</v>
      </c>
    </row>
    <row r="229" spans="2:13" x14ac:dyDescent="0.25">
      <c r="B229" t="s">
        <v>23</v>
      </c>
      <c r="C229" t="s">
        <v>6</v>
      </c>
      <c r="D229" t="s">
        <v>7</v>
      </c>
      <c r="E229" s="3">
        <v>6454</v>
      </c>
      <c r="F229" s="4">
        <v>54</v>
      </c>
      <c r="I229" t="s">
        <v>23</v>
      </c>
      <c r="J229" t="s">
        <v>6</v>
      </c>
      <c r="K229" t="s">
        <v>7</v>
      </c>
      <c r="L229" s="3">
        <v>6454</v>
      </c>
      <c r="M229" s="4">
        <v>54</v>
      </c>
    </row>
    <row r="230" spans="2:13" x14ac:dyDescent="0.25">
      <c r="B230" t="s">
        <v>27</v>
      </c>
      <c r="C230" t="s">
        <v>30</v>
      </c>
      <c r="D230" t="s">
        <v>42</v>
      </c>
      <c r="E230" s="3">
        <v>3108</v>
      </c>
      <c r="F230" s="4">
        <v>54</v>
      </c>
      <c r="I230" t="s">
        <v>27</v>
      </c>
      <c r="J230" t="s">
        <v>30</v>
      </c>
      <c r="K230" t="s">
        <v>42</v>
      </c>
      <c r="L230" s="3">
        <v>3108</v>
      </c>
      <c r="M230" s="4">
        <v>54</v>
      </c>
    </row>
    <row r="231" spans="2:13" x14ac:dyDescent="0.25">
      <c r="B231" t="s">
        <v>16</v>
      </c>
      <c r="C231" t="s">
        <v>20</v>
      </c>
      <c r="D231" t="s">
        <v>21</v>
      </c>
      <c r="E231" s="3">
        <v>2681</v>
      </c>
      <c r="F231" s="4">
        <v>54</v>
      </c>
      <c r="I231" t="s">
        <v>16</v>
      </c>
      <c r="J231" t="s">
        <v>20</v>
      </c>
      <c r="K231" t="s">
        <v>21</v>
      </c>
      <c r="L231" s="3">
        <v>2681</v>
      </c>
      <c r="M231" s="4">
        <v>54</v>
      </c>
    </row>
    <row r="232" spans="2:13" x14ac:dyDescent="0.25">
      <c r="B232" t="s">
        <v>26</v>
      </c>
      <c r="C232" t="s">
        <v>6</v>
      </c>
      <c r="D232" t="s">
        <v>24</v>
      </c>
      <c r="E232" s="3">
        <v>1057</v>
      </c>
      <c r="F232" s="4">
        <v>54</v>
      </c>
      <c r="I232" t="s">
        <v>26</v>
      </c>
      <c r="J232" t="s">
        <v>6</v>
      </c>
      <c r="K232" t="s">
        <v>24</v>
      </c>
      <c r="L232" s="3">
        <v>1057</v>
      </c>
      <c r="M232" s="4">
        <v>54</v>
      </c>
    </row>
    <row r="233" spans="2:13" x14ac:dyDescent="0.25">
      <c r="B233" t="s">
        <v>26</v>
      </c>
      <c r="C233" t="s">
        <v>30</v>
      </c>
      <c r="D233" t="s">
        <v>31</v>
      </c>
      <c r="E233" s="3">
        <v>252</v>
      </c>
      <c r="F233" s="4">
        <v>54</v>
      </c>
      <c r="I233" t="s">
        <v>26</v>
      </c>
      <c r="J233" t="s">
        <v>30</v>
      </c>
      <c r="K233" t="s">
        <v>31</v>
      </c>
      <c r="L233" s="3">
        <v>252</v>
      </c>
      <c r="M233" s="4">
        <v>54</v>
      </c>
    </row>
    <row r="234" spans="2:13" x14ac:dyDescent="0.25">
      <c r="B234" t="s">
        <v>25</v>
      </c>
      <c r="C234" t="s">
        <v>17</v>
      </c>
      <c r="D234" t="s">
        <v>42</v>
      </c>
      <c r="E234" s="3">
        <v>5236</v>
      </c>
      <c r="F234" s="4">
        <v>51</v>
      </c>
      <c r="I234" t="s">
        <v>25</v>
      </c>
      <c r="J234" t="s">
        <v>17</v>
      </c>
      <c r="K234" t="s">
        <v>42</v>
      </c>
      <c r="L234" s="3">
        <v>5236</v>
      </c>
      <c r="M234" s="4">
        <v>51</v>
      </c>
    </row>
    <row r="235" spans="2:13" x14ac:dyDescent="0.25">
      <c r="B235" t="s">
        <v>27</v>
      </c>
      <c r="C235" t="s">
        <v>17</v>
      </c>
      <c r="D235" t="s">
        <v>32</v>
      </c>
      <c r="E235" s="3">
        <v>3640</v>
      </c>
      <c r="F235" s="4">
        <v>51</v>
      </c>
      <c r="I235" t="s">
        <v>27</v>
      </c>
      <c r="J235" t="s">
        <v>17</v>
      </c>
      <c r="K235" t="s">
        <v>32</v>
      </c>
      <c r="L235" s="3">
        <v>3640</v>
      </c>
      <c r="M235" s="4">
        <v>51</v>
      </c>
    </row>
    <row r="236" spans="2:13" x14ac:dyDescent="0.25">
      <c r="B236" t="s">
        <v>5</v>
      </c>
      <c r="C236" t="s">
        <v>20</v>
      </c>
      <c r="D236" t="s">
        <v>38</v>
      </c>
      <c r="E236" s="3">
        <v>623</v>
      </c>
      <c r="F236" s="4">
        <v>51</v>
      </c>
      <c r="I236" t="s">
        <v>5</v>
      </c>
      <c r="J236" t="s">
        <v>20</v>
      </c>
      <c r="K236" t="s">
        <v>38</v>
      </c>
      <c r="L236" s="3">
        <v>623</v>
      </c>
      <c r="M236" s="4">
        <v>51</v>
      </c>
    </row>
    <row r="237" spans="2:13" x14ac:dyDescent="0.25">
      <c r="B237" t="s">
        <v>26</v>
      </c>
      <c r="C237" t="s">
        <v>20</v>
      </c>
      <c r="D237" t="s">
        <v>31</v>
      </c>
      <c r="E237" s="3">
        <v>56</v>
      </c>
      <c r="F237" s="4">
        <v>51</v>
      </c>
      <c r="I237" t="s">
        <v>26</v>
      </c>
      <c r="J237" t="s">
        <v>20</v>
      </c>
      <c r="K237" t="s">
        <v>31</v>
      </c>
      <c r="L237" s="3">
        <v>56</v>
      </c>
      <c r="M237" s="4">
        <v>51</v>
      </c>
    </row>
    <row r="238" spans="2:13" x14ac:dyDescent="0.25">
      <c r="B238" t="s">
        <v>5</v>
      </c>
      <c r="C238" t="s">
        <v>30</v>
      </c>
      <c r="D238" t="s">
        <v>42</v>
      </c>
      <c r="E238" s="3">
        <v>6748</v>
      </c>
      <c r="F238" s="4">
        <v>48</v>
      </c>
      <c r="I238" t="s">
        <v>5</v>
      </c>
      <c r="J238" t="s">
        <v>30</v>
      </c>
      <c r="K238" t="s">
        <v>42</v>
      </c>
      <c r="L238" s="3">
        <v>6748</v>
      </c>
      <c r="M238" s="4">
        <v>48</v>
      </c>
    </row>
    <row r="239" spans="2:13" x14ac:dyDescent="0.25">
      <c r="B239" t="s">
        <v>23</v>
      </c>
      <c r="C239" t="s">
        <v>6</v>
      </c>
      <c r="D239" t="s">
        <v>19</v>
      </c>
      <c r="E239" s="3">
        <v>6391</v>
      </c>
      <c r="F239" s="4">
        <v>48</v>
      </c>
      <c r="I239" t="s">
        <v>23</v>
      </c>
      <c r="J239" t="s">
        <v>6</v>
      </c>
      <c r="K239" t="s">
        <v>19</v>
      </c>
      <c r="L239" s="3">
        <v>6391</v>
      </c>
      <c r="M239" s="4">
        <v>48</v>
      </c>
    </row>
    <row r="240" spans="2:13" x14ac:dyDescent="0.25">
      <c r="B240" t="s">
        <v>23</v>
      </c>
      <c r="C240" t="s">
        <v>30</v>
      </c>
      <c r="D240" t="s">
        <v>19</v>
      </c>
      <c r="E240" s="3">
        <v>2226</v>
      </c>
      <c r="F240" s="4">
        <v>48</v>
      </c>
      <c r="I240" t="s">
        <v>23</v>
      </c>
      <c r="J240" t="s">
        <v>30</v>
      </c>
      <c r="K240" t="s">
        <v>19</v>
      </c>
      <c r="L240" s="3">
        <v>2226</v>
      </c>
      <c r="M240" s="4">
        <v>48</v>
      </c>
    </row>
    <row r="241" spans="2:13" x14ac:dyDescent="0.25">
      <c r="B241" t="s">
        <v>5</v>
      </c>
      <c r="C241" t="s">
        <v>9</v>
      </c>
      <c r="D241" t="s">
        <v>38</v>
      </c>
      <c r="E241" s="3">
        <v>1638</v>
      </c>
      <c r="F241" s="4">
        <v>48</v>
      </c>
      <c r="I241" t="s">
        <v>5</v>
      </c>
      <c r="J241" t="s">
        <v>9</v>
      </c>
      <c r="K241" t="s">
        <v>38</v>
      </c>
      <c r="L241" s="3">
        <v>1638</v>
      </c>
      <c r="M241" s="4">
        <v>48</v>
      </c>
    </row>
    <row r="242" spans="2:13" x14ac:dyDescent="0.25">
      <c r="B242" t="s">
        <v>16</v>
      </c>
      <c r="C242" t="s">
        <v>30</v>
      </c>
      <c r="D242" t="s">
        <v>12</v>
      </c>
      <c r="E242" s="3">
        <v>525</v>
      </c>
      <c r="F242" s="4">
        <v>48</v>
      </c>
      <c r="I242" t="s">
        <v>16</v>
      </c>
      <c r="J242" t="s">
        <v>30</v>
      </c>
      <c r="K242" t="s">
        <v>12</v>
      </c>
      <c r="L242" s="3">
        <v>525</v>
      </c>
      <c r="M242" s="4">
        <v>48</v>
      </c>
    </row>
    <row r="243" spans="2:13" x14ac:dyDescent="0.25">
      <c r="B243" t="s">
        <v>26</v>
      </c>
      <c r="C243" t="s">
        <v>14</v>
      </c>
      <c r="D243" t="s">
        <v>28</v>
      </c>
      <c r="E243" s="3">
        <v>189</v>
      </c>
      <c r="F243" s="4">
        <v>48</v>
      </c>
      <c r="I243" t="s">
        <v>26</v>
      </c>
      <c r="J243" t="s">
        <v>14</v>
      </c>
      <c r="K243" t="s">
        <v>28</v>
      </c>
      <c r="L243" s="3">
        <v>189</v>
      </c>
      <c r="M243" s="4">
        <v>48</v>
      </c>
    </row>
    <row r="244" spans="2:13" x14ac:dyDescent="0.25">
      <c r="B244" t="s">
        <v>25</v>
      </c>
      <c r="C244" t="s">
        <v>6</v>
      </c>
      <c r="D244" t="s">
        <v>21</v>
      </c>
      <c r="E244" s="3">
        <v>182</v>
      </c>
      <c r="F244" s="4">
        <v>48</v>
      </c>
      <c r="I244" t="s">
        <v>25</v>
      </c>
      <c r="J244" t="s">
        <v>6</v>
      </c>
      <c r="K244" t="s">
        <v>21</v>
      </c>
      <c r="L244" s="3">
        <v>182</v>
      </c>
      <c r="M244" s="4">
        <v>48</v>
      </c>
    </row>
    <row r="245" spans="2:13" x14ac:dyDescent="0.25">
      <c r="B245" t="s">
        <v>25</v>
      </c>
      <c r="C245" t="s">
        <v>20</v>
      </c>
      <c r="D245" t="s">
        <v>18</v>
      </c>
      <c r="E245" s="3">
        <v>7483</v>
      </c>
      <c r="F245" s="4">
        <v>45</v>
      </c>
      <c r="I245" t="s">
        <v>25</v>
      </c>
      <c r="J245" t="s">
        <v>20</v>
      </c>
      <c r="K245" t="s">
        <v>18</v>
      </c>
      <c r="L245" s="3">
        <v>7483</v>
      </c>
      <c r="M245" s="4">
        <v>45</v>
      </c>
    </row>
    <row r="246" spans="2:13" x14ac:dyDescent="0.25">
      <c r="B246" t="s">
        <v>8</v>
      </c>
      <c r="C246" t="s">
        <v>6</v>
      </c>
      <c r="D246" t="s">
        <v>42</v>
      </c>
      <c r="E246" s="3">
        <v>6279</v>
      </c>
      <c r="F246" s="4">
        <v>45</v>
      </c>
      <c r="I246" t="s">
        <v>8</v>
      </c>
      <c r="J246" t="s">
        <v>6</v>
      </c>
      <c r="K246" t="s">
        <v>42</v>
      </c>
      <c r="L246" s="3">
        <v>6279</v>
      </c>
      <c r="M246" s="4">
        <v>45</v>
      </c>
    </row>
    <row r="247" spans="2:13" x14ac:dyDescent="0.25">
      <c r="B247" t="s">
        <v>11</v>
      </c>
      <c r="C247" t="s">
        <v>6</v>
      </c>
      <c r="D247" t="s">
        <v>40</v>
      </c>
      <c r="E247" s="3">
        <v>2919</v>
      </c>
      <c r="F247" s="4">
        <v>45</v>
      </c>
      <c r="I247" t="s">
        <v>11</v>
      </c>
      <c r="J247" t="s">
        <v>6</v>
      </c>
      <c r="K247" t="s">
        <v>40</v>
      </c>
      <c r="L247" s="3">
        <v>2919</v>
      </c>
      <c r="M247" s="4">
        <v>45</v>
      </c>
    </row>
    <row r="248" spans="2:13" x14ac:dyDescent="0.25">
      <c r="B248" t="s">
        <v>5</v>
      </c>
      <c r="C248" t="s">
        <v>20</v>
      </c>
      <c r="D248" t="s">
        <v>32</v>
      </c>
      <c r="E248" s="3">
        <v>2541</v>
      </c>
      <c r="F248" s="4">
        <v>45</v>
      </c>
      <c r="I248" t="s">
        <v>5</v>
      </c>
      <c r="J248" t="s">
        <v>20</v>
      </c>
      <c r="K248" t="s">
        <v>32</v>
      </c>
      <c r="L248" s="3">
        <v>2541</v>
      </c>
      <c r="M248" s="4">
        <v>45</v>
      </c>
    </row>
    <row r="249" spans="2:13" x14ac:dyDescent="0.25">
      <c r="B249" t="s">
        <v>23</v>
      </c>
      <c r="C249" t="s">
        <v>14</v>
      </c>
      <c r="D249" t="s">
        <v>22</v>
      </c>
      <c r="E249" s="3">
        <v>8435</v>
      </c>
      <c r="F249" s="4">
        <v>42</v>
      </c>
      <c r="I249" t="s">
        <v>23</v>
      </c>
      <c r="J249" t="s">
        <v>14</v>
      </c>
      <c r="K249" t="s">
        <v>22</v>
      </c>
      <c r="L249" s="3">
        <v>8435</v>
      </c>
      <c r="M249" s="4">
        <v>42</v>
      </c>
    </row>
    <row r="250" spans="2:13" x14ac:dyDescent="0.25">
      <c r="B250" t="s">
        <v>27</v>
      </c>
      <c r="C250" t="s">
        <v>30</v>
      </c>
      <c r="D250" t="s">
        <v>18</v>
      </c>
      <c r="E250" s="3">
        <v>6300</v>
      </c>
      <c r="F250" s="4">
        <v>42</v>
      </c>
      <c r="I250" t="s">
        <v>27</v>
      </c>
      <c r="J250" t="s">
        <v>30</v>
      </c>
      <c r="K250" t="s">
        <v>18</v>
      </c>
      <c r="L250" s="3">
        <v>6300</v>
      </c>
      <c r="M250" s="4">
        <v>42</v>
      </c>
    </row>
    <row r="251" spans="2:13" x14ac:dyDescent="0.25">
      <c r="B251" t="s">
        <v>5</v>
      </c>
      <c r="C251" t="s">
        <v>17</v>
      </c>
      <c r="D251" t="s">
        <v>37</v>
      </c>
      <c r="E251" s="3">
        <v>5775</v>
      </c>
      <c r="F251" s="4">
        <v>42</v>
      </c>
      <c r="I251" t="s">
        <v>5</v>
      </c>
      <c r="J251" t="s">
        <v>17</v>
      </c>
      <c r="K251" t="s">
        <v>37</v>
      </c>
      <c r="L251" s="3">
        <v>5775</v>
      </c>
      <c r="M251" s="4">
        <v>42</v>
      </c>
    </row>
    <row r="252" spans="2:13" x14ac:dyDescent="0.25">
      <c r="B252" t="s">
        <v>26</v>
      </c>
      <c r="C252" t="s">
        <v>6</v>
      </c>
      <c r="D252" t="s">
        <v>37</v>
      </c>
      <c r="E252" s="3">
        <v>2863</v>
      </c>
      <c r="F252" s="4">
        <v>42</v>
      </c>
      <c r="I252" t="s">
        <v>26</v>
      </c>
      <c r="J252" t="s">
        <v>6</v>
      </c>
      <c r="K252" t="s">
        <v>37</v>
      </c>
      <c r="L252" s="3">
        <v>2863</v>
      </c>
      <c r="M252" s="4">
        <v>42</v>
      </c>
    </row>
    <row r="253" spans="2:13" x14ac:dyDescent="0.25">
      <c r="B253" t="s">
        <v>25</v>
      </c>
      <c r="C253" t="s">
        <v>14</v>
      </c>
      <c r="D253" t="s">
        <v>29</v>
      </c>
      <c r="E253" s="3">
        <v>16184</v>
      </c>
      <c r="F253" s="4">
        <v>39</v>
      </c>
      <c r="I253" t="s">
        <v>25</v>
      </c>
      <c r="J253" t="s">
        <v>14</v>
      </c>
      <c r="K253" t="s">
        <v>29</v>
      </c>
      <c r="L253" s="3">
        <v>16184</v>
      </c>
      <c r="M253" s="4">
        <v>39</v>
      </c>
    </row>
    <row r="254" spans="2:13" x14ac:dyDescent="0.25">
      <c r="B254" t="s">
        <v>23</v>
      </c>
      <c r="C254" t="s">
        <v>30</v>
      </c>
      <c r="D254" t="s">
        <v>28</v>
      </c>
      <c r="E254" s="3">
        <v>7777</v>
      </c>
      <c r="F254" s="4">
        <v>39</v>
      </c>
      <c r="I254" t="s">
        <v>23</v>
      </c>
      <c r="J254" t="s">
        <v>30</v>
      </c>
      <c r="K254" t="s">
        <v>28</v>
      </c>
      <c r="L254" s="3">
        <v>7777</v>
      </c>
      <c r="M254" s="4">
        <v>39</v>
      </c>
    </row>
    <row r="255" spans="2:13" x14ac:dyDescent="0.25">
      <c r="B255" t="s">
        <v>27</v>
      </c>
      <c r="C255" t="s">
        <v>14</v>
      </c>
      <c r="D255" t="s">
        <v>18</v>
      </c>
      <c r="E255" s="3">
        <v>3339</v>
      </c>
      <c r="F255" s="4">
        <v>39</v>
      </c>
      <c r="I255" t="s">
        <v>27</v>
      </c>
      <c r="J255" t="s">
        <v>14</v>
      </c>
      <c r="K255" t="s">
        <v>18</v>
      </c>
      <c r="L255" s="3">
        <v>3339</v>
      </c>
      <c r="M255" s="4">
        <v>39</v>
      </c>
    </row>
    <row r="256" spans="2:13" x14ac:dyDescent="0.25">
      <c r="B256" t="s">
        <v>5</v>
      </c>
      <c r="C256" t="s">
        <v>20</v>
      </c>
      <c r="D256" t="s">
        <v>21</v>
      </c>
      <c r="E256" s="3">
        <v>1988</v>
      </c>
      <c r="F256" s="4">
        <v>39</v>
      </c>
      <c r="I256" t="s">
        <v>5</v>
      </c>
      <c r="J256" t="s">
        <v>20</v>
      </c>
      <c r="K256" t="s">
        <v>21</v>
      </c>
      <c r="L256" s="3">
        <v>1988</v>
      </c>
      <c r="M256" s="4">
        <v>39</v>
      </c>
    </row>
    <row r="257" spans="2:13" x14ac:dyDescent="0.25">
      <c r="B257" t="s">
        <v>13</v>
      </c>
      <c r="C257" t="s">
        <v>30</v>
      </c>
      <c r="D257" t="s">
        <v>28</v>
      </c>
      <c r="E257" s="3">
        <v>1463</v>
      </c>
      <c r="F257" s="4">
        <v>39</v>
      </c>
      <c r="I257" t="s">
        <v>13</v>
      </c>
      <c r="J257" t="s">
        <v>30</v>
      </c>
      <c r="K257" t="s">
        <v>28</v>
      </c>
      <c r="L257" s="3">
        <v>1463</v>
      </c>
      <c r="M257" s="4">
        <v>39</v>
      </c>
    </row>
    <row r="258" spans="2:13" x14ac:dyDescent="0.25">
      <c r="B258" t="s">
        <v>27</v>
      </c>
      <c r="C258" t="s">
        <v>14</v>
      </c>
      <c r="D258" t="s">
        <v>29</v>
      </c>
      <c r="E258" s="3">
        <v>9198</v>
      </c>
      <c r="F258" s="4">
        <v>36</v>
      </c>
      <c r="I258" t="s">
        <v>27</v>
      </c>
      <c r="J258" t="s">
        <v>14</v>
      </c>
      <c r="K258" t="s">
        <v>29</v>
      </c>
      <c r="L258" s="3">
        <v>9198</v>
      </c>
      <c r="M258" s="4">
        <v>36</v>
      </c>
    </row>
    <row r="259" spans="2:13" x14ac:dyDescent="0.25">
      <c r="B259" t="s">
        <v>16</v>
      </c>
      <c r="C259" t="s">
        <v>20</v>
      </c>
      <c r="D259" t="s">
        <v>41</v>
      </c>
      <c r="E259" s="3">
        <v>7322</v>
      </c>
      <c r="F259" s="4">
        <v>36</v>
      </c>
      <c r="I259" t="s">
        <v>16</v>
      </c>
      <c r="J259" t="s">
        <v>20</v>
      </c>
      <c r="K259" t="s">
        <v>41</v>
      </c>
      <c r="L259" s="3">
        <v>7322</v>
      </c>
      <c r="M259" s="4">
        <v>36</v>
      </c>
    </row>
    <row r="260" spans="2:13" x14ac:dyDescent="0.25">
      <c r="B260" t="s">
        <v>26</v>
      </c>
      <c r="C260" t="s">
        <v>17</v>
      </c>
      <c r="D260" t="s">
        <v>37</v>
      </c>
      <c r="E260" s="3">
        <v>4802</v>
      </c>
      <c r="F260" s="4">
        <v>36</v>
      </c>
      <c r="I260" t="s">
        <v>26</v>
      </c>
      <c r="J260" t="s">
        <v>17</v>
      </c>
      <c r="K260" t="s">
        <v>37</v>
      </c>
      <c r="L260" s="3">
        <v>4802</v>
      </c>
      <c r="M260" s="4">
        <v>36</v>
      </c>
    </row>
    <row r="261" spans="2:13" x14ac:dyDescent="0.25">
      <c r="B261" t="s">
        <v>26</v>
      </c>
      <c r="C261" t="s">
        <v>17</v>
      </c>
      <c r="D261" t="s">
        <v>34</v>
      </c>
      <c r="E261" s="3">
        <v>630</v>
      </c>
      <c r="F261" s="4">
        <v>36</v>
      </c>
      <c r="I261" t="s">
        <v>26</v>
      </c>
      <c r="J261" t="s">
        <v>17</v>
      </c>
      <c r="K261" t="s">
        <v>34</v>
      </c>
      <c r="L261" s="3">
        <v>630</v>
      </c>
      <c r="M261" s="4">
        <v>36</v>
      </c>
    </row>
    <row r="262" spans="2:13" x14ac:dyDescent="0.25">
      <c r="B262" t="s">
        <v>5</v>
      </c>
      <c r="C262" t="s">
        <v>14</v>
      </c>
      <c r="D262" t="s">
        <v>12</v>
      </c>
      <c r="E262" s="3">
        <v>217</v>
      </c>
      <c r="F262" s="4">
        <v>36</v>
      </c>
      <c r="I262" t="s">
        <v>5</v>
      </c>
      <c r="J262" t="s">
        <v>14</v>
      </c>
      <c r="K262" t="s">
        <v>12</v>
      </c>
      <c r="L262" s="3">
        <v>217</v>
      </c>
      <c r="M262" s="4">
        <v>36</v>
      </c>
    </row>
    <row r="263" spans="2:13" x14ac:dyDescent="0.25">
      <c r="B263" t="s">
        <v>35</v>
      </c>
      <c r="C263" t="s">
        <v>17</v>
      </c>
      <c r="D263" t="s">
        <v>19</v>
      </c>
      <c r="E263" s="3">
        <v>12950</v>
      </c>
      <c r="F263" s="4">
        <v>30</v>
      </c>
      <c r="I263" t="s">
        <v>35</v>
      </c>
      <c r="J263" t="s">
        <v>17</v>
      </c>
      <c r="K263" t="s">
        <v>19</v>
      </c>
      <c r="L263" s="3">
        <v>12950</v>
      </c>
      <c r="M263" s="4">
        <v>30</v>
      </c>
    </row>
    <row r="264" spans="2:13" x14ac:dyDescent="0.25">
      <c r="B264" t="s">
        <v>8</v>
      </c>
      <c r="C264" t="s">
        <v>6</v>
      </c>
      <c r="D264" t="s">
        <v>37</v>
      </c>
      <c r="E264" s="3">
        <v>9709</v>
      </c>
      <c r="F264" s="4">
        <v>30</v>
      </c>
      <c r="I264" t="s">
        <v>8</v>
      </c>
      <c r="J264" t="s">
        <v>6</v>
      </c>
      <c r="K264" t="s">
        <v>37</v>
      </c>
      <c r="L264" s="3">
        <v>9709</v>
      </c>
      <c r="M264" s="4">
        <v>30</v>
      </c>
    </row>
    <row r="265" spans="2:13" x14ac:dyDescent="0.25">
      <c r="B265" t="s">
        <v>5</v>
      </c>
      <c r="C265" t="s">
        <v>17</v>
      </c>
      <c r="D265" t="s">
        <v>39</v>
      </c>
      <c r="E265" s="3">
        <v>6370</v>
      </c>
      <c r="F265" s="4">
        <v>30</v>
      </c>
      <c r="I265" t="s">
        <v>5</v>
      </c>
      <c r="J265" t="s">
        <v>17</v>
      </c>
      <c r="K265" t="s">
        <v>39</v>
      </c>
      <c r="L265" s="3">
        <v>6370</v>
      </c>
      <c r="M265" s="4">
        <v>30</v>
      </c>
    </row>
    <row r="266" spans="2:13" x14ac:dyDescent="0.25">
      <c r="B266" t="s">
        <v>5</v>
      </c>
      <c r="C266" t="s">
        <v>14</v>
      </c>
      <c r="D266" t="s">
        <v>18</v>
      </c>
      <c r="E266" s="3">
        <v>5439</v>
      </c>
      <c r="F266" s="4">
        <v>30</v>
      </c>
      <c r="I266" t="s">
        <v>5</v>
      </c>
      <c r="J266" t="s">
        <v>14</v>
      </c>
      <c r="K266" t="s">
        <v>18</v>
      </c>
      <c r="L266" s="3">
        <v>5439</v>
      </c>
      <c r="M266" s="4">
        <v>30</v>
      </c>
    </row>
    <row r="267" spans="2:13" x14ac:dyDescent="0.25">
      <c r="B267" t="s">
        <v>35</v>
      </c>
      <c r="C267" t="s">
        <v>6</v>
      </c>
      <c r="D267" t="s">
        <v>34</v>
      </c>
      <c r="E267" s="3">
        <v>4683</v>
      </c>
      <c r="F267" s="4">
        <v>30</v>
      </c>
      <c r="I267" t="s">
        <v>35</v>
      </c>
      <c r="J267" t="s">
        <v>6</v>
      </c>
      <c r="K267" t="s">
        <v>34</v>
      </c>
      <c r="L267" s="3">
        <v>4683</v>
      </c>
      <c r="M267" s="4">
        <v>30</v>
      </c>
    </row>
    <row r="268" spans="2:13" x14ac:dyDescent="0.25">
      <c r="B268" t="s">
        <v>16</v>
      </c>
      <c r="C268" t="s">
        <v>14</v>
      </c>
      <c r="D268" t="s">
        <v>31</v>
      </c>
      <c r="E268" s="3">
        <v>4319</v>
      </c>
      <c r="F268" s="4">
        <v>30</v>
      </c>
      <c r="I268" t="s">
        <v>16</v>
      </c>
      <c r="J268" t="s">
        <v>14</v>
      </c>
      <c r="K268" t="s">
        <v>31</v>
      </c>
      <c r="L268" s="3">
        <v>4319</v>
      </c>
      <c r="M268" s="4">
        <v>30</v>
      </c>
    </row>
    <row r="269" spans="2:13" x14ac:dyDescent="0.25">
      <c r="B269" t="s">
        <v>8</v>
      </c>
      <c r="C269" t="s">
        <v>17</v>
      </c>
      <c r="D269" t="s">
        <v>15</v>
      </c>
      <c r="E269" s="3">
        <v>9660</v>
      </c>
      <c r="F269" s="4">
        <v>27</v>
      </c>
      <c r="I269" t="s">
        <v>8</v>
      </c>
      <c r="J269" t="s">
        <v>17</v>
      </c>
      <c r="K269" t="s">
        <v>15</v>
      </c>
      <c r="L269" s="3">
        <v>9660</v>
      </c>
      <c r="M269" s="4">
        <v>27</v>
      </c>
    </row>
    <row r="270" spans="2:13" x14ac:dyDescent="0.25">
      <c r="B270" t="s">
        <v>11</v>
      </c>
      <c r="C270" t="s">
        <v>30</v>
      </c>
      <c r="D270" t="s">
        <v>41</v>
      </c>
      <c r="E270" s="3">
        <v>6832</v>
      </c>
      <c r="F270" s="4">
        <v>27</v>
      </c>
      <c r="I270" t="s">
        <v>11</v>
      </c>
      <c r="J270" t="s">
        <v>30</v>
      </c>
      <c r="K270" t="s">
        <v>41</v>
      </c>
      <c r="L270" s="3">
        <v>6832</v>
      </c>
      <c r="M270" s="4">
        <v>27</v>
      </c>
    </row>
    <row r="271" spans="2:13" x14ac:dyDescent="0.25">
      <c r="B271" t="s">
        <v>16</v>
      </c>
      <c r="C271" t="s">
        <v>17</v>
      </c>
      <c r="D271" t="s">
        <v>28</v>
      </c>
      <c r="E271" s="3">
        <v>6048</v>
      </c>
      <c r="F271" s="4">
        <v>27</v>
      </c>
      <c r="I271" t="s">
        <v>16</v>
      </c>
      <c r="J271" t="s">
        <v>17</v>
      </c>
      <c r="K271" t="s">
        <v>28</v>
      </c>
      <c r="L271" s="3">
        <v>6048</v>
      </c>
      <c r="M271" s="4">
        <v>27</v>
      </c>
    </row>
    <row r="272" spans="2:13" x14ac:dyDescent="0.25">
      <c r="B272" t="s">
        <v>35</v>
      </c>
      <c r="C272" t="s">
        <v>6</v>
      </c>
      <c r="D272" t="s">
        <v>40</v>
      </c>
      <c r="E272" s="3">
        <v>3059</v>
      </c>
      <c r="F272" s="4">
        <v>27</v>
      </c>
      <c r="I272" t="s">
        <v>35</v>
      </c>
      <c r="J272" t="s">
        <v>6</v>
      </c>
      <c r="K272" t="s">
        <v>40</v>
      </c>
      <c r="L272" s="3">
        <v>3059</v>
      </c>
      <c r="M272" s="4">
        <v>27</v>
      </c>
    </row>
    <row r="273" spans="2:13" x14ac:dyDescent="0.25">
      <c r="B273" t="s">
        <v>23</v>
      </c>
      <c r="C273" t="s">
        <v>9</v>
      </c>
      <c r="D273" t="s">
        <v>29</v>
      </c>
      <c r="E273" s="3">
        <v>2135</v>
      </c>
      <c r="F273" s="4">
        <v>27</v>
      </c>
      <c r="I273" t="s">
        <v>23</v>
      </c>
      <c r="J273" t="s">
        <v>9</v>
      </c>
      <c r="K273" t="s">
        <v>29</v>
      </c>
      <c r="L273" s="3">
        <v>2135</v>
      </c>
      <c r="M273" s="4">
        <v>27</v>
      </c>
    </row>
    <row r="274" spans="2:13" x14ac:dyDescent="0.25">
      <c r="B274" t="s">
        <v>8</v>
      </c>
      <c r="C274" t="s">
        <v>17</v>
      </c>
      <c r="D274" t="s">
        <v>42</v>
      </c>
      <c r="E274" s="3">
        <v>1561</v>
      </c>
      <c r="F274" s="4">
        <v>27</v>
      </c>
      <c r="I274" t="s">
        <v>8</v>
      </c>
      <c r="J274" t="s">
        <v>17</v>
      </c>
      <c r="K274" t="s">
        <v>42</v>
      </c>
      <c r="L274" s="3">
        <v>1561</v>
      </c>
      <c r="M274" s="4">
        <v>27</v>
      </c>
    </row>
    <row r="275" spans="2:13" x14ac:dyDescent="0.25">
      <c r="B275" t="s">
        <v>35</v>
      </c>
      <c r="C275" t="s">
        <v>30</v>
      </c>
      <c r="D275" t="s">
        <v>22</v>
      </c>
      <c r="E275" s="3">
        <v>4053</v>
      </c>
      <c r="F275" s="4">
        <v>24</v>
      </c>
      <c r="I275" t="s">
        <v>35</v>
      </c>
      <c r="J275" t="s">
        <v>30</v>
      </c>
      <c r="K275" t="s">
        <v>22</v>
      </c>
      <c r="L275" s="3">
        <v>4053</v>
      </c>
      <c r="M275" s="4">
        <v>24</v>
      </c>
    </row>
    <row r="276" spans="2:13" x14ac:dyDescent="0.25">
      <c r="B276" t="s">
        <v>23</v>
      </c>
      <c r="C276" t="s">
        <v>30</v>
      </c>
      <c r="D276" t="s">
        <v>37</v>
      </c>
      <c r="E276" s="3">
        <v>3829</v>
      </c>
      <c r="F276" s="4">
        <v>24</v>
      </c>
      <c r="I276" t="s">
        <v>23</v>
      </c>
      <c r="J276" t="s">
        <v>30</v>
      </c>
      <c r="K276" t="s">
        <v>37</v>
      </c>
      <c r="L276" s="3">
        <v>3829</v>
      </c>
      <c r="M276" s="4">
        <v>24</v>
      </c>
    </row>
    <row r="277" spans="2:13" x14ac:dyDescent="0.25">
      <c r="B277" t="s">
        <v>26</v>
      </c>
      <c r="C277" t="s">
        <v>14</v>
      </c>
      <c r="D277" t="s">
        <v>29</v>
      </c>
      <c r="E277" s="3">
        <v>11417</v>
      </c>
      <c r="F277" s="4">
        <v>21</v>
      </c>
      <c r="I277" t="s">
        <v>26</v>
      </c>
      <c r="J277" t="s">
        <v>14</v>
      </c>
      <c r="K277" t="s">
        <v>29</v>
      </c>
      <c r="L277" s="3">
        <v>11417</v>
      </c>
      <c r="M277" s="4">
        <v>21</v>
      </c>
    </row>
    <row r="278" spans="2:13" x14ac:dyDescent="0.25">
      <c r="B278" t="s">
        <v>25</v>
      </c>
      <c r="C278" t="s">
        <v>6</v>
      </c>
      <c r="D278" t="s">
        <v>18</v>
      </c>
      <c r="E278" s="3">
        <v>8813</v>
      </c>
      <c r="F278" s="4">
        <v>21</v>
      </c>
      <c r="I278" t="s">
        <v>25</v>
      </c>
      <c r="J278" t="s">
        <v>6</v>
      </c>
      <c r="K278" t="s">
        <v>18</v>
      </c>
      <c r="L278" s="3">
        <v>8813</v>
      </c>
      <c r="M278" s="4">
        <v>21</v>
      </c>
    </row>
    <row r="279" spans="2:13" x14ac:dyDescent="0.25">
      <c r="B279" t="s">
        <v>5</v>
      </c>
      <c r="C279" t="s">
        <v>6</v>
      </c>
      <c r="D279" t="s">
        <v>36</v>
      </c>
      <c r="E279" s="3">
        <v>7693</v>
      </c>
      <c r="F279" s="4">
        <v>21</v>
      </c>
      <c r="I279" t="s">
        <v>5</v>
      </c>
      <c r="J279" t="s">
        <v>6</v>
      </c>
      <c r="K279" t="s">
        <v>36</v>
      </c>
      <c r="L279" s="3">
        <v>7693</v>
      </c>
      <c r="M279" s="4">
        <v>21</v>
      </c>
    </row>
    <row r="280" spans="2:13" x14ac:dyDescent="0.25">
      <c r="B280" t="s">
        <v>25</v>
      </c>
      <c r="C280" t="s">
        <v>30</v>
      </c>
      <c r="D280" t="s">
        <v>39</v>
      </c>
      <c r="E280" s="3">
        <v>6986</v>
      </c>
      <c r="F280" s="4">
        <v>21</v>
      </c>
      <c r="I280" t="s">
        <v>25</v>
      </c>
      <c r="J280" t="s">
        <v>30</v>
      </c>
      <c r="K280" t="s">
        <v>39</v>
      </c>
      <c r="L280" s="3">
        <v>6986</v>
      </c>
      <c r="M280" s="4">
        <v>21</v>
      </c>
    </row>
    <row r="281" spans="2:13" x14ac:dyDescent="0.25">
      <c r="B281" t="s">
        <v>25</v>
      </c>
      <c r="C281" t="s">
        <v>20</v>
      </c>
      <c r="D281" t="s">
        <v>10</v>
      </c>
      <c r="E281" s="3">
        <v>5075</v>
      </c>
      <c r="F281" s="4">
        <v>21</v>
      </c>
      <c r="I281" t="s">
        <v>25</v>
      </c>
      <c r="J281" t="s">
        <v>20</v>
      </c>
      <c r="K281" t="s">
        <v>10</v>
      </c>
      <c r="L281" s="3">
        <v>5075</v>
      </c>
      <c r="M281" s="4">
        <v>21</v>
      </c>
    </row>
    <row r="282" spans="2:13" x14ac:dyDescent="0.25">
      <c r="B282" t="s">
        <v>23</v>
      </c>
      <c r="C282" t="s">
        <v>9</v>
      </c>
      <c r="D282" t="s">
        <v>39</v>
      </c>
      <c r="E282" s="3">
        <v>2478</v>
      </c>
      <c r="F282" s="4">
        <v>21</v>
      </c>
      <c r="I282" t="s">
        <v>23</v>
      </c>
      <c r="J282" t="s">
        <v>9</v>
      </c>
      <c r="K282" t="s">
        <v>39</v>
      </c>
      <c r="L282" s="3">
        <v>2478</v>
      </c>
      <c r="M282" s="4">
        <v>21</v>
      </c>
    </row>
    <row r="283" spans="2:13" x14ac:dyDescent="0.25">
      <c r="B283" t="s">
        <v>13</v>
      </c>
      <c r="C283" t="s">
        <v>20</v>
      </c>
      <c r="D283" t="s">
        <v>18</v>
      </c>
      <c r="E283" s="3">
        <v>154</v>
      </c>
      <c r="F283" s="4">
        <v>21</v>
      </c>
      <c r="I283" t="s">
        <v>13</v>
      </c>
      <c r="J283" t="s">
        <v>20</v>
      </c>
      <c r="K283" t="s">
        <v>18</v>
      </c>
      <c r="L283" s="3">
        <v>154</v>
      </c>
      <c r="M283" s="4">
        <v>21</v>
      </c>
    </row>
    <row r="284" spans="2:13" x14ac:dyDescent="0.25">
      <c r="B284" t="s">
        <v>27</v>
      </c>
      <c r="C284" t="s">
        <v>30</v>
      </c>
      <c r="D284" t="s">
        <v>33</v>
      </c>
      <c r="E284" s="3">
        <v>2583</v>
      </c>
      <c r="F284" s="4">
        <v>18</v>
      </c>
      <c r="I284" t="s">
        <v>27</v>
      </c>
      <c r="J284" t="s">
        <v>30</v>
      </c>
      <c r="K284" t="s">
        <v>33</v>
      </c>
      <c r="L284" s="3">
        <v>2583</v>
      </c>
      <c r="M284" s="4">
        <v>18</v>
      </c>
    </row>
    <row r="285" spans="2:13" x14ac:dyDescent="0.25">
      <c r="B285" t="s">
        <v>27</v>
      </c>
      <c r="C285" t="s">
        <v>14</v>
      </c>
      <c r="D285" t="s">
        <v>36</v>
      </c>
      <c r="E285" s="3">
        <v>1281</v>
      </c>
      <c r="F285" s="4">
        <v>18</v>
      </c>
      <c r="I285" t="s">
        <v>27</v>
      </c>
      <c r="J285" t="s">
        <v>14</v>
      </c>
      <c r="K285" t="s">
        <v>36</v>
      </c>
      <c r="L285" s="3">
        <v>1281</v>
      </c>
      <c r="M285" s="4">
        <v>18</v>
      </c>
    </row>
    <row r="286" spans="2:13" x14ac:dyDescent="0.25">
      <c r="B286" t="s">
        <v>26</v>
      </c>
      <c r="C286" t="s">
        <v>6</v>
      </c>
      <c r="D286" t="s">
        <v>36</v>
      </c>
      <c r="E286" s="3">
        <v>238</v>
      </c>
      <c r="F286" s="4">
        <v>18</v>
      </c>
      <c r="I286" t="s">
        <v>26</v>
      </c>
      <c r="J286" t="s">
        <v>6</v>
      </c>
      <c r="K286" t="s">
        <v>36</v>
      </c>
      <c r="L286" s="3">
        <v>238</v>
      </c>
      <c r="M286" s="4">
        <v>18</v>
      </c>
    </row>
    <row r="287" spans="2:13" x14ac:dyDescent="0.25">
      <c r="B287" t="s">
        <v>25</v>
      </c>
      <c r="C287" t="s">
        <v>14</v>
      </c>
      <c r="D287" t="s">
        <v>34</v>
      </c>
      <c r="E287" s="3">
        <v>6314</v>
      </c>
      <c r="F287" s="4">
        <v>15</v>
      </c>
      <c r="I287" t="s">
        <v>25</v>
      </c>
      <c r="J287" t="s">
        <v>14</v>
      </c>
      <c r="K287" t="s">
        <v>34</v>
      </c>
      <c r="L287" s="3">
        <v>6314</v>
      </c>
      <c r="M287" s="4">
        <v>15</v>
      </c>
    </row>
    <row r="288" spans="2:13" x14ac:dyDescent="0.25">
      <c r="B288" t="s">
        <v>25</v>
      </c>
      <c r="C288" t="s">
        <v>9</v>
      </c>
      <c r="D288" t="s">
        <v>15</v>
      </c>
      <c r="E288" s="3">
        <v>2415</v>
      </c>
      <c r="F288" s="4">
        <v>15</v>
      </c>
      <c r="I288" t="s">
        <v>25</v>
      </c>
      <c r="J288" t="s">
        <v>9</v>
      </c>
      <c r="K288" t="s">
        <v>15</v>
      </c>
      <c r="L288" s="3">
        <v>2415</v>
      </c>
      <c r="M288" s="4">
        <v>15</v>
      </c>
    </row>
    <row r="289" spans="2:13" x14ac:dyDescent="0.25">
      <c r="B289" t="s">
        <v>16</v>
      </c>
      <c r="C289" t="s">
        <v>30</v>
      </c>
      <c r="D289" t="s">
        <v>37</v>
      </c>
      <c r="E289" s="3">
        <v>1442</v>
      </c>
      <c r="F289" s="4">
        <v>15</v>
      </c>
      <c r="I289" t="s">
        <v>16</v>
      </c>
      <c r="J289" t="s">
        <v>30</v>
      </c>
      <c r="K289" t="s">
        <v>37</v>
      </c>
      <c r="L289" s="3">
        <v>1442</v>
      </c>
      <c r="M289" s="4">
        <v>15</v>
      </c>
    </row>
    <row r="290" spans="2:13" x14ac:dyDescent="0.25">
      <c r="B290" t="s">
        <v>26</v>
      </c>
      <c r="C290" t="s">
        <v>9</v>
      </c>
      <c r="D290" t="s">
        <v>36</v>
      </c>
      <c r="E290" s="3">
        <v>553</v>
      </c>
      <c r="F290" s="4">
        <v>15</v>
      </c>
      <c r="I290" t="s">
        <v>26</v>
      </c>
      <c r="J290" t="s">
        <v>9</v>
      </c>
      <c r="K290" t="s">
        <v>36</v>
      </c>
      <c r="L290" s="3">
        <v>553</v>
      </c>
      <c r="M290" s="4">
        <v>15</v>
      </c>
    </row>
    <row r="291" spans="2:13" x14ac:dyDescent="0.25">
      <c r="B291" t="s">
        <v>5</v>
      </c>
      <c r="C291" t="s">
        <v>17</v>
      </c>
      <c r="D291" t="s">
        <v>22</v>
      </c>
      <c r="E291" s="3">
        <v>5817</v>
      </c>
      <c r="F291" s="4">
        <v>12</v>
      </c>
      <c r="I291" t="s">
        <v>5</v>
      </c>
      <c r="J291" t="s">
        <v>17</v>
      </c>
      <c r="K291" t="s">
        <v>22</v>
      </c>
      <c r="L291" s="3">
        <v>5817</v>
      </c>
      <c r="M291" s="4">
        <v>12</v>
      </c>
    </row>
    <row r="292" spans="2:13" x14ac:dyDescent="0.25">
      <c r="B292" t="s">
        <v>25</v>
      </c>
      <c r="C292" t="s">
        <v>6</v>
      </c>
      <c r="D292" t="s">
        <v>24</v>
      </c>
      <c r="E292" s="3">
        <v>4991</v>
      </c>
      <c r="F292" s="4">
        <v>12</v>
      </c>
      <c r="I292" t="s">
        <v>25</v>
      </c>
      <c r="J292" t="s">
        <v>6</v>
      </c>
      <c r="K292" t="s">
        <v>24</v>
      </c>
      <c r="L292" s="3">
        <v>4991</v>
      </c>
      <c r="M292" s="4">
        <v>12</v>
      </c>
    </row>
    <row r="293" spans="2:13" x14ac:dyDescent="0.25">
      <c r="B293" t="s">
        <v>16</v>
      </c>
      <c r="C293" t="s">
        <v>14</v>
      </c>
      <c r="D293" t="s">
        <v>10</v>
      </c>
      <c r="E293" s="3">
        <v>6118</v>
      </c>
      <c r="F293" s="4">
        <v>9</v>
      </c>
      <c r="I293" t="s">
        <v>16</v>
      </c>
      <c r="J293" t="s">
        <v>14</v>
      </c>
      <c r="K293" t="s">
        <v>10</v>
      </c>
      <c r="L293" s="3">
        <v>6118</v>
      </c>
      <c r="M293" s="4">
        <v>9</v>
      </c>
    </row>
    <row r="294" spans="2:13" x14ac:dyDescent="0.25">
      <c r="B294" t="s">
        <v>35</v>
      </c>
      <c r="C294" t="s">
        <v>30</v>
      </c>
      <c r="D294" t="s">
        <v>42</v>
      </c>
      <c r="E294" s="3">
        <v>4991</v>
      </c>
      <c r="F294" s="4">
        <v>9</v>
      </c>
      <c r="I294" t="s">
        <v>35</v>
      </c>
      <c r="J294" t="s">
        <v>30</v>
      </c>
      <c r="K294" t="s">
        <v>42</v>
      </c>
      <c r="L294" s="3">
        <v>4991</v>
      </c>
      <c r="M294" s="4">
        <v>9</v>
      </c>
    </row>
    <row r="295" spans="2:13" x14ac:dyDescent="0.25">
      <c r="B295" t="s">
        <v>13</v>
      </c>
      <c r="C295" t="s">
        <v>6</v>
      </c>
      <c r="D295" t="s">
        <v>41</v>
      </c>
      <c r="E295" s="3">
        <v>2933</v>
      </c>
      <c r="F295" s="4">
        <v>9</v>
      </c>
      <c r="I295" t="s">
        <v>13</v>
      </c>
      <c r="J295" t="s">
        <v>6</v>
      </c>
      <c r="K295" t="s">
        <v>41</v>
      </c>
      <c r="L295" s="3">
        <v>2933</v>
      </c>
      <c r="M295" s="4">
        <v>9</v>
      </c>
    </row>
    <row r="296" spans="2:13" x14ac:dyDescent="0.25">
      <c r="B296" t="s">
        <v>25</v>
      </c>
      <c r="C296" t="s">
        <v>9</v>
      </c>
      <c r="D296" t="s">
        <v>12</v>
      </c>
      <c r="E296" s="3">
        <v>2744</v>
      </c>
      <c r="F296" s="4">
        <v>9</v>
      </c>
      <c r="I296" t="s">
        <v>25</v>
      </c>
      <c r="J296" t="s">
        <v>9</v>
      </c>
      <c r="K296" t="s">
        <v>12</v>
      </c>
      <c r="L296" s="3">
        <v>2744</v>
      </c>
      <c r="M296" s="4">
        <v>9</v>
      </c>
    </row>
    <row r="297" spans="2:13" x14ac:dyDescent="0.25">
      <c r="B297" t="s">
        <v>11</v>
      </c>
      <c r="C297" t="s">
        <v>20</v>
      </c>
      <c r="D297" t="s">
        <v>28</v>
      </c>
      <c r="E297" s="3">
        <v>2408</v>
      </c>
      <c r="F297" s="4">
        <v>9</v>
      </c>
      <c r="I297" t="s">
        <v>11</v>
      </c>
      <c r="J297" t="s">
        <v>20</v>
      </c>
      <c r="K297" t="s">
        <v>28</v>
      </c>
      <c r="L297" s="3">
        <v>2408</v>
      </c>
      <c r="M297" s="4">
        <v>9</v>
      </c>
    </row>
    <row r="298" spans="2:13" x14ac:dyDescent="0.25">
      <c r="B298" t="s">
        <v>16</v>
      </c>
      <c r="C298" t="s">
        <v>6</v>
      </c>
      <c r="D298" t="s">
        <v>42</v>
      </c>
      <c r="E298" s="3">
        <v>6818</v>
      </c>
      <c r="F298" s="4">
        <v>6</v>
      </c>
      <c r="I298" t="s">
        <v>16</v>
      </c>
      <c r="J298" t="s">
        <v>6</v>
      </c>
      <c r="K298" t="s">
        <v>42</v>
      </c>
      <c r="L298" s="3">
        <v>6818</v>
      </c>
      <c r="M298" s="4">
        <v>6</v>
      </c>
    </row>
    <row r="299" spans="2:13" x14ac:dyDescent="0.25">
      <c r="B299" t="s">
        <v>35</v>
      </c>
      <c r="C299" t="s">
        <v>9</v>
      </c>
      <c r="D299" t="s">
        <v>37</v>
      </c>
      <c r="E299" s="3">
        <v>2562</v>
      </c>
      <c r="F299" s="4">
        <v>6</v>
      </c>
      <c r="I299" t="s">
        <v>35</v>
      </c>
      <c r="J299" t="s">
        <v>9</v>
      </c>
      <c r="K299" t="s">
        <v>37</v>
      </c>
      <c r="L299" s="3">
        <v>2562</v>
      </c>
      <c r="M299" s="4">
        <v>6</v>
      </c>
    </row>
    <row r="300" spans="2:13" x14ac:dyDescent="0.25">
      <c r="B300" t="s">
        <v>16</v>
      </c>
      <c r="C300" t="s">
        <v>20</v>
      </c>
      <c r="D300" t="s">
        <v>29</v>
      </c>
      <c r="E300" s="3">
        <v>938</v>
      </c>
      <c r="F300" s="4">
        <v>6</v>
      </c>
      <c r="I300" t="s">
        <v>16</v>
      </c>
      <c r="J300" t="s">
        <v>20</v>
      </c>
      <c r="K300" t="s">
        <v>29</v>
      </c>
      <c r="L300" s="3">
        <v>938</v>
      </c>
      <c r="M300" s="4">
        <v>6</v>
      </c>
    </row>
    <row r="301" spans="2:13" x14ac:dyDescent="0.25">
      <c r="B301" t="s">
        <v>25</v>
      </c>
      <c r="C301" t="s">
        <v>14</v>
      </c>
      <c r="D301" t="s">
        <v>15</v>
      </c>
      <c r="E301" s="3">
        <v>6111</v>
      </c>
      <c r="F301" s="4">
        <v>3</v>
      </c>
      <c r="I301" t="s">
        <v>25</v>
      </c>
      <c r="J301" t="s">
        <v>14</v>
      </c>
      <c r="K301" t="s">
        <v>15</v>
      </c>
      <c r="L301" s="3">
        <v>6111</v>
      </c>
      <c r="M301" s="4">
        <v>3</v>
      </c>
    </row>
    <row r="302" spans="2:13" x14ac:dyDescent="0.25">
      <c r="B302" t="s">
        <v>13</v>
      </c>
      <c r="C302" t="s">
        <v>20</v>
      </c>
      <c r="D302" t="s">
        <v>22</v>
      </c>
      <c r="E302" s="3">
        <v>5915</v>
      </c>
      <c r="F302" s="4">
        <v>3</v>
      </c>
      <c r="I302" t="s">
        <v>13</v>
      </c>
      <c r="J302" t="s">
        <v>20</v>
      </c>
      <c r="K302" t="s">
        <v>22</v>
      </c>
      <c r="L302" s="3">
        <v>5915</v>
      </c>
      <c r="M302" s="4">
        <v>3</v>
      </c>
    </row>
    <row r="303" spans="2:13" x14ac:dyDescent="0.25">
      <c r="B303" t="s">
        <v>26</v>
      </c>
      <c r="C303" t="s">
        <v>20</v>
      </c>
      <c r="D303" t="s">
        <v>12</v>
      </c>
      <c r="E303" s="3">
        <v>3549</v>
      </c>
      <c r="F303" s="4">
        <v>3</v>
      </c>
      <c r="I303" t="s">
        <v>26</v>
      </c>
      <c r="J303" t="s">
        <v>20</v>
      </c>
      <c r="K303" t="s">
        <v>12</v>
      </c>
      <c r="L303" s="3">
        <v>3549</v>
      </c>
      <c r="M303" s="4">
        <v>3</v>
      </c>
    </row>
    <row r="304" spans="2:13" x14ac:dyDescent="0.25">
      <c r="B304" t="s">
        <v>16</v>
      </c>
      <c r="C304" t="s">
        <v>17</v>
      </c>
      <c r="D304" t="s">
        <v>38</v>
      </c>
      <c r="E304" s="3">
        <v>2989</v>
      </c>
      <c r="F304" s="4">
        <v>3</v>
      </c>
      <c r="I304" t="s">
        <v>16</v>
      </c>
      <c r="J304" t="s">
        <v>17</v>
      </c>
      <c r="K304" t="s">
        <v>38</v>
      </c>
      <c r="L304" s="3">
        <v>2989</v>
      </c>
      <c r="M304" s="4">
        <v>3</v>
      </c>
    </row>
    <row r="305" spans="2:13" x14ac:dyDescent="0.25">
      <c r="B305" t="s">
        <v>23</v>
      </c>
      <c r="C305" t="s">
        <v>6</v>
      </c>
      <c r="D305" t="s">
        <v>42</v>
      </c>
      <c r="E305" s="3">
        <v>5306</v>
      </c>
      <c r="F305" s="4">
        <v>0</v>
      </c>
      <c r="I305" t="s">
        <v>23</v>
      </c>
      <c r="J305" t="s">
        <v>6</v>
      </c>
      <c r="K305" t="s">
        <v>42</v>
      </c>
      <c r="L305" s="3">
        <v>5306</v>
      </c>
      <c r="M305" s="4">
        <v>0</v>
      </c>
    </row>
  </sheetData>
  <mergeCells count="1">
    <mergeCell ref="A1:F2"/>
  </mergeCells>
  <conditionalFormatting sqref="E6:E305">
    <cfRule type="colorScale" priority="5">
      <colorScale>
        <cfvo type="min"/>
        <cfvo type="percentile" val="50"/>
        <cfvo type="max"/>
        <color rgb="FF63BE7B"/>
        <color rgb="FFFFEB84"/>
        <color rgb="FFF8696B"/>
      </colorScale>
    </cfRule>
  </conditionalFormatting>
  <conditionalFormatting sqref="F6:F305">
    <cfRule type="dataBar" priority="4">
      <dataBar>
        <cfvo type="min"/>
        <cfvo type="max"/>
        <color rgb="FF638EC6"/>
      </dataBar>
      <extLst>
        <ext xmlns:x14="http://schemas.microsoft.com/office/spreadsheetml/2009/9/main" uri="{B025F937-C7B1-47D3-B67F-A62EFF666E3E}">
          <x14:id>{DDD310FA-E0C7-4DC1-9E2C-2E488CFDECB1}</x14:id>
        </ext>
      </extLst>
    </cfRule>
  </conditionalFormatting>
  <conditionalFormatting sqref="L6:L305">
    <cfRule type="aboveAverage" dxfId="0" priority="1"/>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DDD310FA-E0C7-4DC1-9E2C-2E488CFDECB1}">
            <x14:dataBar minLength="0" maxLength="100" border="1" negativeBarBorderColorSameAsPositive="0">
              <x14:cfvo type="autoMin"/>
              <x14:cfvo type="autoMax"/>
              <x14:borderColor rgb="FF638EC6"/>
              <x14:negativeFillColor rgb="FFFF0000"/>
              <x14:negativeBorderColor rgb="FFFF0000"/>
              <x14:axisColor rgb="FF000000"/>
            </x14:dataBar>
          </x14:cfRule>
          <xm:sqref>F6:F305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election activeCell="G8" sqref="G8"/>
    </sheetView>
  </sheetViews>
  <sheetFormatPr defaultRowHeight="15" x14ac:dyDescent="0.25"/>
  <cols>
    <col min="2" max="2" width="12.5703125" bestFit="1" customWidth="1"/>
    <col min="3" max="3" width="12.28515625" bestFit="1" customWidth="1"/>
    <col min="4" max="4" width="9.7109375" bestFit="1" customWidth="1"/>
    <col min="7" max="7" width="18.140625" customWidth="1"/>
    <col min="8" max="8" width="9.7109375" bestFit="1" customWidth="1"/>
  </cols>
  <sheetData>
    <row r="1" spans="1:9" x14ac:dyDescent="0.25">
      <c r="A1" s="22" t="s">
        <v>52</v>
      </c>
      <c r="B1" s="22"/>
      <c r="C1" s="22"/>
      <c r="D1" s="22"/>
      <c r="E1" s="22"/>
      <c r="F1" s="22"/>
    </row>
    <row r="2" spans="1:9" x14ac:dyDescent="0.25">
      <c r="A2" s="22"/>
      <c r="B2" s="22"/>
      <c r="C2" s="22"/>
      <c r="D2" s="22"/>
      <c r="E2" s="22"/>
      <c r="F2" s="22"/>
    </row>
    <row r="5" spans="1:9" x14ac:dyDescent="0.25">
      <c r="B5" s="9" t="s">
        <v>53</v>
      </c>
      <c r="C5" s="9" t="s">
        <v>3</v>
      </c>
      <c r="D5" s="12"/>
      <c r="E5" s="9" t="s">
        <v>4</v>
      </c>
      <c r="G5" s="1" t="s">
        <v>53</v>
      </c>
      <c r="H5" s="1" t="s">
        <v>3</v>
      </c>
      <c r="I5" s="1" t="s">
        <v>4</v>
      </c>
    </row>
    <row r="6" spans="1:9" x14ac:dyDescent="0.25">
      <c r="B6" s="10" t="s">
        <v>30</v>
      </c>
      <c r="C6" s="11">
        <f>SUMIFS(DAtaSet[Amount],DAtaSet[Geography],B6)</f>
        <v>252469</v>
      </c>
      <c r="D6" s="11">
        <f>C6</f>
        <v>252469</v>
      </c>
      <c r="E6" s="13">
        <f>SUMIFS(DAtaSet[Units],DAtaSet[Geography],B6)</f>
        <v>8760</v>
      </c>
      <c r="G6" t="s">
        <v>6</v>
      </c>
      <c r="H6" s="8">
        <f>SUMIFS(DAtaSet[Amount],DAtaSet[Geography],G6)</f>
        <v>218813</v>
      </c>
      <c r="I6" s="4">
        <f>SUMIFS(DAtaSet[Units],DAtaSet[Geography],G6)</f>
        <v>7431</v>
      </c>
    </row>
    <row r="7" spans="1:9" x14ac:dyDescent="0.25">
      <c r="B7" s="10" t="s">
        <v>14</v>
      </c>
      <c r="C7" s="11">
        <f>SUMIFS(DAtaSet[Amount],DAtaSet[Geography],B7)</f>
        <v>237944</v>
      </c>
      <c r="D7" s="11">
        <f t="shared" ref="D7:D11" si="0">C7</f>
        <v>237944</v>
      </c>
      <c r="E7" s="13">
        <f>SUMIFS(DAtaSet[Units],DAtaSet[Geography],B7)</f>
        <v>7302</v>
      </c>
      <c r="G7" t="s">
        <v>9</v>
      </c>
      <c r="H7" s="8">
        <f>SUMIFS(DAtaSet[Amount],DAtaSet[Geography],G7)</f>
        <v>189434</v>
      </c>
      <c r="I7" s="4">
        <f>SUMIFS(DAtaSet[Units],DAtaSet[Geography],G7)</f>
        <v>10158</v>
      </c>
    </row>
    <row r="8" spans="1:9" x14ac:dyDescent="0.25">
      <c r="B8" s="10" t="s">
        <v>6</v>
      </c>
      <c r="C8" s="11">
        <f>SUMIFS(DAtaSet[Amount],DAtaSet[Geography],B8)</f>
        <v>218813</v>
      </c>
      <c r="D8" s="11">
        <f t="shared" si="0"/>
        <v>218813</v>
      </c>
      <c r="E8" s="13">
        <f>SUMIFS(DAtaSet[Units],DAtaSet[Geography],B8)</f>
        <v>7431</v>
      </c>
      <c r="G8" t="s">
        <v>14</v>
      </c>
      <c r="H8" s="8">
        <f>SUMIFS(DAtaSet[Amount],DAtaSet[Geography],G8)</f>
        <v>237944</v>
      </c>
      <c r="I8" s="4">
        <f>SUMIFS(DAtaSet[Units],DAtaSet[Geography],G8)</f>
        <v>7302</v>
      </c>
    </row>
    <row r="9" spans="1:9" x14ac:dyDescent="0.25">
      <c r="B9" s="10" t="s">
        <v>9</v>
      </c>
      <c r="C9" s="11">
        <f>SUMIFS(DAtaSet[Amount],DAtaSet[Geography],B9)</f>
        <v>189434</v>
      </c>
      <c r="D9" s="11">
        <f t="shared" si="0"/>
        <v>189434</v>
      </c>
      <c r="E9" s="13">
        <f>SUMIFS(DAtaSet[Units],DAtaSet[Geography],B9)</f>
        <v>10158</v>
      </c>
      <c r="G9" t="s">
        <v>17</v>
      </c>
      <c r="H9" s="8">
        <f>SUMIFS(DAtaSet[Amount],DAtaSet[Geography],G9)</f>
        <v>173530</v>
      </c>
      <c r="I9" s="4">
        <f>SUMIFS(DAtaSet[Units],DAtaSet[Geography],G9)</f>
        <v>5745</v>
      </c>
    </row>
    <row r="10" spans="1:9" x14ac:dyDescent="0.25">
      <c r="B10" s="10" t="s">
        <v>17</v>
      </c>
      <c r="C10" s="11">
        <f>SUMIFS(DAtaSet[Amount],DAtaSet[Geography],B10)</f>
        <v>173530</v>
      </c>
      <c r="D10" s="11">
        <f t="shared" si="0"/>
        <v>173530</v>
      </c>
      <c r="E10" s="13">
        <f>SUMIFS(DAtaSet[Units],DAtaSet[Geography],B10)</f>
        <v>5745</v>
      </c>
      <c r="G10" t="s">
        <v>20</v>
      </c>
      <c r="H10" s="8">
        <f>SUMIFS(DAtaSet[Amount],DAtaSet[Geography],G10)</f>
        <v>168679</v>
      </c>
      <c r="I10" s="4">
        <f>SUMIFS(DAtaSet[Units],DAtaSet[Geography],G10)</f>
        <v>6264</v>
      </c>
    </row>
    <row r="11" spans="1:9" x14ac:dyDescent="0.25">
      <c r="B11" s="10" t="s">
        <v>20</v>
      </c>
      <c r="C11" s="11">
        <f>SUMIFS(DAtaSet[Amount],DAtaSet[Geography],B11)</f>
        <v>168679</v>
      </c>
      <c r="D11" s="11">
        <f t="shared" si="0"/>
        <v>168679</v>
      </c>
      <c r="E11" s="13">
        <f>SUMIFS(DAtaSet[Units],DAtaSet[Geography],B11)</f>
        <v>6264</v>
      </c>
      <c r="G11" t="s">
        <v>30</v>
      </c>
      <c r="H11" s="8">
        <f>SUMIFS(DAtaSet[Amount],DAtaSet[Geography],G11)</f>
        <v>252469</v>
      </c>
      <c r="I11" s="4">
        <f>SUMIFS(DAtaSet[Units],DAtaSet[Geography],G11)</f>
        <v>8760</v>
      </c>
    </row>
  </sheetData>
  <mergeCells count="1">
    <mergeCell ref="A1:F2"/>
  </mergeCells>
  <conditionalFormatting sqref="D6:D11">
    <cfRule type="dataBar" priority="1">
      <dataBar showValue="0">
        <cfvo type="min"/>
        <cfvo type="max"/>
        <color theme="4" tint="0.39997558519241921"/>
      </dataBar>
      <extLst>
        <ext xmlns:x14="http://schemas.microsoft.com/office/spreadsheetml/2009/9/main" uri="{B025F937-C7B1-47D3-B67F-A62EFF666E3E}">
          <x14:id>{994F8D59-2001-414E-BB41-BDCCAA59F9F8}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4F8D59-2001-414E-BB41-BDCCAA59F9F8}">
            <x14:dataBar minLength="0" maxLength="100" border="1" negativeBarBorderColorSameAsPositive="0">
              <x14:cfvo type="autoMin"/>
              <x14:cfvo type="autoMax"/>
              <x14:borderColor rgb="FF638EC6"/>
              <x14:negativeFillColor rgb="FFFF0000"/>
              <x14:negativeBorderColor rgb="FFFF0000"/>
              <x14:axisColor rgb="FF000000"/>
            </x14:dataBar>
          </x14:cfRule>
          <xm:sqref>D6:D11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6" sqref="C6"/>
    </sheetView>
  </sheetViews>
  <sheetFormatPr defaultRowHeight="15" x14ac:dyDescent="0.25"/>
  <cols>
    <col min="2" max="2" width="13.140625" customWidth="1"/>
    <col min="3" max="3" width="14.85546875" bestFit="1" customWidth="1"/>
    <col min="4" max="4" width="7.140625" customWidth="1"/>
    <col min="5" max="5" width="12.28515625" bestFit="1" customWidth="1"/>
  </cols>
  <sheetData>
    <row r="1" spans="1:6" x14ac:dyDescent="0.25">
      <c r="A1" s="22" t="s">
        <v>54</v>
      </c>
      <c r="B1" s="22"/>
      <c r="C1" s="22"/>
      <c r="D1" s="22"/>
      <c r="E1" s="22"/>
      <c r="F1" s="22"/>
    </row>
    <row r="2" spans="1:6" x14ac:dyDescent="0.25">
      <c r="A2" s="22"/>
      <c r="B2" s="22"/>
      <c r="C2" s="22"/>
      <c r="D2" s="22"/>
      <c r="E2" s="22"/>
      <c r="F2" s="22"/>
    </row>
    <row r="5" spans="1:6" x14ac:dyDescent="0.25">
      <c r="B5" s="15" t="s">
        <v>57</v>
      </c>
      <c r="C5" t="s">
        <v>55</v>
      </c>
      <c r="D5" t="s">
        <v>59</v>
      </c>
      <c r="E5" t="s">
        <v>56</v>
      </c>
    </row>
    <row r="6" spans="1:6" x14ac:dyDescent="0.25">
      <c r="B6" s="16" t="s">
        <v>30</v>
      </c>
      <c r="C6" s="8">
        <v>252469</v>
      </c>
      <c r="D6" s="14">
        <v>252469</v>
      </c>
      <c r="E6" s="14">
        <v>8760</v>
      </c>
    </row>
    <row r="7" spans="1:6" x14ac:dyDescent="0.25">
      <c r="B7" s="16" t="s">
        <v>14</v>
      </c>
      <c r="C7" s="8">
        <v>237944</v>
      </c>
      <c r="D7" s="14">
        <v>237944</v>
      </c>
      <c r="E7" s="14">
        <v>7302</v>
      </c>
    </row>
    <row r="8" spans="1:6" x14ac:dyDescent="0.25">
      <c r="B8" s="16" t="s">
        <v>6</v>
      </c>
      <c r="C8" s="8">
        <v>218813</v>
      </c>
      <c r="D8" s="14">
        <v>218813</v>
      </c>
      <c r="E8" s="14">
        <v>7431</v>
      </c>
    </row>
    <row r="9" spans="1:6" x14ac:dyDescent="0.25">
      <c r="B9" s="16" t="s">
        <v>9</v>
      </c>
      <c r="C9" s="8">
        <v>189434</v>
      </c>
      <c r="D9" s="14">
        <v>189434</v>
      </c>
      <c r="E9" s="14">
        <v>10158</v>
      </c>
    </row>
    <row r="10" spans="1:6" x14ac:dyDescent="0.25">
      <c r="B10" s="16" t="s">
        <v>17</v>
      </c>
      <c r="C10" s="8">
        <v>173530</v>
      </c>
      <c r="D10" s="14">
        <v>173530</v>
      </c>
      <c r="E10" s="14">
        <v>5745</v>
      </c>
    </row>
    <row r="11" spans="1:6" x14ac:dyDescent="0.25">
      <c r="B11" s="16" t="s">
        <v>20</v>
      </c>
      <c r="C11" s="8">
        <v>168679</v>
      </c>
      <c r="D11" s="14">
        <v>168679</v>
      </c>
      <c r="E11" s="14">
        <v>6264</v>
      </c>
    </row>
  </sheetData>
  <mergeCells count="1">
    <mergeCell ref="A1:F2"/>
  </mergeCells>
  <conditionalFormatting pivot="1" sqref="D6:D11">
    <cfRule type="dataBar" priority="1">
      <dataBar showValue="0">
        <cfvo type="min"/>
        <cfvo type="max"/>
        <color rgb="FFFFB628"/>
      </dataBar>
      <extLst>
        <ext xmlns:x14="http://schemas.microsoft.com/office/spreadsheetml/2009/9/main" uri="{B025F937-C7B1-47D3-B67F-A62EFF666E3E}">
          <x14:id>{5AD0DE05-4A46-4ABF-BF95-485CB8300E15}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AD0DE05-4A46-4ABF-BF95-485CB8300E15}">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9" sqref="C9"/>
    </sheetView>
  </sheetViews>
  <sheetFormatPr defaultRowHeight="15" x14ac:dyDescent="0.25"/>
  <cols>
    <col min="2" max="2" width="19.42578125" customWidth="1"/>
    <col min="3" max="3" width="12.5703125" customWidth="1"/>
    <col min="4" max="6" width="13.7109375" bestFit="1" customWidth="1"/>
  </cols>
  <sheetData>
    <row r="1" spans="1:5" x14ac:dyDescent="0.25">
      <c r="A1" s="22" t="s">
        <v>60</v>
      </c>
      <c r="B1" s="22"/>
      <c r="C1" s="22"/>
      <c r="D1" s="22"/>
      <c r="E1" s="22"/>
    </row>
    <row r="2" spans="1:5" x14ac:dyDescent="0.25">
      <c r="A2" s="22"/>
      <c r="B2" s="22"/>
      <c r="C2" s="22"/>
      <c r="D2" s="22"/>
      <c r="E2" s="22"/>
    </row>
    <row r="4" spans="1:5" x14ac:dyDescent="0.25">
      <c r="B4" s="15" t="s">
        <v>57</v>
      </c>
      <c r="C4" t="s">
        <v>61</v>
      </c>
    </row>
    <row r="5" spans="1:5" x14ac:dyDescent="0.25">
      <c r="B5" s="16" t="s">
        <v>37</v>
      </c>
      <c r="C5" s="17">
        <v>44.990867579908674</v>
      </c>
    </row>
    <row r="6" spans="1:5" x14ac:dyDescent="0.25">
      <c r="B6" s="16" t="s">
        <v>19</v>
      </c>
      <c r="C6" s="17">
        <v>37.303128371089535</v>
      </c>
    </row>
    <row r="7" spans="1:5" x14ac:dyDescent="0.25">
      <c r="B7" s="16" t="s">
        <v>38</v>
      </c>
      <c r="C7" s="17">
        <v>33.88697318007663</v>
      </c>
    </row>
    <row r="8" spans="1:5" x14ac:dyDescent="0.25">
      <c r="B8" s="16" t="s">
        <v>42</v>
      </c>
      <c r="C8" s="17">
        <v>32.807189542483663</v>
      </c>
    </row>
    <row r="9" spans="1:5" x14ac:dyDescent="0.25">
      <c r="B9" s="16" t="s">
        <v>22</v>
      </c>
      <c r="C9" s="17">
        <v>32.301656920077974</v>
      </c>
    </row>
    <row r="10" spans="1:5" x14ac:dyDescent="0.25">
      <c r="B10" s="16" t="s">
        <v>58</v>
      </c>
      <c r="C10" s="17">
        <v>35.949565217391303</v>
      </c>
    </row>
  </sheetData>
  <mergeCells count="1">
    <mergeCell ref="A1: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5"/>
  <sheetViews>
    <sheetView showGridLines="0" workbookViewId="0">
      <selection activeCell="P6" sqref="P6"/>
    </sheetView>
  </sheetViews>
  <sheetFormatPr defaultRowHeight="15" x14ac:dyDescent="0.25"/>
  <cols>
    <col min="10" max="10" width="16" bestFit="1" customWidth="1"/>
    <col min="11" max="11" width="12.5703125" bestFit="1" customWidth="1"/>
    <col min="12" max="12" width="21.85546875" bestFit="1" customWidth="1"/>
    <col min="13" max="13" width="8.28515625" bestFit="1" customWidth="1"/>
    <col min="14" max="14" width="5.7109375" bestFit="1" customWidth="1"/>
  </cols>
  <sheetData>
    <row r="1" spans="1:14" x14ac:dyDescent="0.25">
      <c r="A1" s="22" t="s">
        <v>62</v>
      </c>
      <c r="B1" s="22"/>
      <c r="C1" s="22"/>
      <c r="D1" s="22"/>
      <c r="E1" s="22"/>
      <c r="F1" s="22"/>
      <c r="G1" s="22"/>
    </row>
    <row r="2" spans="1:14" x14ac:dyDescent="0.25">
      <c r="A2" s="22"/>
      <c r="B2" s="22"/>
      <c r="C2" s="22"/>
      <c r="D2" s="22"/>
      <c r="E2" s="22"/>
      <c r="F2" s="22"/>
      <c r="G2" s="22"/>
    </row>
    <row r="5" spans="1:14" x14ac:dyDescent="0.25">
      <c r="J5" s="1" t="s">
        <v>0</v>
      </c>
      <c r="K5" s="1" t="s">
        <v>1</v>
      </c>
      <c r="L5" s="1" t="s">
        <v>2</v>
      </c>
      <c r="M5" s="2" t="s">
        <v>3</v>
      </c>
      <c r="N5" s="2" t="s">
        <v>4</v>
      </c>
    </row>
    <row r="6" spans="1:14" x14ac:dyDescent="0.25">
      <c r="J6" t="s">
        <v>35</v>
      </c>
      <c r="K6" t="s">
        <v>20</v>
      </c>
      <c r="L6" t="s">
        <v>24</v>
      </c>
      <c r="M6" s="3">
        <v>5586</v>
      </c>
      <c r="N6" s="4">
        <v>525</v>
      </c>
    </row>
    <row r="7" spans="1:14" x14ac:dyDescent="0.25">
      <c r="J7" t="s">
        <v>26</v>
      </c>
      <c r="K7" t="s">
        <v>14</v>
      </c>
      <c r="L7" t="s">
        <v>39</v>
      </c>
      <c r="M7" s="3">
        <v>798</v>
      </c>
      <c r="N7" s="4">
        <v>519</v>
      </c>
    </row>
    <row r="8" spans="1:14" x14ac:dyDescent="0.25">
      <c r="J8" t="s">
        <v>8</v>
      </c>
      <c r="K8" t="s">
        <v>20</v>
      </c>
      <c r="L8" t="s">
        <v>31</v>
      </c>
      <c r="M8" s="3">
        <v>819</v>
      </c>
      <c r="N8" s="4">
        <v>510</v>
      </c>
    </row>
    <row r="9" spans="1:14" x14ac:dyDescent="0.25">
      <c r="J9" t="s">
        <v>27</v>
      </c>
      <c r="K9" t="s">
        <v>30</v>
      </c>
      <c r="L9" t="s">
        <v>10</v>
      </c>
      <c r="M9" s="3">
        <v>7777</v>
      </c>
      <c r="N9" s="4">
        <v>504</v>
      </c>
    </row>
    <row r="10" spans="1:14" x14ac:dyDescent="0.25">
      <c r="J10" t="s">
        <v>11</v>
      </c>
      <c r="K10" t="s">
        <v>30</v>
      </c>
      <c r="L10" t="s">
        <v>33</v>
      </c>
      <c r="M10" s="3">
        <v>8463</v>
      </c>
      <c r="N10" s="4">
        <v>492</v>
      </c>
    </row>
    <row r="11" spans="1:14" x14ac:dyDescent="0.25">
      <c r="D11" t="s">
        <v>59</v>
      </c>
      <c r="J11" t="s">
        <v>26</v>
      </c>
      <c r="K11" t="s">
        <v>17</v>
      </c>
      <c r="L11" t="s">
        <v>18</v>
      </c>
      <c r="M11" s="3">
        <v>1785</v>
      </c>
      <c r="N11" s="4">
        <v>462</v>
      </c>
    </row>
    <row r="12" spans="1:14" x14ac:dyDescent="0.25">
      <c r="J12" t="s">
        <v>8</v>
      </c>
      <c r="K12" t="s">
        <v>9</v>
      </c>
      <c r="L12" t="s">
        <v>10</v>
      </c>
      <c r="M12" s="3">
        <v>6706</v>
      </c>
      <c r="N12" s="4">
        <v>459</v>
      </c>
    </row>
    <row r="13" spans="1:14" x14ac:dyDescent="0.25">
      <c r="J13" t="s">
        <v>16</v>
      </c>
      <c r="K13" t="s">
        <v>6</v>
      </c>
      <c r="L13" t="s">
        <v>40</v>
      </c>
      <c r="M13" s="3">
        <v>3556</v>
      </c>
      <c r="N13" s="4">
        <v>459</v>
      </c>
    </row>
    <row r="14" spans="1:14" x14ac:dyDescent="0.25">
      <c r="J14" t="s">
        <v>16</v>
      </c>
      <c r="K14" t="s">
        <v>30</v>
      </c>
      <c r="L14" t="s">
        <v>42</v>
      </c>
      <c r="M14" s="3">
        <v>8008</v>
      </c>
      <c r="N14" s="4">
        <v>456</v>
      </c>
    </row>
    <row r="15" spans="1:14" x14ac:dyDescent="0.25">
      <c r="J15" t="s">
        <v>5</v>
      </c>
      <c r="K15" t="s">
        <v>9</v>
      </c>
      <c r="L15" t="s">
        <v>7</v>
      </c>
      <c r="M15" s="3">
        <v>2275</v>
      </c>
      <c r="N15" s="4">
        <v>447</v>
      </c>
    </row>
    <row r="16" spans="1:14" x14ac:dyDescent="0.25">
      <c r="J16" t="s">
        <v>5</v>
      </c>
      <c r="K16" t="s">
        <v>9</v>
      </c>
      <c r="L16" t="s">
        <v>19</v>
      </c>
      <c r="M16" s="3">
        <v>8869</v>
      </c>
      <c r="N16" s="4">
        <v>432</v>
      </c>
    </row>
    <row r="17" spans="10:14" x14ac:dyDescent="0.25">
      <c r="J17" t="s">
        <v>16</v>
      </c>
      <c r="K17" t="s">
        <v>17</v>
      </c>
      <c r="L17" t="s">
        <v>18</v>
      </c>
      <c r="M17" s="3">
        <v>2100</v>
      </c>
      <c r="N17" s="4">
        <v>414</v>
      </c>
    </row>
    <row r="18" spans="10:14" x14ac:dyDescent="0.25">
      <c r="J18" t="s">
        <v>16</v>
      </c>
      <c r="K18" t="s">
        <v>6</v>
      </c>
      <c r="L18" t="s">
        <v>29</v>
      </c>
      <c r="M18" s="3">
        <v>1904</v>
      </c>
      <c r="N18" s="4">
        <v>405</v>
      </c>
    </row>
    <row r="19" spans="10:14" x14ac:dyDescent="0.25">
      <c r="J19" t="s">
        <v>16</v>
      </c>
      <c r="K19" t="s">
        <v>9</v>
      </c>
      <c r="L19" t="s">
        <v>12</v>
      </c>
      <c r="M19" s="3">
        <v>1302</v>
      </c>
      <c r="N19" s="4">
        <v>402</v>
      </c>
    </row>
    <row r="20" spans="10:14" x14ac:dyDescent="0.25">
      <c r="J20" t="s">
        <v>16</v>
      </c>
      <c r="K20" t="s">
        <v>17</v>
      </c>
      <c r="L20" t="s">
        <v>32</v>
      </c>
      <c r="M20" s="3">
        <v>3052</v>
      </c>
      <c r="N20" s="4">
        <v>378</v>
      </c>
    </row>
    <row r="21" spans="10:14" x14ac:dyDescent="0.25">
      <c r="J21" t="s">
        <v>5</v>
      </c>
      <c r="K21" t="s">
        <v>9</v>
      </c>
      <c r="L21" t="s">
        <v>22</v>
      </c>
      <c r="M21" s="3">
        <v>6853</v>
      </c>
      <c r="N21" s="4">
        <v>372</v>
      </c>
    </row>
    <row r="22" spans="10:14" x14ac:dyDescent="0.25">
      <c r="J22" t="s">
        <v>23</v>
      </c>
      <c r="K22" t="s">
        <v>30</v>
      </c>
      <c r="L22" t="s">
        <v>24</v>
      </c>
      <c r="M22" s="3">
        <v>1932</v>
      </c>
      <c r="N22" s="4">
        <v>369</v>
      </c>
    </row>
    <row r="23" spans="10:14" x14ac:dyDescent="0.25">
      <c r="J23" t="s">
        <v>16</v>
      </c>
      <c r="K23" t="s">
        <v>30</v>
      </c>
      <c r="L23" t="s">
        <v>7</v>
      </c>
      <c r="M23" s="3">
        <v>3402</v>
      </c>
      <c r="N23" s="4">
        <v>366</v>
      </c>
    </row>
    <row r="24" spans="10:14" x14ac:dyDescent="0.25">
      <c r="J24" t="s">
        <v>27</v>
      </c>
      <c r="K24" t="s">
        <v>6</v>
      </c>
      <c r="L24" t="s">
        <v>12</v>
      </c>
      <c r="M24" s="3">
        <v>938</v>
      </c>
      <c r="N24" s="4">
        <v>366</v>
      </c>
    </row>
    <row r="25" spans="10:14" x14ac:dyDescent="0.25">
      <c r="J25" t="s">
        <v>8</v>
      </c>
      <c r="K25" t="s">
        <v>9</v>
      </c>
      <c r="L25" t="s">
        <v>33</v>
      </c>
      <c r="M25" s="3">
        <v>2702</v>
      </c>
      <c r="N25" s="4">
        <v>363</v>
      </c>
    </row>
    <row r="26" spans="10:14" x14ac:dyDescent="0.25">
      <c r="J26" t="s">
        <v>25</v>
      </c>
      <c r="K26" t="s">
        <v>9</v>
      </c>
      <c r="L26" t="s">
        <v>32</v>
      </c>
      <c r="M26" s="3">
        <v>4480</v>
      </c>
      <c r="N26" s="4">
        <v>357</v>
      </c>
    </row>
    <row r="27" spans="10:14" x14ac:dyDescent="0.25">
      <c r="J27" t="s">
        <v>26</v>
      </c>
      <c r="K27" t="s">
        <v>20</v>
      </c>
      <c r="L27" t="s">
        <v>21</v>
      </c>
      <c r="M27" s="3">
        <v>4326</v>
      </c>
      <c r="N27" s="4">
        <v>348</v>
      </c>
    </row>
    <row r="28" spans="10:14" x14ac:dyDescent="0.25">
      <c r="J28" t="s">
        <v>25</v>
      </c>
      <c r="K28" t="s">
        <v>14</v>
      </c>
      <c r="L28" t="s">
        <v>28</v>
      </c>
      <c r="M28" s="3">
        <v>3339</v>
      </c>
      <c r="N28" s="4">
        <v>348</v>
      </c>
    </row>
    <row r="29" spans="10:14" x14ac:dyDescent="0.25">
      <c r="J29" t="s">
        <v>35</v>
      </c>
      <c r="K29" t="s">
        <v>14</v>
      </c>
      <c r="L29" t="s">
        <v>32</v>
      </c>
      <c r="M29" s="3">
        <v>2471</v>
      </c>
      <c r="N29" s="4">
        <v>342</v>
      </c>
    </row>
    <row r="30" spans="10:14" x14ac:dyDescent="0.25">
      <c r="J30" t="s">
        <v>25</v>
      </c>
      <c r="K30" t="s">
        <v>30</v>
      </c>
      <c r="L30" t="s">
        <v>33</v>
      </c>
      <c r="M30" s="3">
        <v>15610</v>
      </c>
      <c r="N30" s="4">
        <v>339</v>
      </c>
    </row>
    <row r="31" spans="10:14" x14ac:dyDescent="0.25">
      <c r="J31" t="s">
        <v>23</v>
      </c>
      <c r="K31" t="s">
        <v>6</v>
      </c>
      <c r="L31" t="s">
        <v>29</v>
      </c>
      <c r="M31" s="3">
        <v>4487</v>
      </c>
      <c r="N31" s="4">
        <v>333</v>
      </c>
    </row>
    <row r="32" spans="10:14" x14ac:dyDescent="0.25">
      <c r="J32" t="s">
        <v>27</v>
      </c>
      <c r="K32" t="s">
        <v>6</v>
      </c>
      <c r="L32" t="s">
        <v>40</v>
      </c>
      <c r="M32" s="3">
        <v>7308</v>
      </c>
      <c r="N32" s="4">
        <v>327</v>
      </c>
    </row>
    <row r="33" spans="10:14" x14ac:dyDescent="0.25">
      <c r="J33" t="s">
        <v>27</v>
      </c>
      <c r="K33" t="s">
        <v>6</v>
      </c>
      <c r="L33" t="s">
        <v>32</v>
      </c>
      <c r="M33" s="3">
        <v>4592</v>
      </c>
      <c r="N33" s="4">
        <v>324</v>
      </c>
    </row>
    <row r="34" spans="10:14" x14ac:dyDescent="0.25">
      <c r="J34" t="s">
        <v>23</v>
      </c>
      <c r="K34" t="s">
        <v>20</v>
      </c>
      <c r="L34" t="s">
        <v>7</v>
      </c>
      <c r="M34" s="3">
        <v>10129</v>
      </c>
      <c r="N34" s="4">
        <v>312</v>
      </c>
    </row>
    <row r="35" spans="10:14" x14ac:dyDescent="0.25">
      <c r="J35" t="s">
        <v>27</v>
      </c>
      <c r="K35" t="s">
        <v>30</v>
      </c>
      <c r="L35" t="s">
        <v>40</v>
      </c>
      <c r="M35" s="3">
        <v>3689</v>
      </c>
      <c r="N35" s="4">
        <v>312</v>
      </c>
    </row>
    <row r="36" spans="10:14" x14ac:dyDescent="0.25">
      <c r="J36" t="s">
        <v>13</v>
      </c>
      <c r="K36" t="s">
        <v>14</v>
      </c>
      <c r="L36" t="s">
        <v>40</v>
      </c>
      <c r="M36" s="3">
        <v>854</v>
      </c>
      <c r="N36" s="4">
        <v>309</v>
      </c>
    </row>
    <row r="37" spans="10:14" x14ac:dyDescent="0.25">
      <c r="J37" t="s">
        <v>11</v>
      </c>
      <c r="K37" t="s">
        <v>17</v>
      </c>
      <c r="L37" t="s">
        <v>38</v>
      </c>
      <c r="M37" s="3">
        <v>3920</v>
      </c>
      <c r="N37" s="4">
        <v>306</v>
      </c>
    </row>
    <row r="38" spans="10:14" x14ac:dyDescent="0.25">
      <c r="J38" t="s">
        <v>5</v>
      </c>
      <c r="K38" t="s">
        <v>14</v>
      </c>
      <c r="L38" t="s">
        <v>39</v>
      </c>
      <c r="M38" s="3">
        <v>3164</v>
      </c>
      <c r="N38" s="4">
        <v>306</v>
      </c>
    </row>
    <row r="39" spans="10:14" x14ac:dyDescent="0.25">
      <c r="J39" t="s">
        <v>27</v>
      </c>
      <c r="K39" t="s">
        <v>9</v>
      </c>
      <c r="L39" t="s">
        <v>19</v>
      </c>
      <c r="M39" s="3">
        <v>819</v>
      </c>
      <c r="N39" s="4">
        <v>306</v>
      </c>
    </row>
    <row r="40" spans="10:14" x14ac:dyDescent="0.25">
      <c r="J40" t="s">
        <v>27</v>
      </c>
      <c r="K40" t="s">
        <v>20</v>
      </c>
      <c r="L40" t="s">
        <v>42</v>
      </c>
      <c r="M40" s="3">
        <v>8841</v>
      </c>
      <c r="N40" s="4">
        <v>303</v>
      </c>
    </row>
    <row r="41" spans="10:14" x14ac:dyDescent="0.25">
      <c r="J41" t="s">
        <v>35</v>
      </c>
      <c r="K41" t="s">
        <v>14</v>
      </c>
      <c r="L41" t="s">
        <v>10</v>
      </c>
      <c r="M41" s="3">
        <v>6657</v>
      </c>
      <c r="N41" s="4">
        <v>303</v>
      </c>
    </row>
    <row r="42" spans="10:14" x14ac:dyDescent="0.25">
      <c r="J42" t="s">
        <v>26</v>
      </c>
      <c r="K42" t="s">
        <v>9</v>
      </c>
      <c r="L42" t="s">
        <v>28</v>
      </c>
      <c r="M42" s="3">
        <v>1589</v>
      </c>
      <c r="N42" s="4">
        <v>303</v>
      </c>
    </row>
    <row r="43" spans="10:14" x14ac:dyDescent="0.25">
      <c r="J43" t="s">
        <v>8</v>
      </c>
      <c r="K43" t="s">
        <v>9</v>
      </c>
      <c r="L43" t="s">
        <v>39</v>
      </c>
      <c r="M43" s="3">
        <v>4753</v>
      </c>
      <c r="N43" s="4">
        <v>300</v>
      </c>
    </row>
    <row r="44" spans="10:14" x14ac:dyDescent="0.25">
      <c r="J44" t="s">
        <v>23</v>
      </c>
      <c r="K44" t="s">
        <v>14</v>
      </c>
      <c r="L44" t="s">
        <v>36</v>
      </c>
      <c r="M44" s="3">
        <v>2870</v>
      </c>
      <c r="N44" s="4">
        <v>300</v>
      </c>
    </row>
    <row r="45" spans="10:14" x14ac:dyDescent="0.25">
      <c r="J45" t="s">
        <v>5</v>
      </c>
      <c r="K45" t="s">
        <v>20</v>
      </c>
      <c r="L45" t="s">
        <v>31</v>
      </c>
      <c r="M45" s="3">
        <v>5670</v>
      </c>
      <c r="N45" s="4">
        <v>297</v>
      </c>
    </row>
    <row r="46" spans="10:14" x14ac:dyDescent="0.25">
      <c r="J46" t="s">
        <v>13</v>
      </c>
      <c r="K46" t="s">
        <v>14</v>
      </c>
      <c r="L46" t="s">
        <v>15</v>
      </c>
      <c r="M46" s="3">
        <v>9632</v>
      </c>
      <c r="N46" s="4">
        <v>288</v>
      </c>
    </row>
    <row r="47" spans="10:14" x14ac:dyDescent="0.25">
      <c r="J47" t="s">
        <v>23</v>
      </c>
      <c r="K47" t="s">
        <v>9</v>
      </c>
      <c r="L47" t="s">
        <v>40</v>
      </c>
      <c r="M47" s="3">
        <v>5194</v>
      </c>
      <c r="N47" s="4">
        <v>288</v>
      </c>
    </row>
    <row r="48" spans="10:14" x14ac:dyDescent="0.25">
      <c r="J48" t="s">
        <v>8</v>
      </c>
      <c r="K48" t="s">
        <v>30</v>
      </c>
      <c r="L48" t="s">
        <v>21</v>
      </c>
      <c r="M48" s="3">
        <v>3507</v>
      </c>
      <c r="N48" s="4">
        <v>288</v>
      </c>
    </row>
    <row r="49" spans="10:14" x14ac:dyDescent="0.25">
      <c r="J49" t="s">
        <v>35</v>
      </c>
      <c r="K49" t="s">
        <v>6</v>
      </c>
      <c r="L49" t="s">
        <v>41</v>
      </c>
      <c r="M49" s="3">
        <v>245</v>
      </c>
      <c r="N49" s="4">
        <v>288</v>
      </c>
    </row>
    <row r="50" spans="10:14" x14ac:dyDescent="0.25">
      <c r="J50" t="s">
        <v>16</v>
      </c>
      <c r="K50" t="s">
        <v>20</v>
      </c>
      <c r="L50" t="s">
        <v>39</v>
      </c>
      <c r="M50" s="3">
        <v>1134</v>
      </c>
      <c r="N50" s="4">
        <v>282</v>
      </c>
    </row>
    <row r="51" spans="10:14" x14ac:dyDescent="0.25">
      <c r="J51" t="s">
        <v>35</v>
      </c>
      <c r="K51" t="s">
        <v>17</v>
      </c>
      <c r="L51" t="s">
        <v>41</v>
      </c>
      <c r="M51" s="3">
        <v>4858</v>
      </c>
      <c r="N51" s="4">
        <v>279</v>
      </c>
    </row>
    <row r="52" spans="10:14" x14ac:dyDescent="0.25">
      <c r="J52" t="s">
        <v>35</v>
      </c>
      <c r="K52" t="s">
        <v>9</v>
      </c>
      <c r="L52" t="s">
        <v>15</v>
      </c>
      <c r="M52" s="3">
        <v>3808</v>
      </c>
      <c r="N52" s="4">
        <v>279</v>
      </c>
    </row>
    <row r="53" spans="10:14" x14ac:dyDescent="0.25">
      <c r="J53" t="s">
        <v>27</v>
      </c>
      <c r="K53" t="s">
        <v>30</v>
      </c>
      <c r="L53" t="s">
        <v>24</v>
      </c>
      <c r="M53" s="3">
        <v>7259</v>
      </c>
      <c r="N53" s="4">
        <v>276</v>
      </c>
    </row>
    <row r="54" spans="10:14" x14ac:dyDescent="0.25">
      <c r="J54" t="s">
        <v>27</v>
      </c>
      <c r="K54" t="s">
        <v>9</v>
      </c>
      <c r="L54" t="s">
        <v>37</v>
      </c>
      <c r="M54" s="3">
        <v>6657</v>
      </c>
      <c r="N54" s="4">
        <v>276</v>
      </c>
    </row>
    <row r="55" spans="10:14" x14ac:dyDescent="0.25">
      <c r="J55" t="s">
        <v>11</v>
      </c>
      <c r="K55" t="s">
        <v>6</v>
      </c>
      <c r="L55" t="s">
        <v>32</v>
      </c>
      <c r="M55" s="3">
        <v>1085</v>
      </c>
      <c r="N55" s="4">
        <v>273</v>
      </c>
    </row>
    <row r="56" spans="10:14" x14ac:dyDescent="0.25">
      <c r="J56" t="s">
        <v>23</v>
      </c>
      <c r="K56" t="s">
        <v>20</v>
      </c>
      <c r="L56" t="s">
        <v>15</v>
      </c>
      <c r="M56" s="3">
        <v>1778</v>
      </c>
      <c r="N56" s="4">
        <v>270</v>
      </c>
    </row>
    <row r="57" spans="10:14" x14ac:dyDescent="0.25">
      <c r="J57" t="s">
        <v>16</v>
      </c>
      <c r="K57" t="s">
        <v>9</v>
      </c>
      <c r="L57" t="s">
        <v>33</v>
      </c>
      <c r="M57" s="3">
        <v>1071</v>
      </c>
      <c r="N57" s="4">
        <v>270</v>
      </c>
    </row>
    <row r="58" spans="10:14" x14ac:dyDescent="0.25">
      <c r="J58" t="s">
        <v>35</v>
      </c>
      <c r="K58" t="s">
        <v>14</v>
      </c>
      <c r="L58" t="s">
        <v>34</v>
      </c>
      <c r="M58" s="3">
        <v>2317</v>
      </c>
      <c r="N58" s="4">
        <v>261</v>
      </c>
    </row>
    <row r="59" spans="10:14" x14ac:dyDescent="0.25">
      <c r="J59" t="s">
        <v>23</v>
      </c>
      <c r="K59" t="s">
        <v>20</v>
      </c>
      <c r="L59" t="s">
        <v>40</v>
      </c>
      <c r="M59" s="3">
        <v>5677</v>
      </c>
      <c r="N59" s="4">
        <v>258</v>
      </c>
    </row>
    <row r="60" spans="10:14" x14ac:dyDescent="0.25">
      <c r="J60" t="s">
        <v>27</v>
      </c>
      <c r="K60" t="s">
        <v>9</v>
      </c>
      <c r="L60" t="s">
        <v>24</v>
      </c>
      <c r="M60" s="3">
        <v>2415</v>
      </c>
      <c r="N60" s="4">
        <v>255</v>
      </c>
    </row>
    <row r="61" spans="10:14" x14ac:dyDescent="0.25">
      <c r="J61" t="s">
        <v>23</v>
      </c>
      <c r="K61" t="s">
        <v>9</v>
      </c>
      <c r="L61" t="s">
        <v>7</v>
      </c>
      <c r="M61" s="3">
        <v>6755</v>
      </c>
      <c r="N61" s="4">
        <v>252</v>
      </c>
    </row>
    <row r="62" spans="10:14" x14ac:dyDescent="0.25">
      <c r="J62" t="s">
        <v>23</v>
      </c>
      <c r="K62" t="s">
        <v>14</v>
      </c>
      <c r="L62" t="s">
        <v>32</v>
      </c>
      <c r="M62" s="3">
        <v>5551</v>
      </c>
      <c r="N62" s="4">
        <v>252</v>
      </c>
    </row>
    <row r="63" spans="10:14" x14ac:dyDescent="0.25">
      <c r="J63" t="s">
        <v>25</v>
      </c>
      <c r="K63" t="s">
        <v>17</v>
      </c>
      <c r="L63" t="s">
        <v>15</v>
      </c>
      <c r="M63" s="3">
        <v>385</v>
      </c>
      <c r="N63" s="4">
        <v>249</v>
      </c>
    </row>
    <row r="64" spans="10:14" x14ac:dyDescent="0.25">
      <c r="J64" t="s">
        <v>25</v>
      </c>
      <c r="K64" t="s">
        <v>9</v>
      </c>
      <c r="L64" t="s">
        <v>21</v>
      </c>
      <c r="M64" s="3">
        <v>4753</v>
      </c>
      <c r="N64" s="4">
        <v>246</v>
      </c>
    </row>
    <row r="65" spans="10:14" x14ac:dyDescent="0.25">
      <c r="J65" t="s">
        <v>23</v>
      </c>
      <c r="K65" t="s">
        <v>17</v>
      </c>
      <c r="L65" t="s">
        <v>28</v>
      </c>
      <c r="M65" s="3">
        <v>4438</v>
      </c>
      <c r="N65" s="4">
        <v>246</v>
      </c>
    </row>
    <row r="66" spans="10:14" x14ac:dyDescent="0.25">
      <c r="J66" t="s">
        <v>26</v>
      </c>
      <c r="K66" t="s">
        <v>14</v>
      </c>
      <c r="L66" t="s">
        <v>21</v>
      </c>
      <c r="M66" s="3">
        <v>3094</v>
      </c>
      <c r="N66" s="4">
        <v>246</v>
      </c>
    </row>
    <row r="67" spans="10:14" x14ac:dyDescent="0.25">
      <c r="J67" t="s">
        <v>11</v>
      </c>
      <c r="K67" t="s">
        <v>6</v>
      </c>
      <c r="L67" t="s">
        <v>42</v>
      </c>
      <c r="M67" s="3">
        <v>2856</v>
      </c>
      <c r="N67" s="4">
        <v>246</v>
      </c>
    </row>
    <row r="68" spans="10:14" x14ac:dyDescent="0.25">
      <c r="J68" t="s">
        <v>11</v>
      </c>
      <c r="K68" t="s">
        <v>9</v>
      </c>
      <c r="L68" t="s">
        <v>37</v>
      </c>
      <c r="M68" s="3">
        <v>7833</v>
      </c>
      <c r="N68" s="4">
        <v>243</v>
      </c>
    </row>
    <row r="69" spans="10:14" x14ac:dyDescent="0.25">
      <c r="J69" t="s">
        <v>23</v>
      </c>
      <c r="K69" t="s">
        <v>9</v>
      </c>
      <c r="L69" t="s">
        <v>36</v>
      </c>
      <c r="M69" s="3">
        <v>4585</v>
      </c>
      <c r="N69" s="4">
        <v>240</v>
      </c>
    </row>
    <row r="70" spans="10:14" x14ac:dyDescent="0.25">
      <c r="J70" t="s">
        <v>13</v>
      </c>
      <c r="K70" t="s">
        <v>6</v>
      </c>
      <c r="L70" t="s">
        <v>7</v>
      </c>
      <c r="M70" s="3">
        <v>1526</v>
      </c>
      <c r="N70" s="4">
        <v>240</v>
      </c>
    </row>
    <row r="71" spans="10:14" x14ac:dyDescent="0.25">
      <c r="J71" t="s">
        <v>25</v>
      </c>
      <c r="K71" t="s">
        <v>30</v>
      </c>
      <c r="L71" t="s">
        <v>22</v>
      </c>
      <c r="M71" s="3">
        <v>6279</v>
      </c>
      <c r="N71" s="4">
        <v>237</v>
      </c>
    </row>
    <row r="72" spans="10:14" x14ac:dyDescent="0.25">
      <c r="J72" t="s">
        <v>5</v>
      </c>
      <c r="K72" t="s">
        <v>9</v>
      </c>
      <c r="L72" t="s">
        <v>10</v>
      </c>
      <c r="M72" s="3">
        <v>12348</v>
      </c>
      <c r="N72" s="4">
        <v>234</v>
      </c>
    </row>
    <row r="73" spans="10:14" x14ac:dyDescent="0.25">
      <c r="J73" t="s">
        <v>27</v>
      </c>
      <c r="K73" t="s">
        <v>9</v>
      </c>
      <c r="L73" t="s">
        <v>18</v>
      </c>
      <c r="M73" s="3">
        <v>2464</v>
      </c>
      <c r="N73" s="4">
        <v>234</v>
      </c>
    </row>
    <row r="74" spans="10:14" x14ac:dyDescent="0.25">
      <c r="J74" t="s">
        <v>8</v>
      </c>
      <c r="K74" t="s">
        <v>20</v>
      </c>
      <c r="L74" t="s">
        <v>34</v>
      </c>
      <c r="M74" s="3">
        <v>1701</v>
      </c>
      <c r="N74" s="4">
        <v>234</v>
      </c>
    </row>
    <row r="75" spans="10:14" x14ac:dyDescent="0.25">
      <c r="J75" t="s">
        <v>13</v>
      </c>
      <c r="K75" t="s">
        <v>14</v>
      </c>
      <c r="L75" t="s">
        <v>31</v>
      </c>
      <c r="M75" s="3">
        <v>10311</v>
      </c>
      <c r="N75" s="4">
        <v>231</v>
      </c>
    </row>
    <row r="76" spans="10:14" x14ac:dyDescent="0.25">
      <c r="J76" t="s">
        <v>13</v>
      </c>
      <c r="K76" t="s">
        <v>6</v>
      </c>
      <c r="L76" t="s">
        <v>37</v>
      </c>
      <c r="M76" s="3">
        <v>714</v>
      </c>
      <c r="N76" s="4">
        <v>231</v>
      </c>
    </row>
    <row r="77" spans="10:14" x14ac:dyDescent="0.25">
      <c r="J77" t="s">
        <v>35</v>
      </c>
      <c r="K77" t="s">
        <v>9</v>
      </c>
      <c r="L77" t="s">
        <v>41</v>
      </c>
      <c r="M77" s="3">
        <v>567</v>
      </c>
      <c r="N77" s="4">
        <v>228</v>
      </c>
    </row>
    <row r="78" spans="10:14" x14ac:dyDescent="0.25">
      <c r="J78" t="s">
        <v>23</v>
      </c>
      <c r="K78" t="s">
        <v>6</v>
      </c>
      <c r="L78" t="s">
        <v>24</v>
      </c>
      <c r="M78" s="3">
        <v>6608</v>
      </c>
      <c r="N78" s="4">
        <v>225</v>
      </c>
    </row>
    <row r="79" spans="10:14" x14ac:dyDescent="0.25">
      <c r="J79" t="s">
        <v>5</v>
      </c>
      <c r="K79" t="s">
        <v>17</v>
      </c>
      <c r="L79" t="s">
        <v>40</v>
      </c>
      <c r="M79" s="3">
        <v>3101</v>
      </c>
      <c r="N79" s="4">
        <v>225</v>
      </c>
    </row>
    <row r="80" spans="10:14" x14ac:dyDescent="0.25">
      <c r="J80" t="s">
        <v>13</v>
      </c>
      <c r="K80" t="s">
        <v>30</v>
      </c>
      <c r="L80" t="s">
        <v>29</v>
      </c>
      <c r="M80" s="3">
        <v>1274</v>
      </c>
      <c r="N80" s="4">
        <v>225</v>
      </c>
    </row>
    <row r="81" spans="10:14" x14ac:dyDescent="0.25">
      <c r="J81" t="s">
        <v>8</v>
      </c>
      <c r="K81" t="s">
        <v>30</v>
      </c>
      <c r="L81" t="s">
        <v>29</v>
      </c>
      <c r="M81" s="3">
        <v>2009</v>
      </c>
      <c r="N81" s="4">
        <v>219</v>
      </c>
    </row>
    <row r="82" spans="10:14" x14ac:dyDescent="0.25">
      <c r="J82" t="s">
        <v>13</v>
      </c>
      <c r="K82" t="s">
        <v>9</v>
      </c>
      <c r="L82" t="s">
        <v>40</v>
      </c>
      <c r="M82" s="3">
        <v>7455</v>
      </c>
      <c r="N82" s="4">
        <v>216</v>
      </c>
    </row>
    <row r="83" spans="10:14" x14ac:dyDescent="0.25">
      <c r="J83" t="s">
        <v>26</v>
      </c>
      <c r="K83" t="s">
        <v>17</v>
      </c>
      <c r="L83" t="s">
        <v>41</v>
      </c>
      <c r="M83" s="3">
        <v>7651</v>
      </c>
      <c r="N83" s="4">
        <v>213</v>
      </c>
    </row>
    <row r="84" spans="10:14" x14ac:dyDescent="0.25">
      <c r="J84" t="s">
        <v>8</v>
      </c>
      <c r="K84" t="s">
        <v>20</v>
      </c>
      <c r="L84" t="s">
        <v>10</v>
      </c>
      <c r="M84" s="3">
        <v>3752</v>
      </c>
      <c r="N84" s="4">
        <v>213</v>
      </c>
    </row>
    <row r="85" spans="10:14" x14ac:dyDescent="0.25">
      <c r="J85" t="s">
        <v>8</v>
      </c>
      <c r="K85" t="s">
        <v>17</v>
      </c>
      <c r="L85" t="s">
        <v>21</v>
      </c>
      <c r="M85" s="3">
        <v>8890</v>
      </c>
      <c r="N85" s="4">
        <v>210</v>
      </c>
    </row>
    <row r="86" spans="10:14" x14ac:dyDescent="0.25">
      <c r="J86" t="s">
        <v>8</v>
      </c>
      <c r="K86" t="s">
        <v>9</v>
      </c>
      <c r="L86" t="s">
        <v>22</v>
      </c>
      <c r="M86" s="3">
        <v>5012</v>
      </c>
      <c r="N86" s="4">
        <v>210</v>
      </c>
    </row>
    <row r="87" spans="10:14" x14ac:dyDescent="0.25">
      <c r="J87" t="s">
        <v>23</v>
      </c>
      <c r="K87" t="s">
        <v>6</v>
      </c>
      <c r="L87" t="s">
        <v>22</v>
      </c>
      <c r="M87" s="3">
        <v>9835</v>
      </c>
      <c r="N87" s="4">
        <v>207</v>
      </c>
    </row>
    <row r="88" spans="10:14" x14ac:dyDescent="0.25">
      <c r="J88" t="s">
        <v>16</v>
      </c>
      <c r="K88" t="s">
        <v>30</v>
      </c>
      <c r="L88" t="s">
        <v>39</v>
      </c>
      <c r="M88" s="3">
        <v>4242</v>
      </c>
      <c r="N88" s="4">
        <v>207</v>
      </c>
    </row>
    <row r="89" spans="10:14" x14ac:dyDescent="0.25">
      <c r="J89" t="s">
        <v>11</v>
      </c>
      <c r="K89" t="s">
        <v>6</v>
      </c>
      <c r="L89" t="s">
        <v>12</v>
      </c>
      <c r="M89" s="3">
        <v>259</v>
      </c>
      <c r="N89" s="4">
        <v>207</v>
      </c>
    </row>
    <row r="90" spans="10:14" x14ac:dyDescent="0.25">
      <c r="J90" t="s">
        <v>11</v>
      </c>
      <c r="K90" t="s">
        <v>14</v>
      </c>
      <c r="L90" t="s">
        <v>39</v>
      </c>
      <c r="M90" s="3">
        <v>11522</v>
      </c>
      <c r="N90" s="4">
        <v>204</v>
      </c>
    </row>
    <row r="91" spans="10:14" x14ac:dyDescent="0.25">
      <c r="J91" t="s">
        <v>35</v>
      </c>
      <c r="K91" t="s">
        <v>30</v>
      </c>
      <c r="L91" t="s">
        <v>36</v>
      </c>
      <c r="M91" s="3">
        <v>5355</v>
      </c>
      <c r="N91" s="4">
        <v>204</v>
      </c>
    </row>
    <row r="92" spans="10:14" x14ac:dyDescent="0.25">
      <c r="J92" t="s">
        <v>11</v>
      </c>
      <c r="K92" t="s">
        <v>17</v>
      </c>
      <c r="L92" t="s">
        <v>15</v>
      </c>
      <c r="M92" s="3">
        <v>2639</v>
      </c>
      <c r="N92" s="4">
        <v>204</v>
      </c>
    </row>
    <row r="93" spans="10:14" x14ac:dyDescent="0.25">
      <c r="J93" t="s">
        <v>8</v>
      </c>
      <c r="K93" t="s">
        <v>6</v>
      </c>
      <c r="L93" t="s">
        <v>36</v>
      </c>
      <c r="M93" s="3">
        <v>1771</v>
      </c>
      <c r="N93" s="4">
        <v>204</v>
      </c>
    </row>
    <row r="94" spans="10:14" x14ac:dyDescent="0.25">
      <c r="J94" t="s">
        <v>13</v>
      </c>
      <c r="K94" t="s">
        <v>14</v>
      </c>
      <c r="L94" t="s">
        <v>42</v>
      </c>
      <c r="M94" s="3">
        <v>98</v>
      </c>
      <c r="N94" s="4">
        <v>204</v>
      </c>
    </row>
    <row r="95" spans="10:14" x14ac:dyDescent="0.25">
      <c r="J95" t="s">
        <v>25</v>
      </c>
      <c r="K95" t="s">
        <v>9</v>
      </c>
      <c r="L95" t="s">
        <v>37</v>
      </c>
      <c r="M95" s="3">
        <v>13391</v>
      </c>
      <c r="N95" s="4">
        <v>201</v>
      </c>
    </row>
    <row r="96" spans="10:14" x14ac:dyDescent="0.25">
      <c r="J96" t="s">
        <v>26</v>
      </c>
      <c r="K96" t="s">
        <v>6</v>
      </c>
      <c r="L96" t="s">
        <v>28</v>
      </c>
      <c r="M96" s="3">
        <v>9926</v>
      </c>
      <c r="N96" s="4">
        <v>201</v>
      </c>
    </row>
    <row r="97" spans="10:14" x14ac:dyDescent="0.25">
      <c r="J97" t="s">
        <v>25</v>
      </c>
      <c r="K97" t="s">
        <v>30</v>
      </c>
      <c r="L97" t="s">
        <v>37</v>
      </c>
      <c r="M97" s="3">
        <v>7280</v>
      </c>
      <c r="N97" s="4">
        <v>201</v>
      </c>
    </row>
    <row r="98" spans="10:14" x14ac:dyDescent="0.25">
      <c r="J98" t="s">
        <v>5</v>
      </c>
      <c r="K98" t="s">
        <v>14</v>
      </c>
      <c r="L98" t="s">
        <v>31</v>
      </c>
      <c r="M98" s="3">
        <v>4424</v>
      </c>
      <c r="N98" s="4">
        <v>201</v>
      </c>
    </row>
    <row r="99" spans="10:14" x14ac:dyDescent="0.25">
      <c r="J99" t="s">
        <v>23</v>
      </c>
      <c r="K99" t="s">
        <v>17</v>
      </c>
      <c r="L99" t="s">
        <v>39</v>
      </c>
      <c r="M99" s="3">
        <v>966</v>
      </c>
      <c r="N99" s="4">
        <v>198</v>
      </c>
    </row>
    <row r="100" spans="10:14" x14ac:dyDescent="0.25">
      <c r="J100" t="s">
        <v>35</v>
      </c>
      <c r="K100" t="s">
        <v>9</v>
      </c>
      <c r="L100" t="s">
        <v>33</v>
      </c>
      <c r="M100" s="3">
        <v>1974</v>
      </c>
      <c r="N100" s="4">
        <v>195</v>
      </c>
    </row>
    <row r="101" spans="10:14" x14ac:dyDescent="0.25">
      <c r="J101" t="s">
        <v>8</v>
      </c>
      <c r="K101" t="s">
        <v>6</v>
      </c>
      <c r="L101" t="s">
        <v>22</v>
      </c>
      <c r="M101" s="3">
        <v>1890</v>
      </c>
      <c r="N101" s="4">
        <v>195</v>
      </c>
    </row>
    <row r="102" spans="10:14" x14ac:dyDescent="0.25">
      <c r="J102" t="s">
        <v>25</v>
      </c>
      <c r="K102" t="s">
        <v>30</v>
      </c>
      <c r="L102" t="s">
        <v>36</v>
      </c>
      <c r="M102" s="3">
        <v>861</v>
      </c>
      <c r="N102" s="4">
        <v>195</v>
      </c>
    </row>
    <row r="103" spans="10:14" x14ac:dyDescent="0.25">
      <c r="J103" t="s">
        <v>13</v>
      </c>
      <c r="K103" t="s">
        <v>14</v>
      </c>
      <c r="L103" t="s">
        <v>36</v>
      </c>
      <c r="M103" s="3">
        <v>1925</v>
      </c>
      <c r="N103" s="4">
        <v>192</v>
      </c>
    </row>
    <row r="104" spans="10:14" x14ac:dyDescent="0.25">
      <c r="J104" t="s">
        <v>23</v>
      </c>
      <c r="K104" t="s">
        <v>30</v>
      </c>
      <c r="L104" t="s">
        <v>38</v>
      </c>
      <c r="M104" s="3">
        <v>8862</v>
      </c>
      <c r="N104" s="4">
        <v>189</v>
      </c>
    </row>
    <row r="105" spans="10:14" x14ac:dyDescent="0.25">
      <c r="J105" t="s">
        <v>16</v>
      </c>
      <c r="K105" t="s">
        <v>6</v>
      </c>
      <c r="L105" t="s">
        <v>34</v>
      </c>
      <c r="M105" s="3">
        <v>4949</v>
      </c>
      <c r="N105" s="4">
        <v>189</v>
      </c>
    </row>
    <row r="106" spans="10:14" x14ac:dyDescent="0.25">
      <c r="J106" t="s">
        <v>11</v>
      </c>
      <c r="K106" t="s">
        <v>14</v>
      </c>
      <c r="L106" t="s">
        <v>10</v>
      </c>
      <c r="M106" s="3">
        <v>2954</v>
      </c>
      <c r="N106" s="4">
        <v>189</v>
      </c>
    </row>
    <row r="107" spans="10:14" x14ac:dyDescent="0.25">
      <c r="J107" t="s">
        <v>11</v>
      </c>
      <c r="K107" t="s">
        <v>30</v>
      </c>
      <c r="L107" t="s">
        <v>29</v>
      </c>
      <c r="M107" s="3">
        <v>938</v>
      </c>
      <c r="N107" s="4">
        <v>189</v>
      </c>
    </row>
    <row r="108" spans="10:14" x14ac:dyDescent="0.25">
      <c r="J108" t="s">
        <v>13</v>
      </c>
      <c r="K108" t="s">
        <v>9</v>
      </c>
      <c r="L108" t="s">
        <v>37</v>
      </c>
      <c r="M108" s="3">
        <v>2114</v>
      </c>
      <c r="N108" s="4">
        <v>186</v>
      </c>
    </row>
    <row r="109" spans="10:14" x14ac:dyDescent="0.25">
      <c r="J109" t="s">
        <v>8</v>
      </c>
      <c r="K109" t="s">
        <v>17</v>
      </c>
      <c r="L109" t="s">
        <v>7</v>
      </c>
      <c r="M109" s="3">
        <v>7021</v>
      </c>
      <c r="N109" s="4">
        <v>183</v>
      </c>
    </row>
    <row r="110" spans="10:14" x14ac:dyDescent="0.25">
      <c r="J110" t="s">
        <v>26</v>
      </c>
      <c r="K110" t="s">
        <v>20</v>
      </c>
      <c r="L110" t="s">
        <v>40</v>
      </c>
      <c r="M110" s="3">
        <v>6580</v>
      </c>
      <c r="N110" s="4">
        <v>183</v>
      </c>
    </row>
    <row r="111" spans="10:14" x14ac:dyDescent="0.25">
      <c r="J111" t="s">
        <v>16</v>
      </c>
      <c r="K111" t="s">
        <v>9</v>
      </c>
      <c r="L111" t="s">
        <v>39</v>
      </c>
      <c r="M111" s="3">
        <v>3864</v>
      </c>
      <c r="N111" s="4">
        <v>177</v>
      </c>
    </row>
    <row r="112" spans="10:14" x14ac:dyDescent="0.25">
      <c r="J112" t="s">
        <v>23</v>
      </c>
      <c r="K112" t="s">
        <v>14</v>
      </c>
      <c r="L112" t="s">
        <v>15</v>
      </c>
      <c r="M112" s="3">
        <v>2646</v>
      </c>
      <c r="N112" s="4">
        <v>177</v>
      </c>
    </row>
    <row r="113" spans="10:14" x14ac:dyDescent="0.25">
      <c r="J113" t="s">
        <v>13</v>
      </c>
      <c r="K113" t="s">
        <v>6</v>
      </c>
      <c r="L113" t="s">
        <v>42</v>
      </c>
      <c r="M113" s="3">
        <v>2324</v>
      </c>
      <c r="N113" s="4">
        <v>177</v>
      </c>
    </row>
    <row r="114" spans="10:14" x14ac:dyDescent="0.25">
      <c r="J114" t="s">
        <v>13</v>
      </c>
      <c r="K114" t="s">
        <v>30</v>
      </c>
      <c r="L114" t="s">
        <v>19</v>
      </c>
      <c r="M114" s="3">
        <v>7847</v>
      </c>
      <c r="N114" s="4">
        <v>174</v>
      </c>
    </row>
    <row r="115" spans="10:14" x14ac:dyDescent="0.25">
      <c r="J115" t="s">
        <v>13</v>
      </c>
      <c r="K115" t="s">
        <v>14</v>
      </c>
      <c r="L115" t="s">
        <v>7</v>
      </c>
      <c r="M115" s="3">
        <v>6118</v>
      </c>
      <c r="N115" s="4">
        <v>174</v>
      </c>
    </row>
    <row r="116" spans="10:14" x14ac:dyDescent="0.25">
      <c r="J116" t="s">
        <v>5</v>
      </c>
      <c r="K116" t="s">
        <v>9</v>
      </c>
      <c r="L116" t="s">
        <v>29</v>
      </c>
      <c r="M116" s="3">
        <v>4725</v>
      </c>
      <c r="N116" s="4">
        <v>174</v>
      </c>
    </row>
    <row r="117" spans="10:14" x14ac:dyDescent="0.25">
      <c r="J117" t="s">
        <v>11</v>
      </c>
      <c r="K117" t="s">
        <v>30</v>
      </c>
      <c r="L117" t="s">
        <v>28</v>
      </c>
      <c r="M117" s="3">
        <v>707</v>
      </c>
      <c r="N117" s="4">
        <v>174</v>
      </c>
    </row>
    <row r="118" spans="10:14" x14ac:dyDescent="0.25">
      <c r="J118" t="s">
        <v>27</v>
      </c>
      <c r="K118" t="s">
        <v>17</v>
      </c>
      <c r="L118" t="s">
        <v>42</v>
      </c>
      <c r="M118" s="3">
        <v>4956</v>
      </c>
      <c r="N118" s="4">
        <v>171</v>
      </c>
    </row>
    <row r="119" spans="10:14" x14ac:dyDescent="0.25">
      <c r="J119" t="s">
        <v>25</v>
      </c>
      <c r="K119" t="s">
        <v>17</v>
      </c>
      <c r="L119" t="s">
        <v>38</v>
      </c>
      <c r="M119" s="3">
        <v>4018</v>
      </c>
      <c r="N119" s="4">
        <v>171</v>
      </c>
    </row>
    <row r="120" spans="10:14" x14ac:dyDescent="0.25">
      <c r="J120" t="s">
        <v>25</v>
      </c>
      <c r="K120" t="s">
        <v>20</v>
      </c>
      <c r="L120" t="s">
        <v>36</v>
      </c>
      <c r="M120" s="3">
        <v>5474</v>
      </c>
      <c r="N120" s="4">
        <v>168</v>
      </c>
    </row>
    <row r="121" spans="10:14" x14ac:dyDescent="0.25">
      <c r="J121" t="s">
        <v>8</v>
      </c>
      <c r="K121" t="s">
        <v>9</v>
      </c>
      <c r="L121" t="s">
        <v>32</v>
      </c>
      <c r="M121" s="3">
        <v>2023</v>
      </c>
      <c r="N121" s="4">
        <v>168</v>
      </c>
    </row>
    <row r="122" spans="10:14" x14ac:dyDescent="0.25">
      <c r="J122" t="s">
        <v>27</v>
      </c>
      <c r="K122" t="s">
        <v>17</v>
      </c>
      <c r="L122" t="s">
        <v>29</v>
      </c>
      <c r="M122" s="3">
        <v>21</v>
      </c>
      <c r="N122" s="4">
        <v>168</v>
      </c>
    </row>
    <row r="123" spans="10:14" x14ac:dyDescent="0.25">
      <c r="J123" t="s">
        <v>27</v>
      </c>
      <c r="K123" t="s">
        <v>14</v>
      </c>
      <c r="L123" t="s">
        <v>34</v>
      </c>
      <c r="M123" s="3">
        <v>3773</v>
      </c>
      <c r="N123" s="4">
        <v>165</v>
      </c>
    </row>
    <row r="124" spans="10:14" x14ac:dyDescent="0.25">
      <c r="J124" t="s">
        <v>26</v>
      </c>
      <c r="K124" t="s">
        <v>17</v>
      </c>
      <c r="L124" t="s">
        <v>33</v>
      </c>
      <c r="M124" s="3">
        <v>9443</v>
      </c>
      <c r="N124" s="4">
        <v>162</v>
      </c>
    </row>
    <row r="125" spans="10:14" x14ac:dyDescent="0.25">
      <c r="J125" t="s">
        <v>5</v>
      </c>
      <c r="K125" t="s">
        <v>30</v>
      </c>
      <c r="L125" t="s">
        <v>36</v>
      </c>
      <c r="M125" s="3">
        <v>4018</v>
      </c>
      <c r="N125" s="4">
        <v>162</v>
      </c>
    </row>
    <row r="126" spans="10:14" x14ac:dyDescent="0.25">
      <c r="J126" t="s">
        <v>27</v>
      </c>
      <c r="K126" t="s">
        <v>14</v>
      </c>
      <c r="L126" t="s">
        <v>40</v>
      </c>
      <c r="M126" s="3">
        <v>973</v>
      </c>
      <c r="N126" s="4">
        <v>162</v>
      </c>
    </row>
    <row r="127" spans="10:14" x14ac:dyDescent="0.25">
      <c r="J127" t="s">
        <v>5</v>
      </c>
      <c r="K127" t="s">
        <v>30</v>
      </c>
      <c r="L127" t="s">
        <v>19</v>
      </c>
      <c r="M127" s="3">
        <v>3794</v>
      </c>
      <c r="N127" s="4">
        <v>159</v>
      </c>
    </row>
    <row r="128" spans="10:14" x14ac:dyDescent="0.25">
      <c r="J128" t="s">
        <v>11</v>
      </c>
      <c r="K128" t="s">
        <v>9</v>
      </c>
      <c r="L128" t="s">
        <v>42</v>
      </c>
      <c r="M128" s="3">
        <v>98</v>
      </c>
      <c r="N128" s="4">
        <v>159</v>
      </c>
    </row>
    <row r="129" spans="10:14" x14ac:dyDescent="0.25">
      <c r="J129" t="s">
        <v>5</v>
      </c>
      <c r="K129" t="s">
        <v>30</v>
      </c>
      <c r="L129" t="s">
        <v>28</v>
      </c>
      <c r="M129" s="3">
        <v>5019</v>
      </c>
      <c r="N129" s="4">
        <v>156</v>
      </c>
    </row>
    <row r="130" spans="10:14" x14ac:dyDescent="0.25">
      <c r="J130" t="s">
        <v>16</v>
      </c>
      <c r="K130" t="s">
        <v>14</v>
      </c>
      <c r="L130" t="s">
        <v>28</v>
      </c>
      <c r="M130" s="3">
        <v>4970</v>
      </c>
      <c r="N130" s="4">
        <v>156</v>
      </c>
    </row>
    <row r="131" spans="10:14" x14ac:dyDescent="0.25">
      <c r="J131" t="s">
        <v>11</v>
      </c>
      <c r="K131" t="s">
        <v>6</v>
      </c>
      <c r="L131" t="s">
        <v>18</v>
      </c>
      <c r="M131" s="3">
        <v>4305</v>
      </c>
      <c r="N131" s="4">
        <v>156</v>
      </c>
    </row>
    <row r="132" spans="10:14" x14ac:dyDescent="0.25">
      <c r="J132" t="s">
        <v>26</v>
      </c>
      <c r="K132" t="s">
        <v>20</v>
      </c>
      <c r="L132" t="s">
        <v>34</v>
      </c>
      <c r="M132" s="3">
        <v>4417</v>
      </c>
      <c r="N132" s="4">
        <v>153</v>
      </c>
    </row>
    <row r="133" spans="10:14" x14ac:dyDescent="0.25">
      <c r="J133" t="s">
        <v>11</v>
      </c>
      <c r="K133" t="s">
        <v>30</v>
      </c>
      <c r="L133" t="s">
        <v>40</v>
      </c>
      <c r="M133" s="3">
        <v>14329</v>
      </c>
      <c r="N133" s="4">
        <v>150</v>
      </c>
    </row>
    <row r="134" spans="10:14" x14ac:dyDescent="0.25">
      <c r="J134" t="s">
        <v>8</v>
      </c>
      <c r="K134" t="s">
        <v>14</v>
      </c>
      <c r="L134" t="s">
        <v>34</v>
      </c>
      <c r="M134" s="3">
        <v>5019</v>
      </c>
      <c r="N134" s="4">
        <v>150</v>
      </c>
    </row>
    <row r="135" spans="10:14" x14ac:dyDescent="0.25">
      <c r="J135" t="s">
        <v>16</v>
      </c>
      <c r="K135" t="s">
        <v>30</v>
      </c>
      <c r="L135" t="s">
        <v>28</v>
      </c>
      <c r="M135" s="3">
        <v>3759</v>
      </c>
      <c r="N135" s="4">
        <v>150</v>
      </c>
    </row>
    <row r="136" spans="10:14" x14ac:dyDescent="0.25">
      <c r="J136" t="s">
        <v>8</v>
      </c>
      <c r="K136" t="s">
        <v>6</v>
      </c>
      <c r="L136" t="s">
        <v>7</v>
      </c>
      <c r="M136" s="3">
        <v>42</v>
      </c>
      <c r="N136" s="4">
        <v>150</v>
      </c>
    </row>
    <row r="137" spans="10:14" x14ac:dyDescent="0.25">
      <c r="J137" t="s">
        <v>11</v>
      </c>
      <c r="K137" t="s">
        <v>9</v>
      </c>
      <c r="L137" t="s">
        <v>12</v>
      </c>
      <c r="M137" s="3">
        <v>959</v>
      </c>
      <c r="N137" s="4">
        <v>147</v>
      </c>
    </row>
    <row r="138" spans="10:14" x14ac:dyDescent="0.25">
      <c r="J138" t="s">
        <v>26</v>
      </c>
      <c r="K138" t="s">
        <v>17</v>
      </c>
      <c r="L138" t="s">
        <v>40</v>
      </c>
      <c r="M138" s="3">
        <v>6027</v>
      </c>
      <c r="N138" s="4">
        <v>144</v>
      </c>
    </row>
    <row r="139" spans="10:14" x14ac:dyDescent="0.25">
      <c r="J139" t="s">
        <v>27</v>
      </c>
      <c r="K139" t="s">
        <v>6</v>
      </c>
      <c r="L139" t="s">
        <v>28</v>
      </c>
      <c r="M139" s="3">
        <v>3983</v>
      </c>
      <c r="N139" s="4">
        <v>144</v>
      </c>
    </row>
    <row r="140" spans="10:14" x14ac:dyDescent="0.25">
      <c r="J140" t="s">
        <v>11</v>
      </c>
      <c r="K140" t="s">
        <v>9</v>
      </c>
      <c r="L140" t="s">
        <v>39</v>
      </c>
      <c r="M140" s="3">
        <v>2429</v>
      </c>
      <c r="N140" s="4">
        <v>144</v>
      </c>
    </row>
    <row r="141" spans="10:14" x14ac:dyDescent="0.25">
      <c r="J141" t="s">
        <v>13</v>
      </c>
      <c r="K141" t="s">
        <v>30</v>
      </c>
      <c r="L141" t="s">
        <v>22</v>
      </c>
      <c r="M141" s="3">
        <v>336</v>
      </c>
      <c r="N141" s="4">
        <v>144</v>
      </c>
    </row>
    <row r="142" spans="10:14" x14ac:dyDescent="0.25">
      <c r="J142" t="s">
        <v>35</v>
      </c>
      <c r="K142" t="s">
        <v>20</v>
      </c>
      <c r="L142" t="s">
        <v>22</v>
      </c>
      <c r="M142" s="3">
        <v>2205</v>
      </c>
      <c r="N142" s="4">
        <v>141</v>
      </c>
    </row>
    <row r="143" spans="10:14" x14ac:dyDescent="0.25">
      <c r="J143" t="s">
        <v>26</v>
      </c>
      <c r="K143" t="s">
        <v>17</v>
      </c>
      <c r="L143" t="s">
        <v>22</v>
      </c>
      <c r="M143" s="3">
        <v>1568</v>
      </c>
      <c r="N143" s="4">
        <v>141</v>
      </c>
    </row>
    <row r="144" spans="10:14" x14ac:dyDescent="0.25">
      <c r="J144" t="s">
        <v>26</v>
      </c>
      <c r="K144" t="s">
        <v>6</v>
      </c>
      <c r="L144" t="s">
        <v>15</v>
      </c>
      <c r="M144" s="3">
        <v>11571</v>
      </c>
      <c r="N144" s="4">
        <v>138</v>
      </c>
    </row>
    <row r="145" spans="10:14" x14ac:dyDescent="0.25">
      <c r="J145" t="s">
        <v>23</v>
      </c>
      <c r="K145" t="s">
        <v>30</v>
      </c>
      <c r="L145" t="s">
        <v>33</v>
      </c>
      <c r="M145" s="3">
        <v>2205</v>
      </c>
      <c r="N145" s="4">
        <v>138</v>
      </c>
    </row>
    <row r="146" spans="10:14" x14ac:dyDescent="0.25">
      <c r="J146" t="s">
        <v>5</v>
      </c>
      <c r="K146" t="s">
        <v>30</v>
      </c>
      <c r="L146" t="s">
        <v>39</v>
      </c>
      <c r="M146" s="3">
        <v>2289</v>
      </c>
      <c r="N146" s="4">
        <v>135</v>
      </c>
    </row>
    <row r="147" spans="10:14" x14ac:dyDescent="0.25">
      <c r="J147" t="s">
        <v>16</v>
      </c>
      <c r="K147" t="s">
        <v>14</v>
      </c>
      <c r="L147" t="s">
        <v>32</v>
      </c>
      <c r="M147" s="3">
        <v>1400</v>
      </c>
      <c r="N147" s="4">
        <v>135</v>
      </c>
    </row>
    <row r="148" spans="10:14" x14ac:dyDescent="0.25">
      <c r="J148" t="s">
        <v>16</v>
      </c>
      <c r="K148" t="s">
        <v>20</v>
      </c>
      <c r="L148" t="s">
        <v>19</v>
      </c>
      <c r="M148" s="3">
        <v>959</v>
      </c>
      <c r="N148" s="4">
        <v>135</v>
      </c>
    </row>
    <row r="149" spans="10:14" x14ac:dyDescent="0.25">
      <c r="J149" t="s">
        <v>5</v>
      </c>
      <c r="K149" t="s">
        <v>17</v>
      </c>
      <c r="L149" t="s">
        <v>32</v>
      </c>
      <c r="M149" s="3">
        <v>0</v>
      </c>
      <c r="N149" s="4">
        <v>135</v>
      </c>
    </row>
    <row r="150" spans="10:14" x14ac:dyDescent="0.25">
      <c r="J150" t="s">
        <v>13</v>
      </c>
      <c r="K150" t="s">
        <v>9</v>
      </c>
      <c r="L150" t="s">
        <v>39</v>
      </c>
      <c r="M150" s="3">
        <v>847</v>
      </c>
      <c r="N150" s="4">
        <v>129</v>
      </c>
    </row>
    <row r="151" spans="10:14" x14ac:dyDescent="0.25">
      <c r="J151" t="s">
        <v>35</v>
      </c>
      <c r="K151" t="s">
        <v>20</v>
      </c>
      <c r="L151" t="s">
        <v>12</v>
      </c>
      <c r="M151" s="3">
        <v>6860</v>
      </c>
      <c r="N151" s="4">
        <v>126</v>
      </c>
    </row>
    <row r="152" spans="10:14" x14ac:dyDescent="0.25">
      <c r="J152" t="s">
        <v>13</v>
      </c>
      <c r="K152" t="s">
        <v>30</v>
      </c>
      <c r="L152" t="s">
        <v>34</v>
      </c>
      <c r="M152" s="3">
        <v>4935</v>
      </c>
      <c r="N152" s="4">
        <v>126</v>
      </c>
    </row>
    <row r="153" spans="10:14" x14ac:dyDescent="0.25">
      <c r="J153" t="s">
        <v>26</v>
      </c>
      <c r="K153" t="s">
        <v>17</v>
      </c>
      <c r="L153" t="s">
        <v>19</v>
      </c>
      <c r="M153" s="3">
        <v>4018</v>
      </c>
      <c r="N153" s="4">
        <v>126</v>
      </c>
    </row>
    <row r="154" spans="10:14" x14ac:dyDescent="0.25">
      <c r="J154" t="s">
        <v>5</v>
      </c>
      <c r="K154" t="s">
        <v>9</v>
      </c>
      <c r="L154" t="s">
        <v>32</v>
      </c>
      <c r="M154" s="3">
        <v>1617</v>
      </c>
      <c r="N154" s="4">
        <v>126</v>
      </c>
    </row>
    <row r="155" spans="10:14" x14ac:dyDescent="0.25">
      <c r="J155" t="s">
        <v>8</v>
      </c>
      <c r="K155" t="s">
        <v>9</v>
      </c>
      <c r="L155" t="s">
        <v>19</v>
      </c>
      <c r="M155" s="3">
        <v>357</v>
      </c>
      <c r="N155" s="4">
        <v>126</v>
      </c>
    </row>
    <row r="156" spans="10:14" x14ac:dyDescent="0.25">
      <c r="J156" t="s">
        <v>16</v>
      </c>
      <c r="K156" t="s">
        <v>30</v>
      </c>
      <c r="L156" t="s">
        <v>10</v>
      </c>
      <c r="M156" s="3">
        <v>6734</v>
      </c>
      <c r="N156" s="4">
        <v>123</v>
      </c>
    </row>
    <row r="157" spans="10:14" x14ac:dyDescent="0.25">
      <c r="J157" t="s">
        <v>16</v>
      </c>
      <c r="K157" t="s">
        <v>9</v>
      </c>
      <c r="L157" t="s">
        <v>7</v>
      </c>
      <c r="M157" s="3">
        <v>4781</v>
      </c>
      <c r="N157" s="4">
        <v>123</v>
      </c>
    </row>
    <row r="158" spans="10:14" x14ac:dyDescent="0.25">
      <c r="J158" t="s">
        <v>13</v>
      </c>
      <c r="K158" t="s">
        <v>6</v>
      </c>
      <c r="L158" t="s">
        <v>33</v>
      </c>
      <c r="M158" s="3">
        <v>3388</v>
      </c>
      <c r="N158" s="4">
        <v>123</v>
      </c>
    </row>
    <row r="159" spans="10:14" x14ac:dyDescent="0.25">
      <c r="J159" t="s">
        <v>16</v>
      </c>
      <c r="K159" t="s">
        <v>20</v>
      </c>
      <c r="L159" t="s">
        <v>31</v>
      </c>
      <c r="M159" s="3">
        <v>2317</v>
      </c>
      <c r="N159" s="4">
        <v>123</v>
      </c>
    </row>
    <row r="160" spans="10:14" x14ac:dyDescent="0.25">
      <c r="J160" t="s">
        <v>35</v>
      </c>
      <c r="K160" t="s">
        <v>20</v>
      </c>
      <c r="L160" t="s">
        <v>31</v>
      </c>
      <c r="M160" s="3">
        <v>63</v>
      </c>
      <c r="N160" s="4">
        <v>123</v>
      </c>
    </row>
    <row r="161" spans="10:14" x14ac:dyDescent="0.25">
      <c r="J161" t="s">
        <v>16</v>
      </c>
      <c r="K161" t="s">
        <v>14</v>
      </c>
      <c r="L161" t="s">
        <v>12</v>
      </c>
      <c r="M161" s="3">
        <v>10073</v>
      </c>
      <c r="N161" s="4">
        <v>120</v>
      </c>
    </row>
    <row r="162" spans="10:14" x14ac:dyDescent="0.25">
      <c r="J162" t="s">
        <v>26</v>
      </c>
      <c r="K162" t="s">
        <v>30</v>
      </c>
      <c r="L162" t="s">
        <v>36</v>
      </c>
      <c r="M162" s="3">
        <v>7511</v>
      </c>
      <c r="N162" s="4">
        <v>120</v>
      </c>
    </row>
    <row r="163" spans="10:14" x14ac:dyDescent="0.25">
      <c r="J163" t="s">
        <v>11</v>
      </c>
      <c r="K163" t="s">
        <v>20</v>
      </c>
      <c r="L163" t="s">
        <v>29</v>
      </c>
      <c r="M163" s="3">
        <v>2646</v>
      </c>
      <c r="N163" s="4">
        <v>120</v>
      </c>
    </row>
    <row r="164" spans="10:14" x14ac:dyDescent="0.25">
      <c r="J164" t="s">
        <v>27</v>
      </c>
      <c r="K164" t="s">
        <v>30</v>
      </c>
      <c r="L164" t="s">
        <v>34</v>
      </c>
      <c r="M164" s="3">
        <v>2212</v>
      </c>
      <c r="N164" s="4">
        <v>117</v>
      </c>
    </row>
    <row r="165" spans="10:14" x14ac:dyDescent="0.25">
      <c r="J165" t="s">
        <v>23</v>
      </c>
      <c r="K165" t="s">
        <v>14</v>
      </c>
      <c r="L165" t="s">
        <v>21</v>
      </c>
      <c r="M165" s="3">
        <v>2149</v>
      </c>
      <c r="N165" s="4">
        <v>117</v>
      </c>
    </row>
    <row r="166" spans="10:14" x14ac:dyDescent="0.25">
      <c r="J166" t="s">
        <v>26</v>
      </c>
      <c r="K166" t="s">
        <v>17</v>
      </c>
      <c r="L166" t="s">
        <v>29</v>
      </c>
      <c r="M166" s="3">
        <v>2016</v>
      </c>
      <c r="N166" s="4">
        <v>117</v>
      </c>
    </row>
    <row r="167" spans="10:14" x14ac:dyDescent="0.25">
      <c r="J167" t="s">
        <v>23</v>
      </c>
      <c r="K167" t="s">
        <v>9</v>
      </c>
      <c r="L167" t="s">
        <v>38</v>
      </c>
      <c r="M167" s="3">
        <v>2793</v>
      </c>
      <c r="N167" s="4">
        <v>114</v>
      </c>
    </row>
    <row r="168" spans="10:14" x14ac:dyDescent="0.25">
      <c r="J168" t="s">
        <v>11</v>
      </c>
      <c r="K168" t="s">
        <v>14</v>
      </c>
      <c r="L168" t="s">
        <v>18</v>
      </c>
      <c r="M168" s="3">
        <v>2142</v>
      </c>
      <c r="N168" s="4">
        <v>114</v>
      </c>
    </row>
    <row r="169" spans="10:14" x14ac:dyDescent="0.25">
      <c r="J169" t="s">
        <v>5</v>
      </c>
      <c r="K169" t="s">
        <v>6</v>
      </c>
      <c r="L169" t="s">
        <v>7</v>
      </c>
      <c r="M169" s="3">
        <v>1624</v>
      </c>
      <c r="N169" s="4">
        <v>114</v>
      </c>
    </row>
    <row r="170" spans="10:14" x14ac:dyDescent="0.25">
      <c r="J170" t="s">
        <v>23</v>
      </c>
      <c r="K170" t="s">
        <v>6</v>
      </c>
      <c r="L170" t="s">
        <v>28</v>
      </c>
      <c r="M170" s="3">
        <v>4487</v>
      </c>
      <c r="N170" s="4">
        <v>111</v>
      </c>
    </row>
    <row r="171" spans="10:14" x14ac:dyDescent="0.25">
      <c r="J171" t="s">
        <v>25</v>
      </c>
      <c r="K171" t="s">
        <v>14</v>
      </c>
      <c r="L171" t="s">
        <v>7</v>
      </c>
      <c r="M171" s="3">
        <v>1526</v>
      </c>
      <c r="N171" s="4">
        <v>105</v>
      </c>
    </row>
    <row r="172" spans="10:14" x14ac:dyDescent="0.25">
      <c r="J172" t="s">
        <v>13</v>
      </c>
      <c r="K172" t="s">
        <v>6</v>
      </c>
      <c r="L172" t="s">
        <v>38</v>
      </c>
      <c r="M172" s="3">
        <v>6398</v>
      </c>
      <c r="N172" s="4">
        <v>102</v>
      </c>
    </row>
    <row r="173" spans="10:14" x14ac:dyDescent="0.25">
      <c r="J173" t="s">
        <v>5</v>
      </c>
      <c r="K173" t="s">
        <v>20</v>
      </c>
      <c r="L173" t="s">
        <v>12</v>
      </c>
      <c r="M173" s="3">
        <v>6125</v>
      </c>
      <c r="N173" s="4">
        <v>102</v>
      </c>
    </row>
    <row r="174" spans="10:14" x14ac:dyDescent="0.25">
      <c r="J174" t="s">
        <v>11</v>
      </c>
      <c r="K174" t="s">
        <v>20</v>
      </c>
      <c r="L174" t="s">
        <v>18</v>
      </c>
      <c r="M174" s="3">
        <v>3850</v>
      </c>
      <c r="N174" s="4">
        <v>102</v>
      </c>
    </row>
    <row r="175" spans="10:14" x14ac:dyDescent="0.25">
      <c r="J175" t="s">
        <v>25</v>
      </c>
      <c r="K175" t="s">
        <v>30</v>
      </c>
      <c r="L175" t="s">
        <v>32</v>
      </c>
      <c r="M175" s="3">
        <v>2891</v>
      </c>
      <c r="N175" s="4">
        <v>102</v>
      </c>
    </row>
    <row r="176" spans="10:14" x14ac:dyDescent="0.25">
      <c r="J176" t="s">
        <v>27</v>
      </c>
      <c r="K176" t="s">
        <v>17</v>
      </c>
      <c r="L176" t="s">
        <v>40</v>
      </c>
      <c r="M176" s="3">
        <v>1652</v>
      </c>
      <c r="N176" s="4">
        <v>102</v>
      </c>
    </row>
    <row r="177" spans="10:14" x14ac:dyDescent="0.25">
      <c r="J177" t="s">
        <v>16</v>
      </c>
      <c r="K177" t="s">
        <v>6</v>
      </c>
      <c r="L177" t="s">
        <v>15</v>
      </c>
      <c r="M177" s="3">
        <v>1505</v>
      </c>
      <c r="N177" s="4">
        <v>102</v>
      </c>
    </row>
    <row r="178" spans="10:14" x14ac:dyDescent="0.25">
      <c r="J178" t="s">
        <v>11</v>
      </c>
      <c r="K178" t="s">
        <v>20</v>
      </c>
      <c r="L178" t="s">
        <v>42</v>
      </c>
      <c r="M178" s="3">
        <v>2436</v>
      </c>
      <c r="N178" s="4">
        <v>99</v>
      </c>
    </row>
    <row r="179" spans="10:14" x14ac:dyDescent="0.25">
      <c r="J179" t="s">
        <v>13</v>
      </c>
      <c r="K179" t="s">
        <v>9</v>
      </c>
      <c r="L179" t="s">
        <v>36</v>
      </c>
      <c r="M179" s="3">
        <v>609</v>
      </c>
      <c r="N179" s="4">
        <v>99</v>
      </c>
    </row>
    <row r="180" spans="10:14" x14ac:dyDescent="0.25">
      <c r="J180" t="s">
        <v>11</v>
      </c>
      <c r="K180" t="s">
        <v>6</v>
      </c>
      <c r="L180" t="s">
        <v>33</v>
      </c>
      <c r="M180" s="3">
        <v>7273</v>
      </c>
      <c r="N180" s="4">
        <v>96</v>
      </c>
    </row>
    <row r="181" spans="10:14" x14ac:dyDescent="0.25">
      <c r="J181" t="s">
        <v>35</v>
      </c>
      <c r="K181" t="s">
        <v>9</v>
      </c>
      <c r="L181" t="s">
        <v>24</v>
      </c>
      <c r="M181" s="3">
        <v>3472</v>
      </c>
      <c r="N181" s="4">
        <v>96</v>
      </c>
    </row>
    <row r="182" spans="10:14" x14ac:dyDescent="0.25">
      <c r="J182" t="s">
        <v>23</v>
      </c>
      <c r="K182" t="s">
        <v>30</v>
      </c>
      <c r="L182" t="s">
        <v>18</v>
      </c>
      <c r="M182" s="3">
        <v>1568</v>
      </c>
      <c r="N182" s="4">
        <v>96</v>
      </c>
    </row>
    <row r="183" spans="10:14" x14ac:dyDescent="0.25">
      <c r="J183" t="s">
        <v>5</v>
      </c>
      <c r="K183" t="s">
        <v>6</v>
      </c>
      <c r="L183" t="s">
        <v>39</v>
      </c>
      <c r="M183" s="3">
        <v>6132</v>
      </c>
      <c r="N183" s="4">
        <v>93</v>
      </c>
    </row>
    <row r="184" spans="10:14" x14ac:dyDescent="0.25">
      <c r="J184" t="s">
        <v>27</v>
      </c>
      <c r="K184" t="s">
        <v>30</v>
      </c>
      <c r="L184" t="s">
        <v>28</v>
      </c>
      <c r="M184" s="3">
        <v>2919</v>
      </c>
      <c r="N184" s="4">
        <v>93</v>
      </c>
    </row>
    <row r="185" spans="10:14" x14ac:dyDescent="0.25">
      <c r="J185" t="s">
        <v>11</v>
      </c>
      <c r="K185" t="s">
        <v>6</v>
      </c>
      <c r="L185" t="s">
        <v>34</v>
      </c>
      <c r="M185" s="3">
        <v>2737</v>
      </c>
      <c r="N185" s="4">
        <v>93</v>
      </c>
    </row>
    <row r="186" spans="10:14" x14ac:dyDescent="0.25">
      <c r="J186" t="s">
        <v>25</v>
      </c>
      <c r="K186" t="s">
        <v>30</v>
      </c>
      <c r="L186" t="s">
        <v>19</v>
      </c>
      <c r="M186" s="3">
        <v>1652</v>
      </c>
      <c r="N186" s="4">
        <v>93</v>
      </c>
    </row>
    <row r="187" spans="10:14" x14ac:dyDescent="0.25">
      <c r="J187" t="s">
        <v>35</v>
      </c>
      <c r="K187" t="s">
        <v>30</v>
      </c>
      <c r="L187" t="s">
        <v>18</v>
      </c>
      <c r="M187" s="3">
        <v>1428</v>
      </c>
      <c r="N187" s="4">
        <v>93</v>
      </c>
    </row>
    <row r="188" spans="10:14" x14ac:dyDescent="0.25">
      <c r="J188" t="s">
        <v>5</v>
      </c>
      <c r="K188" t="s">
        <v>14</v>
      </c>
      <c r="L188" t="s">
        <v>19</v>
      </c>
      <c r="M188" s="3">
        <v>9772</v>
      </c>
      <c r="N188" s="4">
        <v>90</v>
      </c>
    </row>
    <row r="189" spans="10:14" x14ac:dyDescent="0.25">
      <c r="J189" t="s">
        <v>11</v>
      </c>
      <c r="K189" t="s">
        <v>30</v>
      </c>
      <c r="L189" t="s">
        <v>34</v>
      </c>
      <c r="M189" s="3">
        <v>8155</v>
      </c>
      <c r="N189" s="4">
        <v>90</v>
      </c>
    </row>
    <row r="190" spans="10:14" x14ac:dyDescent="0.25">
      <c r="J190" t="s">
        <v>5</v>
      </c>
      <c r="K190" t="s">
        <v>20</v>
      </c>
      <c r="L190" t="s">
        <v>18</v>
      </c>
      <c r="M190" s="3">
        <v>2541</v>
      </c>
      <c r="N190" s="4">
        <v>90</v>
      </c>
    </row>
    <row r="191" spans="10:14" x14ac:dyDescent="0.25">
      <c r="J191" t="s">
        <v>11</v>
      </c>
      <c r="K191" t="s">
        <v>20</v>
      </c>
      <c r="L191" t="s">
        <v>19</v>
      </c>
      <c r="M191" s="3">
        <v>9506</v>
      </c>
      <c r="N191" s="4">
        <v>87</v>
      </c>
    </row>
    <row r="192" spans="10:14" x14ac:dyDescent="0.25">
      <c r="J192" t="s">
        <v>16</v>
      </c>
      <c r="K192" t="s">
        <v>6</v>
      </c>
      <c r="L192" t="s">
        <v>21</v>
      </c>
      <c r="M192" s="3">
        <v>7693</v>
      </c>
      <c r="N192" s="4">
        <v>87</v>
      </c>
    </row>
    <row r="193" spans="10:14" x14ac:dyDescent="0.25">
      <c r="J193" t="s">
        <v>35</v>
      </c>
      <c r="K193" t="s">
        <v>30</v>
      </c>
      <c r="L193" t="s">
        <v>28</v>
      </c>
      <c r="M193" s="3">
        <v>700</v>
      </c>
      <c r="N193" s="4">
        <v>87</v>
      </c>
    </row>
    <row r="194" spans="10:14" x14ac:dyDescent="0.25">
      <c r="J194" t="s">
        <v>5</v>
      </c>
      <c r="K194" t="s">
        <v>20</v>
      </c>
      <c r="L194" t="s">
        <v>42</v>
      </c>
      <c r="M194" s="3">
        <v>609</v>
      </c>
      <c r="N194" s="4">
        <v>87</v>
      </c>
    </row>
    <row r="195" spans="10:14" x14ac:dyDescent="0.25">
      <c r="J195" t="s">
        <v>8</v>
      </c>
      <c r="K195" t="s">
        <v>6</v>
      </c>
      <c r="L195" t="s">
        <v>41</v>
      </c>
      <c r="M195" s="3">
        <v>434</v>
      </c>
      <c r="N195" s="4">
        <v>87</v>
      </c>
    </row>
    <row r="196" spans="10:14" x14ac:dyDescent="0.25">
      <c r="J196" t="s">
        <v>23</v>
      </c>
      <c r="K196" t="s">
        <v>14</v>
      </c>
      <c r="L196" t="s">
        <v>10</v>
      </c>
      <c r="M196" s="3">
        <v>280</v>
      </c>
      <c r="N196" s="4">
        <v>87</v>
      </c>
    </row>
    <row r="197" spans="10:14" x14ac:dyDescent="0.25">
      <c r="J197" t="s">
        <v>13</v>
      </c>
      <c r="K197" t="s">
        <v>14</v>
      </c>
      <c r="L197" t="s">
        <v>10</v>
      </c>
      <c r="M197" s="3">
        <v>10304</v>
      </c>
      <c r="N197" s="4">
        <v>84</v>
      </c>
    </row>
    <row r="198" spans="10:14" x14ac:dyDescent="0.25">
      <c r="J198" t="s">
        <v>25</v>
      </c>
      <c r="K198" t="s">
        <v>9</v>
      </c>
      <c r="L198" t="s">
        <v>22</v>
      </c>
      <c r="M198" s="3">
        <v>490</v>
      </c>
      <c r="N198" s="4">
        <v>84</v>
      </c>
    </row>
    <row r="199" spans="10:14" x14ac:dyDescent="0.25">
      <c r="J199" t="s">
        <v>8</v>
      </c>
      <c r="K199" t="s">
        <v>20</v>
      </c>
      <c r="L199" t="s">
        <v>22</v>
      </c>
      <c r="M199" s="3">
        <v>168</v>
      </c>
      <c r="N199" s="4">
        <v>84</v>
      </c>
    </row>
    <row r="200" spans="10:14" x14ac:dyDescent="0.25">
      <c r="J200" t="s">
        <v>26</v>
      </c>
      <c r="K200" t="s">
        <v>17</v>
      </c>
      <c r="L200" t="s">
        <v>39</v>
      </c>
      <c r="M200" s="3">
        <v>7812</v>
      </c>
      <c r="N200" s="4">
        <v>81</v>
      </c>
    </row>
    <row r="201" spans="10:14" x14ac:dyDescent="0.25">
      <c r="J201" t="s">
        <v>25</v>
      </c>
      <c r="K201" t="s">
        <v>17</v>
      </c>
      <c r="L201" t="s">
        <v>22</v>
      </c>
      <c r="M201" s="3">
        <v>6909</v>
      </c>
      <c r="N201" s="4">
        <v>81</v>
      </c>
    </row>
    <row r="202" spans="10:14" x14ac:dyDescent="0.25">
      <c r="J202" t="s">
        <v>8</v>
      </c>
      <c r="K202" t="s">
        <v>9</v>
      </c>
      <c r="L202" t="s">
        <v>7</v>
      </c>
      <c r="M202" s="3">
        <v>3598</v>
      </c>
      <c r="N202" s="4">
        <v>81</v>
      </c>
    </row>
    <row r="203" spans="10:14" x14ac:dyDescent="0.25">
      <c r="J203" t="s">
        <v>16</v>
      </c>
      <c r="K203" t="s">
        <v>6</v>
      </c>
      <c r="L203" t="s">
        <v>7</v>
      </c>
      <c r="M203" s="3">
        <v>560</v>
      </c>
      <c r="N203" s="4">
        <v>81</v>
      </c>
    </row>
    <row r="204" spans="10:14" x14ac:dyDescent="0.25">
      <c r="J204" t="s">
        <v>8</v>
      </c>
      <c r="K204" t="s">
        <v>20</v>
      </c>
      <c r="L204" t="s">
        <v>41</v>
      </c>
      <c r="M204" s="3">
        <v>6433</v>
      </c>
      <c r="N204" s="4">
        <v>78</v>
      </c>
    </row>
    <row r="205" spans="10:14" x14ac:dyDescent="0.25">
      <c r="J205" t="s">
        <v>27</v>
      </c>
      <c r="K205" t="s">
        <v>9</v>
      </c>
      <c r="L205" t="s">
        <v>34</v>
      </c>
      <c r="M205" s="3">
        <v>2023</v>
      </c>
      <c r="N205" s="4">
        <v>78</v>
      </c>
    </row>
    <row r="206" spans="10:14" x14ac:dyDescent="0.25">
      <c r="J206" t="s">
        <v>26</v>
      </c>
      <c r="K206" t="s">
        <v>14</v>
      </c>
      <c r="L206" t="s">
        <v>32</v>
      </c>
      <c r="M206" s="3">
        <v>8211</v>
      </c>
      <c r="N206" s="4">
        <v>75</v>
      </c>
    </row>
    <row r="207" spans="10:14" x14ac:dyDescent="0.25">
      <c r="J207" t="s">
        <v>16</v>
      </c>
      <c r="K207" t="s">
        <v>30</v>
      </c>
      <c r="L207" t="s">
        <v>32</v>
      </c>
      <c r="M207" s="3">
        <v>3339</v>
      </c>
      <c r="N207" s="4">
        <v>75</v>
      </c>
    </row>
    <row r="208" spans="10:14" x14ac:dyDescent="0.25">
      <c r="J208" t="s">
        <v>23</v>
      </c>
      <c r="K208" t="s">
        <v>30</v>
      </c>
      <c r="L208" t="s">
        <v>10</v>
      </c>
      <c r="M208" s="3">
        <v>3262</v>
      </c>
      <c r="N208" s="4">
        <v>75</v>
      </c>
    </row>
    <row r="209" spans="10:14" x14ac:dyDescent="0.25">
      <c r="J209" t="s">
        <v>5</v>
      </c>
      <c r="K209" t="s">
        <v>30</v>
      </c>
      <c r="L209" t="s">
        <v>34</v>
      </c>
      <c r="M209" s="3">
        <v>2779</v>
      </c>
      <c r="N209" s="4">
        <v>75</v>
      </c>
    </row>
    <row r="210" spans="10:14" x14ac:dyDescent="0.25">
      <c r="J210" t="s">
        <v>16</v>
      </c>
      <c r="K210" t="s">
        <v>30</v>
      </c>
      <c r="L210" t="s">
        <v>29</v>
      </c>
      <c r="M210" s="3">
        <v>2219</v>
      </c>
      <c r="N210" s="4">
        <v>75</v>
      </c>
    </row>
    <row r="211" spans="10:14" x14ac:dyDescent="0.25">
      <c r="J211" t="s">
        <v>23</v>
      </c>
      <c r="K211" t="s">
        <v>20</v>
      </c>
      <c r="L211" t="s">
        <v>24</v>
      </c>
      <c r="M211" s="3">
        <v>1281</v>
      </c>
      <c r="N211" s="4">
        <v>75</v>
      </c>
    </row>
    <row r="212" spans="10:14" x14ac:dyDescent="0.25">
      <c r="J212" t="s">
        <v>35</v>
      </c>
      <c r="K212" t="s">
        <v>14</v>
      </c>
      <c r="L212" t="s">
        <v>31</v>
      </c>
      <c r="M212" s="3">
        <v>945</v>
      </c>
      <c r="N212" s="4">
        <v>75</v>
      </c>
    </row>
    <row r="213" spans="10:14" x14ac:dyDescent="0.25">
      <c r="J213" t="s">
        <v>25</v>
      </c>
      <c r="K213" t="s">
        <v>6</v>
      </c>
      <c r="L213" t="s">
        <v>22</v>
      </c>
      <c r="M213" s="3">
        <v>518</v>
      </c>
      <c r="N213" s="4">
        <v>75</v>
      </c>
    </row>
    <row r="214" spans="10:14" x14ac:dyDescent="0.25">
      <c r="J214" t="s">
        <v>16</v>
      </c>
      <c r="K214" t="s">
        <v>20</v>
      </c>
      <c r="L214" t="s">
        <v>18</v>
      </c>
      <c r="M214" s="3">
        <v>469</v>
      </c>
      <c r="N214" s="4">
        <v>75</v>
      </c>
    </row>
    <row r="215" spans="10:14" x14ac:dyDescent="0.25">
      <c r="J215" t="s">
        <v>5</v>
      </c>
      <c r="K215" t="s">
        <v>6</v>
      </c>
      <c r="L215" t="s">
        <v>32</v>
      </c>
      <c r="M215" s="3">
        <v>9002</v>
      </c>
      <c r="N215" s="4">
        <v>72</v>
      </c>
    </row>
    <row r="216" spans="10:14" x14ac:dyDescent="0.25">
      <c r="J216" t="s">
        <v>13</v>
      </c>
      <c r="K216" t="s">
        <v>17</v>
      </c>
      <c r="L216" t="s">
        <v>24</v>
      </c>
      <c r="M216" s="3">
        <v>3976</v>
      </c>
      <c r="N216" s="4">
        <v>72</v>
      </c>
    </row>
    <row r="217" spans="10:14" x14ac:dyDescent="0.25">
      <c r="J217" t="s">
        <v>11</v>
      </c>
      <c r="K217" t="s">
        <v>17</v>
      </c>
      <c r="L217" t="s">
        <v>18</v>
      </c>
      <c r="M217" s="3">
        <v>3192</v>
      </c>
      <c r="N217" s="4">
        <v>72</v>
      </c>
    </row>
    <row r="218" spans="10:14" x14ac:dyDescent="0.25">
      <c r="J218" t="s">
        <v>35</v>
      </c>
      <c r="K218" t="s">
        <v>14</v>
      </c>
      <c r="L218" t="s">
        <v>39</v>
      </c>
      <c r="M218" s="3">
        <v>1407</v>
      </c>
      <c r="N218" s="4">
        <v>72</v>
      </c>
    </row>
    <row r="219" spans="10:14" x14ac:dyDescent="0.25">
      <c r="J219" t="s">
        <v>13</v>
      </c>
      <c r="K219" t="s">
        <v>9</v>
      </c>
      <c r="L219" t="s">
        <v>31</v>
      </c>
      <c r="M219" s="3">
        <v>4760</v>
      </c>
      <c r="N219" s="4">
        <v>69</v>
      </c>
    </row>
    <row r="220" spans="10:14" x14ac:dyDescent="0.25">
      <c r="J220" t="s">
        <v>27</v>
      </c>
      <c r="K220" t="s">
        <v>9</v>
      </c>
      <c r="L220" t="s">
        <v>32</v>
      </c>
      <c r="M220" s="3">
        <v>2114</v>
      </c>
      <c r="N220" s="4">
        <v>66</v>
      </c>
    </row>
    <row r="221" spans="10:14" x14ac:dyDescent="0.25">
      <c r="J221" t="s">
        <v>25</v>
      </c>
      <c r="K221" t="s">
        <v>14</v>
      </c>
      <c r="L221" t="s">
        <v>31</v>
      </c>
      <c r="M221" s="3">
        <v>6146</v>
      </c>
      <c r="N221" s="4">
        <v>63</v>
      </c>
    </row>
    <row r="222" spans="10:14" x14ac:dyDescent="0.25">
      <c r="J222" t="s">
        <v>23</v>
      </c>
      <c r="K222" t="s">
        <v>9</v>
      </c>
      <c r="L222" t="s">
        <v>24</v>
      </c>
      <c r="M222" s="3">
        <v>4606</v>
      </c>
      <c r="N222" s="4">
        <v>63</v>
      </c>
    </row>
    <row r="223" spans="10:14" x14ac:dyDescent="0.25">
      <c r="J223" t="s">
        <v>8</v>
      </c>
      <c r="K223" t="s">
        <v>20</v>
      </c>
      <c r="L223" t="s">
        <v>39</v>
      </c>
      <c r="M223" s="3">
        <v>2268</v>
      </c>
      <c r="N223" s="4">
        <v>63</v>
      </c>
    </row>
    <row r="224" spans="10:14" x14ac:dyDescent="0.25">
      <c r="J224" t="s">
        <v>16</v>
      </c>
      <c r="K224" t="s">
        <v>17</v>
      </c>
      <c r="L224" t="s">
        <v>7</v>
      </c>
      <c r="M224" s="3">
        <v>1638</v>
      </c>
      <c r="N224" s="4">
        <v>63</v>
      </c>
    </row>
    <row r="225" spans="10:14" x14ac:dyDescent="0.25">
      <c r="J225" t="s">
        <v>16</v>
      </c>
      <c r="K225" t="s">
        <v>14</v>
      </c>
      <c r="L225" t="s">
        <v>41</v>
      </c>
      <c r="M225" s="3">
        <v>497</v>
      </c>
      <c r="N225" s="4">
        <v>63</v>
      </c>
    </row>
    <row r="226" spans="10:14" x14ac:dyDescent="0.25">
      <c r="J226" t="s">
        <v>11</v>
      </c>
      <c r="K226" t="s">
        <v>20</v>
      </c>
      <c r="L226" t="s">
        <v>38</v>
      </c>
      <c r="M226" s="3">
        <v>4137</v>
      </c>
      <c r="N226" s="4">
        <v>60</v>
      </c>
    </row>
    <row r="227" spans="10:14" x14ac:dyDescent="0.25">
      <c r="J227" t="s">
        <v>11</v>
      </c>
      <c r="K227" t="s">
        <v>14</v>
      </c>
      <c r="L227" t="s">
        <v>7</v>
      </c>
      <c r="M227" s="3">
        <v>9051</v>
      </c>
      <c r="N227" s="4">
        <v>57</v>
      </c>
    </row>
    <row r="228" spans="10:14" x14ac:dyDescent="0.25">
      <c r="J228" t="s">
        <v>25</v>
      </c>
      <c r="K228" t="s">
        <v>20</v>
      </c>
      <c r="L228" t="s">
        <v>31</v>
      </c>
      <c r="M228" s="3">
        <v>7189</v>
      </c>
      <c r="N228" s="4">
        <v>54</v>
      </c>
    </row>
    <row r="229" spans="10:14" x14ac:dyDescent="0.25">
      <c r="J229" t="s">
        <v>23</v>
      </c>
      <c r="K229" t="s">
        <v>6</v>
      </c>
      <c r="L229" t="s">
        <v>7</v>
      </c>
      <c r="M229" s="3">
        <v>6454</v>
      </c>
      <c r="N229" s="4">
        <v>54</v>
      </c>
    </row>
    <row r="230" spans="10:14" x14ac:dyDescent="0.25">
      <c r="J230" t="s">
        <v>27</v>
      </c>
      <c r="K230" t="s">
        <v>30</v>
      </c>
      <c r="L230" t="s">
        <v>42</v>
      </c>
      <c r="M230" s="3">
        <v>3108</v>
      </c>
      <c r="N230" s="4">
        <v>54</v>
      </c>
    </row>
    <row r="231" spans="10:14" x14ac:dyDescent="0.25">
      <c r="J231" t="s">
        <v>16</v>
      </c>
      <c r="K231" t="s">
        <v>20</v>
      </c>
      <c r="L231" t="s">
        <v>21</v>
      </c>
      <c r="M231" s="3">
        <v>2681</v>
      </c>
      <c r="N231" s="4">
        <v>54</v>
      </c>
    </row>
    <row r="232" spans="10:14" x14ac:dyDescent="0.25">
      <c r="J232" t="s">
        <v>26</v>
      </c>
      <c r="K232" t="s">
        <v>6</v>
      </c>
      <c r="L232" t="s">
        <v>24</v>
      </c>
      <c r="M232" s="3">
        <v>1057</v>
      </c>
      <c r="N232" s="4">
        <v>54</v>
      </c>
    </row>
    <row r="233" spans="10:14" x14ac:dyDescent="0.25">
      <c r="J233" t="s">
        <v>26</v>
      </c>
      <c r="K233" t="s">
        <v>30</v>
      </c>
      <c r="L233" t="s">
        <v>31</v>
      </c>
      <c r="M233" s="3">
        <v>252</v>
      </c>
      <c r="N233" s="4">
        <v>54</v>
      </c>
    </row>
    <row r="234" spans="10:14" x14ac:dyDescent="0.25">
      <c r="J234" t="s">
        <v>25</v>
      </c>
      <c r="K234" t="s">
        <v>17</v>
      </c>
      <c r="L234" t="s">
        <v>42</v>
      </c>
      <c r="M234" s="3">
        <v>5236</v>
      </c>
      <c r="N234" s="4">
        <v>51</v>
      </c>
    </row>
    <row r="235" spans="10:14" x14ac:dyDescent="0.25">
      <c r="J235" t="s">
        <v>27</v>
      </c>
      <c r="K235" t="s">
        <v>17</v>
      </c>
      <c r="L235" t="s">
        <v>32</v>
      </c>
      <c r="M235" s="3">
        <v>3640</v>
      </c>
      <c r="N235" s="4">
        <v>51</v>
      </c>
    </row>
    <row r="236" spans="10:14" x14ac:dyDescent="0.25">
      <c r="J236" t="s">
        <v>5</v>
      </c>
      <c r="K236" t="s">
        <v>20</v>
      </c>
      <c r="L236" t="s">
        <v>38</v>
      </c>
      <c r="M236" s="3">
        <v>623</v>
      </c>
      <c r="N236" s="4">
        <v>51</v>
      </c>
    </row>
    <row r="237" spans="10:14" x14ac:dyDescent="0.25">
      <c r="J237" t="s">
        <v>26</v>
      </c>
      <c r="K237" t="s">
        <v>20</v>
      </c>
      <c r="L237" t="s">
        <v>31</v>
      </c>
      <c r="M237" s="3">
        <v>56</v>
      </c>
      <c r="N237" s="4">
        <v>51</v>
      </c>
    </row>
    <row r="238" spans="10:14" x14ac:dyDescent="0.25">
      <c r="J238" t="s">
        <v>5</v>
      </c>
      <c r="K238" t="s">
        <v>30</v>
      </c>
      <c r="L238" t="s">
        <v>42</v>
      </c>
      <c r="M238" s="3">
        <v>6748</v>
      </c>
      <c r="N238" s="4">
        <v>48</v>
      </c>
    </row>
    <row r="239" spans="10:14" x14ac:dyDescent="0.25">
      <c r="J239" t="s">
        <v>23</v>
      </c>
      <c r="K239" t="s">
        <v>6</v>
      </c>
      <c r="L239" t="s">
        <v>19</v>
      </c>
      <c r="M239" s="3">
        <v>6391</v>
      </c>
      <c r="N239" s="4">
        <v>48</v>
      </c>
    </row>
    <row r="240" spans="10:14" x14ac:dyDescent="0.25">
      <c r="J240" t="s">
        <v>23</v>
      </c>
      <c r="K240" t="s">
        <v>30</v>
      </c>
      <c r="L240" t="s">
        <v>19</v>
      </c>
      <c r="M240" s="3">
        <v>2226</v>
      </c>
      <c r="N240" s="4">
        <v>48</v>
      </c>
    </row>
    <row r="241" spans="10:14" x14ac:dyDescent="0.25">
      <c r="J241" t="s">
        <v>5</v>
      </c>
      <c r="K241" t="s">
        <v>9</v>
      </c>
      <c r="L241" t="s">
        <v>38</v>
      </c>
      <c r="M241" s="3">
        <v>1638</v>
      </c>
      <c r="N241" s="4">
        <v>48</v>
      </c>
    </row>
    <row r="242" spans="10:14" x14ac:dyDescent="0.25">
      <c r="J242" t="s">
        <v>16</v>
      </c>
      <c r="K242" t="s">
        <v>30</v>
      </c>
      <c r="L242" t="s">
        <v>12</v>
      </c>
      <c r="M242" s="3">
        <v>525</v>
      </c>
      <c r="N242" s="4">
        <v>48</v>
      </c>
    </row>
    <row r="243" spans="10:14" x14ac:dyDescent="0.25">
      <c r="J243" t="s">
        <v>26</v>
      </c>
      <c r="K243" t="s">
        <v>14</v>
      </c>
      <c r="L243" t="s">
        <v>28</v>
      </c>
      <c r="M243" s="3">
        <v>189</v>
      </c>
      <c r="N243" s="4">
        <v>48</v>
      </c>
    </row>
    <row r="244" spans="10:14" x14ac:dyDescent="0.25">
      <c r="J244" t="s">
        <v>25</v>
      </c>
      <c r="K244" t="s">
        <v>6</v>
      </c>
      <c r="L244" t="s">
        <v>21</v>
      </c>
      <c r="M244" s="3">
        <v>182</v>
      </c>
      <c r="N244" s="4">
        <v>48</v>
      </c>
    </row>
    <row r="245" spans="10:14" x14ac:dyDescent="0.25">
      <c r="J245" t="s">
        <v>25</v>
      </c>
      <c r="K245" t="s">
        <v>20</v>
      </c>
      <c r="L245" t="s">
        <v>18</v>
      </c>
      <c r="M245" s="3">
        <v>7483</v>
      </c>
      <c r="N245" s="4">
        <v>45</v>
      </c>
    </row>
    <row r="246" spans="10:14" x14ac:dyDescent="0.25">
      <c r="J246" t="s">
        <v>8</v>
      </c>
      <c r="K246" t="s">
        <v>6</v>
      </c>
      <c r="L246" t="s">
        <v>42</v>
      </c>
      <c r="M246" s="3">
        <v>6279</v>
      </c>
      <c r="N246" s="4">
        <v>45</v>
      </c>
    </row>
    <row r="247" spans="10:14" x14ac:dyDescent="0.25">
      <c r="J247" t="s">
        <v>11</v>
      </c>
      <c r="K247" t="s">
        <v>6</v>
      </c>
      <c r="L247" t="s">
        <v>40</v>
      </c>
      <c r="M247" s="3">
        <v>2919</v>
      </c>
      <c r="N247" s="4">
        <v>45</v>
      </c>
    </row>
    <row r="248" spans="10:14" x14ac:dyDescent="0.25">
      <c r="J248" t="s">
        <v>5</v>
      </c>
      <c r="K248" t="s">
        <v>20</v>
      </c>
      <c r="L248" t="s">
        <v>32</v>
      </c>
      <c r="M248" s="3">
        <v>2541</v>
      </c>
      <c r="N248" s="4">
        <v>45</v>
      </c>
    </row>
    <row r="249" spans="10:14" x14ac:dyDescent="0.25">
      <c r="J249" t="s">
        <v>23</v>
      </c>
      <c r="K249" t="s">
        <v>14</v>
      </c>
      <c r="L249" t="s">
        <v>22</v>
      </c>
      <c r="M249" s="3">
        <v>8435</v>
      </c>
      <c r="N249" s="4">
        <v>42</v>
      </c>
    </row>
    <row r="250" spans="10:14" x14ac:dyDescent="0.25">
      <c r="J250" t="s">
        <v>27</v>
      </c>
      <c r="K250" t="s">
        <v>30</v>
      </c>
      <c r="L250" t="s">
        <v>18</v>
      </c>
      <c r="M250" s="3">
        <v>6300</v>
      </c>
      <c r="N250" s="4">
        <v>42</v>
      </c>
    </row>
    <row r="251" spans="10:14" x14ac:dyDescent="0.25">
      <c r="J251" t="s">
        <v>5</v>
      </c>
      <c r="K251" t="s">
        <v>17</v>
      </c>
      <c r="L251" t="s">
        <v>37</v>
      </c>
      <c r="M251" s="3">
        <v>5775</v>
      </c>
      <c r="N251" s="4">
        <v>42</v>
      </c>
    </row>
    <row r="252" spans="10:14" x14ac:dyDescent="0.25">
      <c r="J252" t="s">
        <v>26</v>
      </c>
      <c r="K252" t="s">
        <v>6</v>
      </c>
      <c r="L252" t="s">
        <v>37</v>
      </c>
      <c r="M252" s="3">
        <v>2863</v>
      </c>
      <c r="N252" s="4">
        <v>42</v>
      </c>
    </row>
    <row r="253" spans="10:14" x14ac:dyDescent="0.25">
      <c r="J253" t="s">
        <v>25</v>
      </c>
      <c r="K253" t="s">
        <v>14</v>
      </c>
      <c r="L253" t="s">
        <v>29</v>
      </c>
      <c r="M253" s="3">
        <v>16184</v>
      </c>
      <c r="N253" s="4">
        <v>39</v>
      </c>
    </row>
    <row r="254" spans="10:14" x14ac:dyDescent="0.25">
      <c r="J254" t="s">
        <v>23</v>
      </c>
      <c r="K254" t="s">
        <v>30</v>
      </c>
      <c r="L254" t="s">
        <v>28</v>
      </c>
      <c r="M254" s="3">
        <v>7777</v>
      </c>
      <c r="N254" s="4">
        <v>39</v>
      </c>
    </row>
    <row r="255" spans="10:14" x14ac:dyDescent="0.25">
      <c r="J255" t="s">
        <v>27</v>
      </c>
      <c r="K255" t="s">
        <v>14</v>
      </c>
      <c r="L255" t="s">
        <v>18</v>
      </c>
      <c r="M255" s="3">
        <v>3339</v>
      </c>
      <c r="N255" s="4">
        <v>39</v>
      </c>
    </row>
    <row r="256" spans="10:14" x14ac:dyDescent="0.25">
      <c r="J256" t="s">
        <v>5</v>
      </c>
      <c r="K256" t="s">
        <v>20</v>
      </c>
      <c r="L256" t="s">
        <v>21</v>
      </c>
      <c r="M256" s="3">
        <v>1988</v>
      </c>
      <c r="N256" s="4">
        <v>39</v>
      </c>
    </row>
    <row r="257" spans="10:14" x14ac:dyDescent="0.25">
      <c r="J257" t="s">
        <v>13</v>
      </c>
      <c r="K257" t="s">
        <v>30</v>
      </c>
      <c r="L257" t="s">
        <v>28</v>
      </c>
      <c r="M257" s="3">
        <v>1463</v>
      </c>
      <c r="N257" s="4">
        <v>39</v>
      </c>
    </row>
    <row r="258" spans="10:14" x14ac:dyDescent="0.25">
      <c r="J258" t="s">
        <v>27</v>
      </c>
      <c r="K258" t="s">
        <v>14</v>
      </c>
      <c r="L258" t="s">
        <v>29</v>
      </c>
      <c r="M258" s="3">
        <v>9198</v>
      </c>
      <c r="N258" s="4">
        <v>36</v>
      </c>
    </row>
    <row r="259" spans="10:14" x14ac:dyDescent="0.25">
      <c r="J259" t="s">
        <v>16</v>
      </c>
      <c r="K259" t="s">
        <v>20</v>
      </c>
      <c r="L259" t="s">
        <v>41</v>
      </c>
      <c r="M259" s="3">
        <v>7322</v>
      </c>
      <c r="N259" s="4">
        <v>36</v>
      </c>
    </row>
    <row r="260" spans="10:14" x14ac:dyDescent="0.25">
      <c r="J260" t="s">
        <v>26</v>
      </c>
      <c r="K260" t="s">
        <v>17</v>
      </c>
      <c r="L260" t="s">
        <v>37</v>
      </c>
      <c r="M260" s="3">
        <v>4802</v>
      </c>
      <c r="N260" s="4">
        <v>36</v>
      </c>
    </row>
    <row r="261" spans="10:14" x14ac:dyDescent="0.25">
      <c r="J261" t="s">
        <v>26</v>
      </c>
      <c r="K261" t="s">
        <v>17</v>
      </c>
      <c r="L261" t="s">
        <v>34</v>
      </c>
      <c r="M261" s="3">
        <v>630</v>
      </c>
      <c r="N261" s="4">
        <v>36</v>
      </c>
    </row>
    <row r="262" spans="10:14" x14ac:dyDescent="0.25">
      <c r="J262" t="s">
        <v>5</v>
      </c>
      <c r="K262" t="s">
        <v>14</v>
      </c>
      <c r="L262" t="s">
        <v>12</v>
      </c>
      <c r="M262" s="3">
        <v>217</v>
      </c>
      <c r="N262" s="4">
        <v>36</v>
      </c>
    </row>
    <row r="263" spans="10:14" x14ac:dyDescent="0.25">
      <c r="J263" t="s">
        <v>35</v>
      </c>
      <c r="K263" t="s">
        <v>17</v>
      </c>
      <c r="L263" t="s">
        <v>19</v>
      </c>
      <c r="M263" s="3">
        <v>12950</v>
      </c>
      <c r="N263" s="4">
        <v>30</v>
      </c>
    </row>
    <row r="264" spans="10:14" x14ac:dyDescent="0.25">
      <c r="J264" t="s">
        <v>8</v>
      </c>
      <c r="K264" t="s">
        <v>6</v>
      </c>
      <c r="L264" t="s">
        <v>37</v>
      </c>
      <c r="M264" s="3">
        <v>9709</v>
      </c>
      <c r="N264" s="4">
        <v>30</v>
      </c>
    </row>
    <row r="265" spans="10:14" x14ac:dyDescent="0.25">
      <c r="J265" t="s">
        <v>5</v>
      </c>
      <c r="K265" t="s">
        <v>17</v>
      </c>
      <c r="L265" t="s">
        <v>39</v>
      </c>
      <c r="M265" s="3">
        <v>6370</v>
      </c>
      <c r="N265" s="4">
        <v>30</v>
      </c>
    </row>
    <row r="266" spans="10:14" x14ac:dyDescent="0.25">
      <c r="J266" t="s">
        <v>5</v>
      </c>
      <c r="K266" t="s">
        <v>14</v>
      </c>
      <c r="L266" t="s">
        <v>18</v>
      </c>
      <c r="M266" s="3">
        <v>5439</v>
      </c>
      <c r="N266" s="4">
        <v>30</v>
      </c>
    </row>
    <row r="267" spans="10:14" x14ac:dyDescent="0.25">
      <c r="J267" t="s">
        <v>35</v>
      </c>
      <c r="K267" t="s">
        <v>6</v>
      </c>
      <c r="L267" t="s">
        <v>34</v>
      </c>
      <c r="M267" s="3">
        <v>4683</v>
      </c>
      <c r="N267" s="4">
        <v>30</v>
      </c>
    </row>
    <row r="268" spans="10:14" x14ac:dyDescent="0.25">
      <c r="J268" t="s">
        <v>16</v>
      </c>
      <c r="K268" t="s">
        <v>14</v>
      </c>
      <c r="L268" t="s">
        <v>31</v>
      </c>
      <c r="M268" s="3">
        <v>4319</v>
      </c>
      <c r="N268" s="4">
        <v>30</v>
      </c>
    </row>
    <row r="269" spans="10:14" x14ac:dyDescent="0.25">
      <c r="J269" t="s">
        <v>8</v>
      </c>
      <c r="K269" t="s">
        <v>17</v>
      </c>
      <c r="L269" t="s">
        <v>15</v>
      </c>
      <c r="M269" s="3">
        <v>9660</v>
      </c>
      <c r="N269" s="4">
        <v>27</v>
      </c>
    </row>
    <row r="270" spans="10:14" x14ac:dyDescent="0.25">
      <c r="J270" t="s">
        <v>11</v>
      </c>
      <c r="K270" t="s">
        <v>30</v>
      </c>
      <c r="L270" t="s">
        <v>41</v>
      </c>
      <c r="M270" s="3">
        <v>6832</v>
      </c>
      <c r="N270" s="4">
        <v>27</v>
      </c>
    </row>
    <row r="271" spans="10:14" x14ac:dyDescent="0.25">
      <c r="J271" t="s">
        <v>16</v>
      </c>
      <c r="K271" t="s">
        <v>17</v>
      </c>
      <c r="L271" t="s">
        <v>28</v>
      </c>
      <c r="M271" s="3">
        <v>6048</v>
      </c>
      <c r="N271" s="4">
        <v>27</v>
      </c>
    </row>
    <row r="272" spans="10:14" x14ac:dyDescent="0.25">
      <c r="J272" t="s">
        <v>35</v>
      </c>
      <c r="K272" t="s">
        <v>6</v>
      </c>
      <c r="L272" t="s">
        <v>40</v>
      </c>
      <c r="M272" s="3">
        <v>3059</v>
      </c>
      <c r="N272" s="4">
        <v>27</v>
      </c>
    </row>
    <row r="273" spans="10:14" x14ac:dyDescent="0.25">
      <c r="J273" t="s">
        <v>23</v>
      </c>
      <c r="K273" t="s">
        <v>9</v>
      </c>
      <c r="L273" t="s">
        <v>29</v>
      </c>
      <c r="M273" s="3">
        <v>2135</v>
      </c>
      <c r="N273" s="4">
        <v>27</v>
      </c>
    </row>
    <row r="274" spans="10:14" x14ac:dyDescent="0.25">
      <c r="J274" t="s">
        <v>8</v>
      </c>
      <c r="K274" t="s">
        <v>17</v>
      </c>
      <c r="L274" t="s">
        <v>42</v>
      </c>
      <c r="M274" s="3">
        <v>1561</v>
      </c>
      <c r="N274" s="4">
        <v>27</v>
      </c>
    </row>
    <row r="275" spans="10:14" x14ac:dyDescent="0.25">
      <c r="J275" t="s">
        <v>35</v>
      </c>
      <c r="K275" t="s">
        <v>30</v>
      </c>
      <c r="L275" t="s">
        <v>22</v>
      </c>
      <c r="M275" s="3">
        <v>4053</v>
      </c>
      <c r="N275" s="4">
        <v>24</v>
      </c>
    </row>
    <row r="276" spans="10:14" x14ac:dyDescent="0.25">
      <c r="J276" t="s">
        <v>23</v>
      </c>
      <c r="K276" t="s">
        <v>30</v>
      </c>
      <c r="L276" t="s">
        <v>37</v>
      </c>
      <c r="M276" s="3">
        <v>3829</v>
      </c>
      <c r="N276" s="4">
        <v>24</v>
      </c>
    </row>
    <row r="277" spans="10:14" x14ac:dyDescent="0.25">
      <c r="J277" t="s">
        <v>26</v>
      </c>
      <c r="K277" t="s">
        <v>14</v>
      </c>
      <c r="L277" t="s">
        <v>29</v>
      </c>
      <c r="M277" s="3">
        <v>11417</v>
      </c>
      <c r="N277" s="4">
        <v>21</v>
      </c>
    </row>
    <row r="278" spans="10:14" x14ac:dyDescent="0.25">
      <c r="J278" t="s">
        <v>25</v>
      </c>
      <c r="K278" t="s">
        <v>6</v>
      </c>
      <c r="L278" t="s">
        <v>18</v>
      </c>
      <c r="M278" s="3">
        <v>8813</v>
      </c>
      <c r="N278" s="4">
        <v>21</v>
      </c>
    </row>
    <row r="279" spans="10:14" x14ac:dyDescent="0.25">
      <c r="J279" t="s">
        <v>5</v>
      </c>
      <c r="K279" t="s">
        <v>6</v>
      </c>
      <c r="L279" t="s">
        <v>36</v>
      </c>
      <c r="M279" s="3">
        <v>7693</v>
      </c>
      <c r="N279" s="4">
        <v>21</v>
      </c>
    </row>
    <row r="280" spans="10:14" x14ac:dyDescent="0.25">
      <c r="J280" t="s">
        <v>25</v>
      </c>
      <c r="K280" t="s">
        <v>30</v>
      </c>
      <c r="L280" t="s">
        <v>39</v>
      </c>
      <c r="M280" s="3">
        <v>6986</v>
      </c>
      <c r="N280" s="4">
        <v>21</v>
      </c>
    </row>
    <row r="281" spans="10:14" x14ac:dyDescent="0.25">
      <c r="J281" t="s">
        <v>25</v>
      </c>
      <c r="K281" t="s">
        <v>20</v>
      </c>
      <c r="L281" t="s">
        <v>10</v>
      </c>
      <c r="M281" s="3">
        <v>5075</v>
      </c>
      <c r="N281" s="4">
        <v>21</v>
      </c>
    </row>
    <row r="282" spans="10:14" x14ac:dyDescent="0.25">
      <c r="J282" t="s">
        <v>23</v>
      </c>
      <c r="K282" t="s">
        <v>9</v>
      </c>
      <c r="L282" t="s">
        <v>39</v>
      </c>
      <c r="M282" s="3">
        <v>2478</v>
      </c>
      <c r="N282" s="4">
        <v>21</v>
      </c>
    </row>
    <row r="283" spans="10:14" x14ac:dyDescent="0.25">
      <c r="J283" t="s">
        <v>13</v>
      </c>
      <c r="K283" t="s">
        <v>20</v>
      </c>
      <c r="L283" t="s">
        <v>18</v>
      </c>
      <c r="M283" s="3">
        <v>154</v>
      </c>
      <c r="N283" s="4">
        <v>21</v>
      </c>
    </row>
    <row r="284" spans="10:14" x14ac:dyDescent="0.25">
      <c r="J284" t="s">
        <v>27</v>
      </c>
      <c r="K284" t="s">
        <v>30</v>
      </c>
      <c r="L284" t="s">
        <v>33</v>
      </c>
      <c r="M284" s="3">
        <v>2583</v>
      </c>
      <c r="N284" s="4">
        <v>18</v>
      </c>
    </row>
    <row r="285" spans="10:14" x14ac:dyDescent="0.25">
      <c r="J285" t="s">
        <v>27</v>
      </c>
      <c r="K285" t="s">
        <v>14</v>
      </c>
      <c r="L285" t="s">
        <v>36</v>
      </c>
      <c r="M285" s="3">
        <v>1281</v>
      </c>
      <c r="N285" s="4">
        <v>18</v>
      </c>
    </row>
    <row r="286" spans="10:14" x14ac:dyDescent="0.25">
      <c r="J286" t="s">
        <v>26</v>
      </c>
      <c r="K286" t="s">
        <v>6</v>
      </c>
      <c r="L286" t="s">
        <v>36</v>
      </c>
      <c r="M286" s="3">
        <v>238</v>
      </c>
      <c r="N286" s="4">
        <v>18</v>
      </c>
    </row>
    <row r="287" spans="10:14" x14ac:dyDescent="0.25">
      <c r="J287" t="s">
        <v>25</v>
      </c>
      <c r="K287" t="s">
        <v>14</v>
      </c>
      <c r="L287" t="s">
        <v>34</v>
      </c>
      <c r="M287" s="3">
        <v>6314</v>
      </c>
      <c r="N287" s="4">
        <v>15</v>
      </c>
    </row>
    <row r="288" spans="10:14" x14ac:dyDescent="0.25">
      <c r="J288" t="s">
        <v>25</v>
      </c>
      <c r="K288" t="s">
        <v>9</v>
      </c>
      <c r="L288" t="s">
        <v>15</v>
      </c>
      <c r="M288" s="3">
        <v>2415</v>
      </c>
      <c r="N288" s="4">
        <v>15</v>
      </c>
    </row>
    <row r="289" spans="10:14" x14ac:dyDescent="0.25">
      <c r="J289" t="s">
        <v>16</v>
      </c>
      <c r="K289" t="s">
        <v>30</v>
      </c>
      <c r="L289" t="s">
        <v>37</v>
      </c>
      <c r="M289" s="3">
        <v>1442</v>
      </c>
      <c r="N289" s="4">
        <v>15</v>
      </c>
    </row>
    <row r="290" spans="10:14" x14ac:dyDescent="0.25">
      <c r="J290" t="s">
        <v>26</v>
      </c>
      <c r="K290" t="s">
        <v>9</v>
      </c>
      <c r="L290" t="s">
        <v>36</v>
      </c>
      <c r="M290" s="3">
        <v>553</v>
      </c>
      <c r="N290" s="4">
        <v>15</v>
      </c>
    </row>
    <row r="291" spans="10:14" x14ac:dyDescent="0.25">
      <c r="J291" t="s">
        <v>5</v>
      </c>
      <c r="K291" t="s">
        <v>17</v>
      </c>
      <c r="L291" t="s">
        <v>22</v>
      </c>
      <c r="M291" s="3">
        <v>5817</v>
      </c>
      <c r="N291" s="4">
        <v>12</v>
      </c>
    </row>
    <row r="292" spans="10:14" x14ac:dyDescent="0.25">
      <c r="J292" t="s">
        <v>25</v>
      </c>
      <c r="K292" t="s">
        <v>6</v>
      </c>
      <c r="L292" t="s">
        <v>24</v>
      </c>
      <c r="M292" s="3">
        <v>4991</v>
      </c>
      <c r="N292" s="4">
        <v>12</v>
      </c>
    </row>
    <row r="293" spans="10:14" x14ac:dyDescent="0.25">
      <c r="J293" t="s">
        <v>16</v>
      </c>
      <c r="K293" t="s">
        <v>14</v>
      </c>
      <c r="L293" t="s">
        <v>10</v>
      </c>
      <c r="M293" s="3">
        <v>6118</v>
      </c>
      <c r="N293" s="4">
        <v>9</v>
      </c>
    </row>
    <row r="294" spans="10:14" x14ac:dyDescent="0.25">
      <c r="J294" t="s">
        <v>35</v>
      </c>
      <c r="K294" t="s">
        <v>30</v>
      </c>
      <c r="L294" t="s">
        <v>42</v>
      </c>
      <c r="M294" s="3">
        <v>4991</v>
      </c>
      <c r="N294" s="4">
        <v>9</v>
      </c>
    </row>
    <row r="295" spans="10:14" x14ac:dyDescent="0.25">
      <c r="J295" t="s">
        <v>13</v>
      </c>
      <c r="K295" t="s">
        <v>6</v>
      </c>
      <c r="L295" t="s">
        <v>41</v>
      </c>
      <c r="M295" s="3">
        <v>2933</v>
      </c>
      <c r="N295" s="4">
        <v>9</v>
      </c>
    </row>
    <row r="296" spans="10:14" x14ac:dyDescent="0.25">
      <c r="J296" t="s">
        <v>25</v>
      </c>
      <c r="K296" t="s">
        <v>9</v>
      </c>
      <c r="L296" t="s">
        <v>12</v>
      </c>
      <c r="M296" s="3">
        <v>2744</v>
      </c>
      <c r="N296" s="4">
        <v>9</v>
      </c>
    </row>
    <row r="297" spans="10:14" x14ac:dyDescent="0.25">
      <c r="J297" t="s">
        <v>11</v>
      </c>
      <c r="K297" t="s">
        <v>20</v>
      </c>
      <c r="L297" t="s">
        <v>28</v>
      </c>
      <c r="M297" s="3">
        <v>2408</v>
      </c>
      <c r="N297" s="4">
        <v>9</v>
      </c>
    </row>
    <row r="298" spans="10:14" x14ac:dyDescent="0.25">
      <c r="J298" t="s">
        <v>16</v>
      </c>
      <c r="K298" t="s">
        <v>6</v>
      </c>
      <c r="L298" t="s">
        <v>42</v>
      </c>
      <c r="M298" s="3">
        <v>6818</v>
      </c>
      <c r="N298" s="4">
        <v>6</v>
      </c>
    </row>
    <row r="299" spans="10:14" x14ac:dyDescent="0.25">
      <c r="J299" t="s">
        <v>35</v>
      </c>
      <c r="K299" t="s">
        <v>9</v>
      </c>
      <c r="L299" t="s">
        <v>37</v>
      </c>
      <c r="M299" s="3">
        <v>2562</v>
      </c>
      <c r="N299" s="4">
        <v>6</v>
      </c>
    </row>
    <row r="300" spans="10:14" x14ac:dyDescent="0.25">
      <c r="J300" t="s">
        <v>16</v>
      </c>
      <c r="K300" t="s">
        <v>20</v>
      </c>
      <c r="L300" t="s">
        <v>29</v>
      </c>
      <c r="M300" s="3">
        <v>938</v>
      </c>
      <c r="N300" s="4">
        <v>6</v>
      </c>
    </row>
    <row r="301" spans="10:14" x14ac:dyDescent="0.25">
      <c r="J301" t="s">
        <v>25</v>
      </c>
      <c r="K301" t="s">
        <v>14</v>
      </c>
      <c r="L301" t="s">
        <v>15</v>
      </c>
      <c r="M301" s="3">
        <v>6111</v>
      </c>
      <c r="N301" s="4">
        <v>3</v>
      </c>
    </row>
    <row r="302" spans="10:14" x14ac:dyDescent="0.25">
      <c r="J302" t="s">
        <v>13</v>
      </c>
      <c r="K302" t="s">
        <v>20</v>
      </c>
      <c r="L302" t="s">
        <v>22</v>
      </c>
      <c r="M302" s="3">
        <v>5915</v>
      </c>
      <c r="N302" s="4">
        <v>3</v>
      </c>
    </row>
    <row r="303" spans="10:14" x14ac:dyDescent="0.25">
      <c r="J303" t="s">
        <v>26</v>
      </c>
      <c r="K303" t="s">
        <v>20</v>
      </c>
      <c r="L303" t="s">
        <v>12</v>
      </c>
      <c r="M303" s="3">
        <v>3549</v>
      </c>
      <c r="N303" s="4">
        <v>3</v>
      </c>
    </row>
    <row r="304" spans="10:14" x14ac:dyDescent="0.25">
      <c r="J304" t="s">
        <v>16</v>
      </c>
      <c r="K304" t="s">
        <v>17</v>
      </c>
      <c r="L304" t="s">
        <v>38</v>
      </c>
      <c r="M304" s="3">
        <v>2989</v>
      </c>
      <c r="N304" s="4">
        <v>3</v>
      </c>
    </row>
    <row r="305" spans="10:14" x14ac:dyDescent="0.25">
      <c r="J305" t="s">
        <v>23</v>
      </c>
      <c r="K305" t="s">
        <v>6</v>
      </c>
      <c r="L305" t="s">
        <v>42</v>
      </c>
      <c r="M305" s="3">
        <v>5306</v>
      </c>
      <c r="N305" s="4">
        <v>0</v>
      </c>
    </row>
  </sheetData>
  <mergeCells count="1">
    <mergeCell ref="A1:G2"/>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7" workbookViewId="0">
      <selection activeCell="F12" sqref="F12"/>
    </sheetView>
  </sheetViews>
  <sheetFormatPr defaultRowHeight="15" x14ac:dyDescent="0.25"/>
  <cols>
    <col min="2" max="2" width="16.42578125" customWidth="1"/>
    <col min="3" max="3" width="14.85546875" bestFit="1" customWidth="1"/>
  </cols>
  <sheetData>
    <row r="1" spans="1:4" ht="18.75" customHeight="1" x14ac:dyDescent="0.25">
      <c r="A1" s="22" t="s">
        <v>63</v>
      </c>
      <c r="B1" s="22"/>
      <c r="C1" s="22"/>
      <c r="D1" s="22"/>
    </row>
    <row r="2" spans="1:4" ht="18.75" customHeight="1" x14ac:dyDescent="0.25">
      <c r="A2" s="22"/>
      <c r="B2" s="22"/>
      <c r="C2" s="22"/>
      <c r="D2" s="22"/>
    </row>
    <row r="4" spans="1:4" x14ac:dyDescent="0.25">
      <c r="B4" s="15" t="s">
        <v>57</v>
      </c>
      <c r="C4" t="s">
        <v>55</v>
      </c>
    </row>
    <row r="5" spans="1:4" x14ac:dyDescent="0.25">
      <c r="B5" s="16" t="s">
        <v>20</v>
      </c>
      <c r="C5" s="14">
        <v>25221</v>
      </c>
    </row>
    <row r="6" spans="1:4" x14ac:dyDescent="0.25">
      <c r="B6" s="18" t="s">
        <v>25</v>
      </c>
      <c r="C6" s="14">
        <v>25221</v>
      </c>
    </row>
    <row r="7" spans="1:4" x14ac:dyDescent="0.25">
      <c r="B7" s="16" t="s">
        <v>14</v>
      </c>
      <c r="C7" s="14">
        <v>39620</v>
      </c>
    </row>
    <row r="8" spans="1:4" x14ac:dyDescent="0.25">
      <c r="B8" s="18" t="s">
        <v>25</v>
      </c>
      <c r="C8" s="14">
        <v>39620</v>
      </c>
    </row>
    <row r="9" spans="1:4" x14ac:dyDescent="0.25">
      <c r="B9" s="16" t="s">
        <v>30</v>
      </c>
      <c r="C9" s="14">
        <v>41559</v>
      </c>
    </row>
    <row r="10" spans="1:4" x14ac:dyDescent="0.25">
      <c r="B10" s="18" t="s">
        <v>25</v>
      </c>
      <c r="C10" s="14">
        <v>41559</v>
      </c>
    </row>
    <row r="11" spans="1:4" x14ac:dyDescent="0.25">
      <c r="B11" s="16" t="s">
        <v>6</v>
      </c>
      <c r="C11" s="14">
        <v>43568</v>
      </c>
    </row>
    <row r="12" spans="1:4" x14ac:dyDescent="0.25">
      <c r="B12" s="18" t="s">
        <v>23</v>
      </c>
      <c r="C12" s="14">
        <v>43568</v>
      </c>
    </row>
    <row r="13" spans="1:4" x14ac:dyDescent="0.25">
      <c r="B13" s="16" t="s">
        <v>17</v>
      </c>
      <c r="C13" s="14">
        <v>45752</v>
      </c>
    </row>
    <row r="14" spans="1:4" x14ac:dyDescent="0.25">
      <c r="B14" s="18" t="s">
        <v>26</v>
      </c>
      <c r="C14" s="14">
        <v>45752</v>
      </c>
    </row>
    <row r="15" spans="1:4" x14ac:dyDescent="0.25">
      <c r="B15" s="16" t="s">
        <v>9</v>
      </c>
      <c r="C15" s="14">
        <v>38325</v>
      </c>
    </row>
    <row r="16" spans="1:4" x14ac:dyDescent="0.25">
      <c r="B16" s="18" t="s">
        <v>5</v>
      </c>
      <c r="C16" s="14">
        <v>38325</v>
      </c>
    </row>
    <row r="17" spans="2:3" x14ac:dyDescent="0.25">
      <c r="B17" s="16" t="s">
        <v>58</v>
      </c>
      <c r="C17" s="14">
        <v>234045</v>
      </c>
    </row>
  </sheetData>
  <mergeCells count="1">
    <mergeCell ref="A1:D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4"/>
  <sheetViews>
    <sheetView showGridLines="0" workbookViewId="0">
      <selection activeCell="H4" sqref="H4"/>
    </sheetView>
  </sheetViews>
  <sheetFormatPr defaultRowHeight="15" x14ac:dyDescent="0.25"/>
  <cols>
    <col min="2" max="2" width="16" bestFit="1" customWidth="1"/>
    <col min="3" max="3" width="13" bestFit="1" customWidth="1"/>
    <col min="4" max="4" width="21.85546875" bestFit="1" customWidth="1"/>
    <col min="5" max="5" width="8.28515625" bestFit="1" customWidth="1"/>
    <col min="6" max="6" width="5.7109375" bestFit="1" customWidth="1"/>
    <col min="7" max="7" width="15.42578125" bestFit="1" customWidth="1"/>
    <col min="10" max="10" width="20.28515625" customWidth="1"/>
    <col min="11" max="13" width="10.85546875" customWidth="1"/>
    <col min="14" max="14" width="14.5703125" bestFit="1" customWidth="1"/>
  </cols>
  <sheetData>
    <row r="1" spans="1:27" ht="18.75" customHeight="1" x14ac:dyDescent="0.25">
      <c r="A1" s="22" t="s">
        <v>67</v>
      </c>
      <c r="B1" s="22"/>
      <c r="C1" s="22"/>
      <c r="D1" s="22"/>
    </row>
    <row r="2" spans="1:27" ht="18.75" customHeight="1" x14ac:dyDescent="0.25">
      <c r="A2" s="22"/>
      <c r="B2" s="22"/>
      <c r="C2" s="22"/>
      <c r="D2" s="22"/>
    </row>
    <row r="4" spans="1:27" x14ac:dyDescent="0.25">
      <c r="B4" s="1" t="s">
        <v>0</v>
      </c>
      <c r="C4" s="1" t="s">
        <v>1</v>
      </c>
      <c r="D4" s="1" t="s">
        <v>2</v>
      </c>
      <c r="E4" s="2" t="s">
        <v>3</v>
      </c>
      <c r="F4" s="2" t="s">
        <v>4</v>
      </c>
      <c r="G4" s="1" t="s">
        <v>65</v>
      </c>
      <c r="H4" s="1" t="s">
        <v>66</v>
      </c>
    </row>
    <row r="5" spans="1:27" x14ac:dyDescent="0.25">
      <c r="B5" t="s">
        <v>5</v>
      </c>
      <c r="C5" t="s">
        <v>6</v>
      </c>
      <c r="D5" t="s">
        <v>7</v>
      </c>
      <c r="E5" s="3">
        <v>1624</v>
      </c>
      <c r="F5" s="4">
        <v>114</v>
      </c>
      <c r="G5">
        <f>VLOOKUP(Dataset1[[#This Row],[Product]],products[],2,0)</f>
        <v>14.49</v>
      </c>
      <c r="H5">
        <f>Dataset1[[#This Row],[Units]]*Dataset1[[#This Row],[Cost per Unit ]]</f>
        <v>1651.8600000000001</v>
      </c>
      <c r="J5" s="15" t="s">
        <v>57</v>
      </c>
      <c r="K5" t="s">
        <v>68</v>
      </c>
      <c r="Z5" t="s">
        <v>2</v>
      </c>
      <c r="AA5" t="s">
        <v>64</v>
      </c>
    </row>
    <row r="6" spans="1:27" x14ac:dyDescent="0.25">
      <c r="B6" t="s">
        <v>8</v>
      </c>
      <c r="C6" t="s">
        <v>9</v>
      </c>
      <c r="D6" t="s">
        <v>10</v>
      </c>
      <c r="E6" s="3">
        <v>6706</v>
      </c>
      <c r="F6" s="4">
        <v>459</v>
      </c>
      <c r="G6">
        <f>VLOOKUP(Dataset1[[#This Row],[Product]],products[],2,0)</f>
        <v>8.65</v>
      </c>
      <c r="H6">
        <f>Dataset1[[#This Row],[Units]]*Dataset1[[#This Row],[Cost per Unit ]]</f>
        <v>3970.3500000000004</v>
      </c>
      <c r="J6" s="16" t="s">
        <v>24</v>
      </c>
      <c r="K6" s="20">
        <v>1237464.3</v>
      </c>
      <c r="Z6" t="s">
        <v>31</v>
      </c>
      <c r="AA6" s="19">
        <v>9.33</v>
      </c>
    </row>
    <row r="7" spans="1:27" x14ac:dyDescent="0.25">
      <c r="B7" t="s">
        <v>11</v>
      </c>
      <c r="C7" t="s">
        <v>9</v>
      </c>
      <c r="D7" t="s">
        <v>12</v>
      </c>
      <c r="E7" s="3">
        <v>959</v>
      </c>
      <c r="F7" s="4">
        <v>147</v>
      </c>
      <c r="G7">
        <f>VLOOKUP(Dataset1[[#This Row],[Product]],products[],2,0)</f>
        <v>11.88</v>
      </c>
      <c r="H7">
        <f>Dataset1[[#This Row],[Units]]*Dataset1[[#This Row],[Cost per Unit ]]</f>
        <v>1746.3600000000001</v>
      </c>
      <c r="J7" s="16" t="s">
        <v>7</v>
      </c>
      <c r="K7" s="20">
        <v>1231609.8899999999</v>
      </c>
      <c r="Z7" t="s">
        <v>24</v>
      </c>
      <c r="AA7" s="19">
        <v>11.7</v>
      </c>
    </row>
    <row r="8" spans="1:27" x14ac:dyDescent="0.25">
      <c r="B8" t="s">
        <v>13</v>
      </c>
      <c r="C8" t="s">
        <v>14</v>
      </c>
      <c r="D8" t="s">
        <v>15</v>
      </c>
      <c r="E8" s="3">
        <v>9632</v>
      </c>
      <c r="F8" s="4">
        <v>288</v>
      </c>
      <c r="G8">
        <f>VLOOKUP(Dataset1[[#This Row],[Product]],products[],2,0)</f>
        <v>6.47</v>
      </c>
      <c r="H8">
        <f>Dataset1[[#This Row],[Units]]*Dataset1[[#This Row],[Cost per Unit ]]</f>
        <v>1863.36</v>
      </c>
      <c r="J8" s="16" t="s">
        <v>38</v>
      </c>
      <c r="K8" s="20">
        <v>1240362.06</v>
      </c>
      <c r="Z8" t="s">
        <v>12</v>
      </c>
      <c r="AA8" s="19">
        <v>11.88</v>
      </c>
    </row>
    <row r="9" spans="1:27" x14ac:dyDescent="0.25">
      <c r="B9" t="s">
        <v>16</v>
      </c>
      <c r="C9" t="s">
        <v>17</v>
      </c>
      <c r="D9" t="s">
        <v>18</v>
      </c>
      <c r="E9" s="3">
        <v>2100</v>
      </c>
      <c r="F9" s="4">
        <v>414</v>
      </c>
      <c r="G9">
        <f>VLOOKUP(Dataset1[[#This Row],[Product]],products[],2,0)</f>
        <v>13.15</v>
      </c>
      <c r="H9">
        <f>Dataset1[[#This Row],[Units]]*Dataset1[[#This Row],[Cost per Unit ]]</f>
        <v>5444.1</v>
      </c>
      <c r="J9" s="16" t="s">
        <v>36</v>
      </c>
      <c r="K9" s="20">
        <v>1239012.48</v>
      </c>
      <c r="Z9" t="s">
        <v>37</v>
      </c>
      <c r="AA9" s="19">
        <v>11.73</v>
      </c>
    </row>
    <row r="10" spans="1:27" x14ac:dyDescent="0.25">
      <c r="B10" t="s">
        <v>5</v>
      </c>
      <c r="C10" t="s">
        <v>9</v>
      </c>
      <c r="D10" t="s">
        <v>19</v>
      </c>
      <c r="E10" s="3">
        <v>8869</v>
      </c>
      <c r="F10" s="4">
        <v>432</v>
      </c>
      <c r="G10">
        <f>VLOOKUP(Dataset1[[#This Row],[Product]],products[],2,0)</f>
        <v>12.37</v>
      </c>
      <c r="H10">
        <f>Dataset1[[#This Row],[Units]]*Dataset1[[#This Row],[Cost per Unit ]]</f>
        <v>5343.8399999999992</v>
      </c>
      <c r="J10" s="16" t="s">
        <v>22</v>
      </c>
      <c r="K10" s="20">
        <v>1236208.71</v>
      </c>
      <c r="Z10" t="s">
        <v>29</v>
      </c>
      <c r="AA10" s="19">
        <v>8.7899999999999991</v>
      </c>
    </row>
    <row r="11" spans="1:27" x14ac:dyDescent="0.25">
      <c r="B11" t="s">
        <v>16</v>
      </c>
      <c r="C11" t="s">
        <v>20</v>
      </c>
      <c r="D11" t="s">
        <v>21</v>
      </c>
      <c r="E11" s="3">
        <v>2681</v>
      </c>
      <c r="F11" s="4">
        <v>54</v>
      </c>
      <c r="G11">
        <f>VLOOKUP(Dataset1[[#This Row],[Product]],products[],2,0)</f>
        <v>5.79</v>
      </c>
      <c r="H11">
        <f>Dataset1[[#This Row],[Units]]*Dataset1[[#This Row],[Cost per Unit ]]</f>
        <v>312.66000000000003</v>
      </c>
      <c r="J11" s="16" t="s">
        <v>12</v>
      </c>
      <c r="K11" s="20">
        <v>1234061.76</v>
      </c>
      <c r="Z11" t="s">
        <v>28</v>
      </c>
      <c r="AA11" s="19">
        <v>3.11</v>
      </c>
    </row>
    <row r="12" spans="1:27" x14ac:dyDescent="0.25">
      <c r="B12" t="s">
        <v>8</v>
      </c>
      <c r="C12" t="s">
        <v>9</v>
      </c>
      <c r="D12" t="s">
        <v>22</v>
      </c>
      <c r="E12" s="3">
        <v>5012</v>
      </c>
      <c r="F12" s="4">
        <v>210</v>
      </c>
      <c r="G12">
        <f>VLOOKUP(Dataset1[[#This Row],[Product]],products[],2,0)</f>
        <v>9.77</v>
      </c>
      <c r="H12">
        <f>Dataset1[[#This Row],[Units]]*Dataset1[[#This Row],[Cost per Unit ]]</f>
        <v>2051.6999999999998</v>
      </c>
      <c r="J12" s="16" t="s">
        <v>42</v>
      </c>
      <c r="K12" s="20">
        <v>1238214.6000000001</v>
      </c>
      <c r="Z12" t="s">
        <v>15</v>
      </c>
      <c r="AA12" s="19">
        <v>6.47</v>
      </c>
    </row>
    <row r="13" spans="1:27" x14ac:dyDescent="0.25">
      <c r="B13" t="s">
        <v>23</v>
      </c>
      <c r="C13" t="s">
        <v>20</v>
      </c>
      <c r="D13" t="s">
        <v>24</v>
      </c>
      <c r="E13" s="3">
        <v>1281</v>
      </c>
      <c r="F13" s="4">
        <v>75</v>
      </c>
      <c r="G13">
        <f>VLOOKUP(Dataset1[[#This Row],[Product]],products[],2,0)</f>
        <v>11.7</v>
      </c>
      <c r="H13">
        <f>Dataset1[[#This Row],[Units]]*Dataset1[[#This Row],[Cost per Unit ]]</f>
        <v>877.5</v>
      </c>
      <c r="J13" s="16" t="s">
        <v>40</v>
      </c>
      <c r="K13" s="20">
        <v>1231962.96</v>
      </c>
      <c r="Z13" t="s">
        <v>36</v>
      </c>
      <c r="AA13" s="19">
        <v>7.64</v>
      </c>
    </row>
    <row r="14" spans="1:27" x14ac:dyDescent="0.25">
      <c r="B14" t="s">
        <v>25</v>
      </c>
      <c r="C14" t="s">
        <v>6</v>
      </c>
      <c r="D14" t="s">
        <v>24</v>
      </c>
      <c r="E14" s="3">
        <v>4991</v>
      </c>
      <c r="F14" s="4">
        <v>12</v>
      </c>
      <c r="G14">
        <f>VLOOKUP(Dataset1[[#This Row],[Product]],products[],2,0)</f>
        <v>11.7</v>
      </c>
      <c r="H14">
        <f>Dataset1[[#This Row],[Units]]*Dataset1[[#This Row],[Cost per Unit ]]</f>
        <v>140.39999999999998</v>
      </c>
      <c r="J14" s="16" t="s">
        <v>15</v>
      </c>
      <c r="K14" s="20">
        <v>1239316.2</v>
      </c>
      <c r="Z14" t="s">
        <v>33</v>
      </c>
      <c r="AA14" s="19">
        <v>10.62</v>
      </c>
    </row>
    <row r="15" spans="1:27" x14ac:dyDescent="0.25">
      <c r="B15" t="s">
        <v>26</v>
      </c>
      <c r="C15" t="s">
        <v>17</v>
      </c>
      <c r="D15" t="s">
        <v>18</v>
      </c>
      <c r="E15" s="3">
        <v>1785</v>
      </c>
      <c r="F15" s="4">
        <v>462</v>
      </c>
      <c r="G15">
        <f>VLOOKUP(Dataset1[[#This Row],[Product]],products[],2,0)</f>
        <v>13.15</v>
      </c>
      <c r="H15">
        <f>Dataset1[[#This Row],[Units]]*Dataset1[[#This Row],[Cost per Unit ]]</f>
        <v>6075.3</v>
      </c>
      <c r="J15" s="16" t="s">
        <v>28</v>
      </c>
      <c r="K15" s="20">
        <v>1239450.8400000001</v>
      </c>
      <c r="Z15" t="s">
        <v>41</v>
      </c>
      <c r="AA15" s="19">
        <v>9</v>
      </c>
    </row>
    <row r="16" spans="1:27" x14ac:dyDescent="0.25">
      <c r="B16" t="s">
        <v>27</v>
      </c>
      <c r="C16" t="s">
        <v>6</v>
      </c>
      <c r="D16" t="s">
        <v>28</v>
      </c>
      <c r="E16" s="3">
        <v>3983</v>
      </c>
      <c r="F16" s="4">
        <v>144</v>
      </c>
      <c r="G16">
        <f>VLOOKUP(Dataset1[[#This Row],[Product]],products[],2,0)</f>
        <v>3.11</v>
      </c>
      <c r="H16">
        <f>Dataset1[[#This Row],[Units]]*Dataset1[[#This Row],[Cost per Unit ]]</f>
        <v>447.84</v>
      </c>
      <c r="J16" s="16" t="s">
        <v>34</v>
      </c>
      <c r="K16" s="20">
        <v>1238844.1200000001</v>
      </c>
      <c r="Z16" t="s">
        <v>22</v>
      </c>
      <c r="AA16" s="19">
        <v>9.77</v>
      </c>
    </row>
    <row r="17" spans="2:27" x14ac:dyDescent="0.25">
      <c r="B17" t="s">
        <v>11</v>
      </c>
      <c r="C17" t="s">
        <v>20</v>
      </c>
      <c r="D17" t="s">
        <v>29</v>
      </c>
      <c r="E17" s="3">
        <v>2646</v>
      </c>
      <c r="F17" s="4">
        <v>120</v>
      </c>
      <c r="G17">
        <f>VLOOKUP(Dataset1[[#This Row],[Product]],products[],2,0)</f>
        <v>8.7899999999999991</v>
      </c>
      <c r="H17">
        <f>Dataset1[[#This Row],[Units]]*Dataset1[[#This Row],[Cost per Unit ]]</f>
        <v>1054.8</v>
      </c>
      <c r="J17" s="16" t="s">
        <v>32</v>
      </c>
      <c r="K17" s="20">
        <v>1236078.96</v>
      </c>
      <c r="Z17" t="s">
        <v>34</v>
      </c>
      <c r="AA17" s="19">
        <v>6.49</v>
      </c>
    </row>
    <row r="18" spans="2:27" x14ac:dyDescent="0.25">
      <c r="B18" t="s">
        <v>26</v>
      </c>
      <c r="C18" t="s">
        <v>30</v>
      </c>
      <c r="D18" t="s">
        <v>31</v>
      </c>
      <c r="E18" s="3">
        <v>252</v>
      </c>
      <c r="F18" s="4">
        <v>54</v>
      </c>
      <c r="G18">
        <f>VLOOKUP(Dataset1[[#This Row],[Product]],products[],2,0)</f>
        <v>9.33</v>
      </c>
      <c r="H18">
        <f>Dataset1[[#This Row],[Units]]*Dataset1[[#This Row],[Cost per Unit ]]</f>
        <v>503.82</v>
      </c>
      <c r="J18" s="16" t="s">
        <v>29</v>
      </c>
      <c r="K18" s="20">
        <v>1234381.98</v>
      </c>
      <c r="Z18" t="s">
        <v>38</v>
      </c>
      <c r="AA18" s="19">
        <v>4.97</v>
      </c>
    </row>
    <row r="19" spans="2:27" x14ac:dyDescent="0.25">
      <c r="B19" t="s">
        <v>27</v>
      </c>
      <c r="C19" t="s">
        <v>9</v>
      </c>
      <c r="D19" t="s">
        <v>18</v>
      </c>
      <c r="E19" s="3">
        <v>2464</v>
      </c>
      <c r="F19" s="4">
        <v>234</v>
      </c>
      <c r="G19">
        <f>VLOOKUP(Dataset1[[#This Row],[Product]],products[],2,0)</f>
        <v>13.15</v>
      </c>
      <c r="H19">
        <f>Dataset1[[#This Row],[Units]]*Dataset1[[#This Row],[Cost per Unit ]]</f>
        <v>3077.1</v>
      </c>
      <c r="J19" s="16" t="s">
        <v>33</v>
      </c>
      <c r="K19" s="20">
        <v>1238543.22</v>
      </c>
      <c r="Z19" t="s">
        <v>18</v>
      </c>
      <c r="AA19" s="19">
        <v>13.15</v>
      </c>
    </row>
    <row r="20" spans="2:27" x14ac:dyDescent="0.25">
      <c r="B20" t="s">
        <v>27</v>
      </c>
      <c r="C20" t="s">
        <v>9</v>
      </c>
      <c r="D20" t="s">
        <v>32</v>
      </c>
      <c r="E20" s="3">
        <v>2114</v>
      </c>
      <c r="F20" s="4">
        <v>66</v>
      </c>
      <c r="G20">
        <f>VLOOKUP(Dataset1[[#This Row],[Product]],products[],2,0)</f>
        <v>7.16</v>
      </c>
      <c r="H20">
        <f>Dataset1[[#This Row],[Units]]*Dataset1[[#This Row],[Cost per Unit ]]</f>
        <v>472.56</v>
      </c>
      <c r="J20" s="16" t="s">
        <v>39</v>
      </c>
      <c r="K20" s="20">
        <v>1239313.1100000001</v>
      </c>
      <c r="Z20" t="s">
        <v>42</v>
      </c>
      <c r="AA20" s="19">
        <v>5.6</v>
      </c>
    </row>
    <row r="21" spans="2:27" x14ac:dyDescent="0.25">
      <c r="B21" t="s">
        <v>16</v>
      </c>
      <c r="C21" t="s">
        <v>6</v>
      </c>
      <c r="D21" t="s">
        <v>21</v>
      </c>
      <c r="E21" s="3">
        <v>7693</v>
      </c>
      <c r="F21" s="4">
        <v>87</v>
      </c>
      <c r="G21">
        <f>VLOOKUP(Dataset1[[#This Row],[Product]],products[],2,0)</f>
        <v>5.79</v>
      </c>
      <c r="H21">
        <f>Dataset1[[#This Row],[Units]]*Dataset1[[#This Row],[Cost per Unit ]]</f>
        <v>503.73</v>
      </c>
      <c r="J21" s="16" t="s">
        <v>19</v>
      </c>
      <c r="K21" s="20">
        <v>1240275.24</v>
      </c>
      <c r="Z21" t="s">
        <v>39</v>
      </c>
      <c r="AA21" s="19">
        <v>16.73</v>
      </c>
    </row>
    <row r="22" spans="2:27" x14ac:dyDescent="0.25">
      <c r="B22" t="s">
        <v>25</v>
      </c>
      <c r="C22" t="s">
        <v>30</v>
      </c>
      <c r="D22" t="s">
        <v>33</v>
      </c>
      <c r="E22" s="3">
        <v>15610</v>
      </c>
      <c r="F22" s="4">
        <v>339</v>
      </c>
      <c r="G22">
        <f>VLOOKUP(Dataset1[[#This Row],[Product]],products[],2,0)</f>
        <v>10.62</v>
      </c>
      <c r="H22">
        <f>Dataset1[[#This Row],[Units]]*Dataset1[[#This Row],[Cost per Unit ]]</f>
        <v>3600.18</v>
      </c>
      <c r="J22" s="16" t="s">
        <v>37</v>
      </c>
      <c r="K22" s="20">
        <v>1237314.81</v>
      </c>
      <c r="Z22" t="s">
        <v>40</v>
      </c>
      <c r="AA22" s="19">
        <v>10.38</v>
      </c>
    </row>
    <row r="23" spans="2:27" x14ac:dyDescent="0.25">
      <c r="B23" t="s">
        <v>13</v>
      </c>
      <c r="C23" t="s">
        <v>30</v>
      </c>
      <c r="D23" t="s">
        <v>22</v>
      </c>
      <c r="E23" s="3">
        <v>336</v>
      </c>
      <c r="F23" s="4">
        <v>144</v>
      </c>
      <c r="G23">
        <f>VLOOKUP(Dataset1[[#This Row],[Product]],products[],2,0)</f>
        <v>9.77</v>
      </c>
      <c r="H23">
        <f>Dataset1[[#This Row],[Units]]*Dataset1[[#This Row],[Cost per Unit ]]</f>
        <v>1406.8799999999999</v>
      </c>
      <c r="J23" s="16" t="s">
        <v>21</v>
      </c>
      <c r="K23" s="20">
        <v>1240087.3500000001</v>
      </c>
      <c r="Z23" t="s">
        <v>32</v>
      </c>
      <c r="AA23" s="19">
        <v>7.16</v>
      </c>
    </row>
    <row r="24" spans="2:27" x14ac:dyDescent="0.25">
      <c r="B24" t="s">
        <v>26</v>
      </c>
      <c r="C24" t="s">
        <v>17</v>
      </c>
      <c r="D24" t="s">
        <v>33</v>
      </c>
      <c r="E24" s="3">
        <v>9443</v>
      </c>
      <c r="F24" s="4">
        <v>162</v>
      </c>
      <c r="G24">
        <f>VLOOKUP(Dataset1[[#This Row],[Product]],products[],2,0)</f>
        <v>10.62</v>
      </c>
      <c r="H24">
        <f>Dataset1[[#This Row],[Units]]*Dataset1[[#This Row],[Cost per Unit ]]</f>
        <v>1720.4399999999998</v>
      </c>
      <c r="J24" s="16" t="s">
        <v>41</v>
      </c>
      <c r="K24" s="20">
        <v>1237413</v>
      </c>
      <c r="Z24" t="s">
        <v>7</v>
      </c>
      <c r="AA24" s="19">
        <v>14.49</v>
      </c>
    </row>
    <row r="25" spans="2:27" x14ac:dyDescent="0.25">
      <c r="B25" t="s">
        <v>11</v>
      </c>
      <c r="C25" t="s">
        <v>30</v>
      </c>
      <c r="D25" t="s">
        <v>34</v>
      </c>
      <c r="E25" s="3">
        <v>8155</v>
      </c>
      <c r="F25" s="4">
        <v>90</v>
      </c>
      <c r="G25">
        <f>VLOOKUP(Dataset1[[#This Row],[Product]],products[],2,0)</f>
        <v>6.49</v>
      </c>
      <c r="H25">
        <f>Dataset1[[#This Row],[Units]]*Dataset1[[#This Row],[Cost per Unit ]]</f>
        <v>584.1</v>
      </c>
      <c r="J25" s="16" t="s">
        <v>18</v>
      </c>
      <c r="K25" s="20">
        <v>1238541.45</v>
      </c>
      <c r="Z25" t="s">
        <v>21</v>
      </c>
      <c r="AA25" s="19">
        <v>5.79</v>
      </c>
    </row>
    <row r="26" spans="2:27" x14ac:dyDescent="0.25">
      <c r="B26" t="s">
        <v>8</v>
      </c>
      <c r="C26" t="s">
        <v>20</v>
      </c>
      <c r="D26" t="s">
        <v>34</v>
      </c>
      <c r="E26" s="3">
        <v>1701</v>
      </c>
      <c r="F26" s="4">
        <v>234</v>
      </c>
      <c r="G26">
        <f>VLOOKUP(Dataset1[[#This Row],[Product]],products[],2,0)</f>
        <v>6.49</v>
      </c>
      <c r="H26">
        <f>Dataset1[[#This Row],[Units]]*Dataset1[[#This Row],[Cost per Unit ]]</f>
        <v>1518.66</v>
      </c>
      <c r="J26" s="16" t="s">
        <v>58</v>
      </c>
      <c r="K26" s="20">
        <v>1171946.04</v>
      </c>
      <c r="Z26" t="s">
        <v>10</v>
      </c>
      <c r="AA26" s="19">
        <v>8.65</v>
      </c>
    </row>
    <row r="27" spans="2:27" x14ac:dyDescent="0.25">
      <c r="B27" t="s">
        <v>35</v>
      </c>
      <c r="C27" t="s">
        <v>20</v>
      </c>
      <c r="D27" t="s">
        <v>22</v>
      </c>
      <c r="E27" s="3">
        <v>2205</v>
      </c>
      <c r="F27" s="4">
        <v>141</v>
      </c>
      <c r="G27">
        <f>VLOOKUP(Dataset1[[#This Row],[Product]],products[],2,0)</f>
        <v>9.77</v>
      </c>
      <c r="H27">
        <f>Dataset1[[#This Row],[Units]]*Dataset1[[#This Row],[Cost per Unit ]]</f>
        <v>1377.57</v>
      </c>
      <c r="Z27" t="s">
        <v>19</v>
      </c>
      <c r="AA27" s="19">
        <v>12.37</v>
      </c>
    </row>
    <row r="28" spans="2:27" x14ac:dyDescent="0.25">
      <c r="B28" t="s">
        <v>8</v>
      </c>
      <c r="C28" t="s">
        <v>6</v>
      </c>
      <c r="D28" t="s">
        <v>36</v>
      </c>
      <c r="E28" s="3">
        <v>1771</v>
      </c>
      <c r="F28" s="4">
        <v>204</v>
      </c>
      <c r="G28">
        <f>VLOOKUP(Dataset1[[#This Row],[Product]],products[],2,0)</f>
        <v>7.64</v>
      </c>
      <c r="H28">
        <f>Dataset1[[#This Row],[Units]]*Dataset1[[#This Row],[Cost per Unit ]]</f>
        <v>1558.56</v>
      </c>
    </row>
    <row r="29" spans="2:27" x14ac:dyDescent="0.25">
      <c r="B29" t="s">
        <v>13</v>
      </c>
      <c r="C29" t="s">
        <v>9</v>
      </c>
      <c r="D29" t="s">
        <v>37</v>
      </c>
      <c r="E29" s="3">
        <v>2114</v>
      </c>
      <c r="F29" s="4">
        <v>186</v>
      </c>
      <c r="G29">
        <f>VLOOKUP(Dataset1[[#This Row],[Product]],products[],2,0)</f>
        <v>11.73</v>
      </c>
      <c r="H29">
        <f>Dataset1[[#This Row],[Units]]*Dataset1[[#This Row],[Cost per Unit ]]</f>
        <v>2181.7800000000002</v>
      </c>
    </row>
    <row r="30" spans="2:27" x14ac:dyDescent="0.25">
      <c r="B30" t="s">
        <v>13</v>
      </c>
      <c r="C30" t="s">
        <v>14</v>
      </c>
      <c r="D30" t="s">
        <v>31</v>
      </c>
      <c r="E30" s="3">
        <v>10311</v>
      </c>
      <c r="F30" s="4">
        <v>231</v>
      </c>
      <c r="G30">
        <f>VLOOKUP(Dataset1[[#This Row],[Product]],products[],2,0)</f>
        <v>9.33</v>
      </c>
      <c r="H30">
        <f>Dataset1[[#This Row],[Units]]*Dataset1[[#This Row],[Cost per Unit ]]</f>
        <v>2155.23</v>
      </c>
    </row>
    <row r="31" spans="2:27" x14ac:dyDescent="0.25">
      <c r="B31" t="s">
        <v>27</v>
      </c>
      <c r="C31" t="s">
        <v>17</v>
      </c>
      <c r="D31" t="s">
        <v>29</v>
      </c>
      <c r="E31" s="3">
        <v>21</v>
      </c>
      <c r="F31" s="4">
        <v>168</v>
      </c>
      <c r="G31">
        <f>VLOOKUP(Dataset1[[#This Row],[Product]],products[],2,0)</f>
        <v>8.7899999999999991</v>
      </c>
      <c r="H31">
        <f>Dataset1[[#This Row],[Units]]*Dataset1[[#This Row],[Cost per Unit ]]</f>
        <v>1476.7199999999998</v>
      </c>
    </row>
    <row r="32" spans="2:27" x14ac:dyDescent="0.25">
      <c r="B32" t="s">
        <v>35</v>
      </c>
      <c r="C32" t="s">
        <v>9</v>
      </c>
      <c r="D32" t="s">
        <v>33</v>
      </c>
      <c r="E32" s="3">
        <v>1974</v>
      </c>
      <c r="F32" s="4">
        <v>195</v>
      </c>
      <c r="G32">
        <f>VLOOKUP(Dataset1[[#This Row],[Product]],products[],2,0)</f>
        <v>10.62</v>
      </c>
      <c r="H32">
        <f>Dataset1[[#This Row],[Units]]*Dataset1[[#This Row],[Cost per Unit ]]</f>
        <v>2070.8999999999996</v>
      </c>
    </row>
    <row r="33" spans="2:8" x14ac:dyDescent="0.25">
      <c r="B33" t="s">
        <v>25</v>
      </c>
      <c r="C33" t="s">
        <v>14</v>
      </c>
      <c r="D33" t="s">
        <v>34</v>
      </c>
      <c r="E33" s="3">
        <v>6314</v>
      </c>
      <c r="F33" s="4">
        <v>15</v>
      </c>
      <c r="G33">
        <f>VLOOKUP(Dataset1[[#This Row],[Product]],products[],2,0)</f>
        <v>6.49</v>
      </c>
      <c r="H33">
        <f>Dataset1[[#This Row],[Units]]*Dataset1[[#This Row],[Cost per Unit ]]</f>
        <v>97.350000000000009</v>
      </c>
    </row>
    <row r="34" spans="2:8" x14ac:dyDescent="0.25">
      <c r="B34" t="s">
        <v>35</v>
      </c>
      <c r="C34" t="s">
        <v>6</v>
      </c>
      <c r="D34" t="s">
        <v>34</v>
      </c>
      <c r="E34" s="3">
        <v>4683</v>
      </c>
      <c r="F34" s="4">
        <v>30</v>
      </c>
      <c r="G34">
        <f>VLOOKUP(Dataset1[[#This Row],[Product]],products[],2,0)</f>
        <v>6.49</v>
      </c>
      <c r="H34">
        <f>Dataset1[[#This Row],[Units]]*Dataset1[[#This Row],[Cost per Unit ]]</f>
        <v>194.70000000000002</v>
      </c>
    </row>
    <row r="35" spans="2:8" x14ac:dyDescent="0.25">
      <c r="B35" t="s">
        <v>13</v>
      </c>
      <c r="C35" t="s">
        <v>6</v>
      </c>
      <c r="D35" t="s">
        <v>38</v>
      </c>
      <c r="E35" s="3">
        <v>6398</v>
      </c>
      <c r="F35" s="4">
        <v>102</v>
      </c>
      <c r="G35">
        <f>VLOOKUP(Dataset1[[#This Row],[Product]],products[],2,0)</f>
        <v>4.97</v>
      </c>
      <c r="H35">
        <f>Dataset1[[#This Row],[Units]]*Dataset1[[#This Row],[Cost per Unit ]]</f>
        <v>506.94</v>
      </c>
    </row>
    <row r="36" spans="2:8" x14ac:dyDescent="0.25">
      <c r="B36" t="s">
        <v>26</v>
      </c>
      <c r="C36" t="s">
        <v>9</v>
      </c>
      <c r="D36" t="s">
        <v>36</v>
      </c>
      <c r="E36" s="3">
        <v>553</v>
      </c>
      <c r="F36" s="4">
        <v>15</v>
      </c>
      <c r="G36">
        <f>VLOOKUP(Dataset1[[#This Row],[Product]],products[],2,0)</f>
        <v>7.64</v>
      </c>
      <c r="H36">
        <f>Dataset1[[#This Row],[Units]]*Dataset1[[#This Row],[Cost per Unit ]]</f>
        <v>114.6</v>
      </c>
    </row>
    <row r="37" spans="2:8" x14ac:dyDescent="0.25">
      <c r="B37" t="s">
        <v>8</v>
      </c>
      <c r="C37" t="s">
        <v>17</v>
      </c>
      <c r="D37" t="s">
        <v>7</v>
      </c>
      <c r="E37" s="3">
        <v>7021</v>
      </c>
      <c r="F37" s="4">
        <v>183</v>
      </c>
      <c r="G37">
        <f>VLOOKUP(Dataset1[[#This Row],[Product]],products[],2,0)</f>
        <v>14.49</v>
      </c>
      <c r="H37">
        <f>Dataset1[[#This Row],[Units]]*Dataset1[[#This Row],[Cost per Unit ]]</f>
        <v>2651.67</v>
      </c>
    </row>
    <row r="38" spans="2:8" x14ac:dyDescent="0.25">
      <c r="B38" t="s">
        <v>5</v>
      </c>
      <c r="C38" t="s">
        <v>17</v>
      </c>
      <c r="D38" t="s">
        <v>22</v>
      </c>
      <c r="E38" s="3">
        <v>5817</v>
      </c>
      <c r="F38" s="4">
        <v>12</v>
      </c>
      <c r="G38">
        <f>VLOOKUP(Dataset1[[#This Row],[Product]],products[],2,0)</f>
        <v>9.77</v>
      </c>
      <c r="H38">
        <f>Dataset1[[#This Row],[Units]]*Dataset1[[#This Row],[Cost per Unit ]]</f>
        <v>117.24</v>
      </c>
    </row>
    <row r="39" spans="2:8" x14ac:dyDescent="0.25">
      <c r="B39" t="s">
        <v>13</v>
      </c>
      <c r="C39" t="s">
        <v>17</v>
      </c>
      <c r="D39" t="s">
        <v>24</v>
      </c>
      <c r="E39" s="3">
        <v>3976</v>
      </c>
      <c r="F39" s="4">
        <v>72</v>
      </c>
      <c r="G39">
        <f>VLOOKUP(Dataset1[[#This Row],[Product]],products[],2,0)</f>
        <v>11.7</v>
      </c>
      <c r="H39">
        <f>Dataset1[[#This Row],[Units]]*Dataset1[[#This Row],[Cost per Unit ]]</f>
        <v>842.4</v>
      </c>
    </row>
    <row r="40" spans="2:8" x14ac:dyDescent="0.25">
      <c r="B40" t="s">
        <v>16</v>
      </c>
      <c r="C40" t="s">
        <v>20</v>
      </c>
      <c r="D40" t="s">
        <v>39</v>
      </c>
      <c r="E40" s="3">
        <v>1134</v>
      </c>
      <c r="F40" s="4">
        <v>282</v>
      </c>
      <c r="G40">
        <f>VLOOKUP(Dataset1[[#This Row],[Product]],products[],2,0)</f>
        <v>16.73</v>
      </c>
      <c r="H40">
        <f>Dataset1[[#This Row],[Units]]*Dataset1[[#This Row],[Cost per Unit ]]</f>
        <v>4717.8599999999997</v>
      </c>
    </row>
    <row r="41" spans="2:8" x14ac:dyDescent="0.25">
      <c r="B41" t="s">
        <v>26</v>
      </c>
      <c r="C41" t="s">
        <v>17</v>
      </c>
      <c r="D41" t="s">
        <v>40</v>
      </c>
      <c r="E41" s="3">
        <v>6027</v>
      </c>
      <c r="F41" s="4">
        <v>144</v>
      </c>
      <c r="G41">
        <f>VLOOKUP(Dataset1[[#This Row],[Product]],products[],2,0)</f>
        <v>10.38</v>
      </c>
      <c r="H41">
        <f>Dataset1[[#This Row],[Units]]*Dataset1[[#This Row],[Cost per Unit ]]</f>
        <v>1494.72</v>
      </c>
    </row>
    <row r="42" spans="2:8" x14ac:dyDescent="0.25">
      <c r="B42" t="s">
        <v>16</v>
      </c>
      <c r="C42" t="s">
        <v>6</v>
      </c>
      <c r="D42" t="s">
        <v>29</v>
      </c>
      <c r="E42" s="3">
        <v>1904</v>
      </c>
      <c r="F42" s="4">
        <v>405</v>
      </c>
      <c r="G42">
        <f>VLOOKUP(Dataset1[[#This Row],[Product]],products[],2,0)</f>
        <v>8.7899999999999991</v>
      </c>
      <c r="H42">
        <f>Dataset1[[#This Row],[Units]]*Dataset1[[#This Row],[Cost per Unit ]]</f>
        <v>3559.95</v>
      </c>
    </row>
    <row r="43" spans="2:8" x14ac:dyDescent="0.25">
      <c r="B43" t="s">
        <v>23</v>
      </c>
      <c r="C43" t="s">
        <v>30</v>
      </c>
      <c r="D43" t="s">
        <v>10</v>
      </c>
      <c r="E43" s="3">
        <v>3262</v>
      </c>
      <c r="F43" s="4">
        <v>75</v>
      </c>
      <c r="G43">
        <f>VLOOKUP(Dataset1[[#This Row],[Product]],products[],2,0)</f>
        <v>8.65</v>
      </c>
      <c r="H43">
        <f>Dataset1[[#This Row],[Units]]*Dataset1[[#This Row],[Cost per Unit ]]</f>
        <v>648.75</v>
      </c>
    </row>
    <row r="44" spans="2:8" x14ac:dyDescent="0.25">
      <c r="B44" t="s">
        <v>5</v>
      </c>
      <c r="C44" t="s">
        <v>30</v>
      </c>
      <c r="D44" t="s">
        <v>39</v>
      </c>
      <c r="E44" s="3">
        <v>2289</v>
      </c>
      <c r="F44" s="4">
        <v>135</v>
      </c>
      <c r="G44">
        <f>VLOOKUP(Dataset1[[#This Row],[Product]],products[],2,0)</f>
        <v>16.73</v>
      </c>
      <c r="H44">
        <f>Dataset1[[#This Row],[Units]]*Dataset1[[#This Row],[Cost per Unit ]]</f>
        <v>2258.5500000000002</v>
      </c>
    </row>
    <row r="45" spans="2:8" x14ac:dyDescent="0.25">
      <c r="B45" t="s">
        <v>25</v>
      </c>
      <c r="C45" t="s">
        <v>30</v>
      </c>
      <c r="D45" t="s">
        <v>39</v>
      </c>
      <c r="E45" s="3">
        <v>6986</v>
      </c>
      <c r="F45" s="4">
        <v>21</v>
      </c>
      <c r="G45">
        <f>VLOOKUP(Dataset1[[#This Row],[Product]],products[],2,0)</f>
        <v>16.73</v>
      </c>
      <c r="H45">
        <f>Dataset1[[#This Row],[Units]]*Dataset1[[#This Row],[Cost per Unit ]]</f>
        <v>351.33</v>
      </c>
    </row>
    <row r="46" spans="2:8" x14ac:dyDescent="0.25">
      <c r="B46" t="s">
        <v>26</v>
      </c>
      <c r="C46" t="s">
        <v>20</v>
      </c>
      <c r="D46" t="s">
        <v>34</v>
      </c>
      <c r="E46" s="3">
        <v>4417</v>
      </c>
      <c r="F46" s="4">
        <v>153</v>
      </c>
      <c r="G46">
        <f>VLOOKUP(Dataset1[[#This Row],[Product]],products[],2,0)</f>
        <v>6.49</v>
      </c>
      <c r="H46">
        <f>Dataset1[[#This Row],[Units]]*Dataset1[[#This Row],[Cost per Unit ]]</f>
        <v>992.97</v>
      </c>
    </row>
    <row r="47" spans="2:8" x14ac:dyDescent="0.25">
      <c r="B47" t="s">
        <v>16</v>
      </c>
      <c r="C47" t="s">
        <v>30</v>
      </c>
      <c r="D47" t="s">
        <v>37</v>
      </c>
      <c r="E47" s="3">
        <v>1442</v>
      </c>
      <c r="F47" s="4">
        <v>15</v>
      </c>
      <c r="G47">
        <f>VLOOKUP(Dataset1[[#This Row],[Product]],products[],2,0)</f>
        <v>11.73</v>
      </c>
      <c r="H47">
        <f>Dataset1[[#This Row],[Units]]*Dataset1[[#This Row],[Cost per Unit ]]</f>
        <v>175.95000000000002</v>
      </c>
    </row>
    <row r="48" spans="2:8" x14ac:dyDescent="0.25">
      <c r="B48" t="s">
        <v>27</v>
      </c>
      <c r="C48" t="s">
        <v>9</v>
      </c>
      <c r="D48" t="s">
        <v>24</v>
      </c>
      <c r="E48" s="3">
        <v>2415</v>
      </c>
      <c r="F48" s="4">
        <v>255</v>
      </c>
      <c r="G48">
        <f>VLOOKUP(Dataset1[[#This Row],[Product]],products[],2,0)</f>
        <v>11.7</v>
      </c>
      <c r="H48">
        <f>Dataset1[[#This Row],[Units]]*Dataset1[[#This Row],[Cost per Unit ]]</f>
        <v>2983.5</v>
      </c>
    </row>
    <row r="49" spans="2:8" x14ac:dyDescent="0.25">
      <c r="B49" t="s">
        <v>26</v>
      </c>
      <c r="C49" t="s">
        <v>6</v>
      </c>
      <c r="D49" t="s">
        <v>36</v>
      </c>
      <c r="E49" s="3">
        <v>238</v>
      </c>
      <c r="F49" s="4">
        <v>18</v>
      </c>
      <c r="G49">
        <f>VLOOKUP(Dataset1[[#This Row],[Product]],products[],2,0)</f>
        <v>7.64</v>
      </c>
      <c r="H49">
        <f>Dataset1[[#This Row],[Units]]*Dataset1[[#This Row],[Cost per Unit ]]</f>
        <v>137.51999999999998</v>
      </c>
    </row>
    <row r="50" spans="2:8" x14ac:dyDescent="0.25">
      <c r="B50" t="s">
        <v>16</v>
      </c>
      <c r="C50" t="s">
        <v>6</v>
      </c>
      <c r="D50" t="s">
        <v>34</v>
      </c>
      <c r="E50" s="3">
        <v>4949</v>
      </c>
      <c r="F50" s="4">
        <v>189</v>
      </c>
      <c r="G50">
        <f>VLOOKUP(Dataset1[[#This Row],[Product]],products[],2,0)</f>
        <v>6.49</v>
      </c>
      <c r="H50">
        <f>Dataset1[[#This Row],[Units]]*Dataset1[[#This Row],[Cost per Unit ]]</f>
        <v>1226.6100000000001</v>
      </c>
    </row>
    <row r="51" spans="2:8" x14ac:dyDescent="0.25">
      <c r="B51" t="s">
        <v>25</v>
      </c>
      <c r="C51" t="s">
        <v>20</v>
      </c>
      <c r="D51" t="s">
        <v>10</v>
      </c>
      <c r="E51" s="3">
        <v>5075</v>
      </c>
      <c r="F51" s="4">
        <v>21</v>
      </c>
      <c r="G51">
        <f>VLOOKUP(Dataset1[[#This Row],[Product]],products[],2,0)</f>
        <v>8.65</v>
      </c>
      <c r="H51">
        <f>Dataset1[[#This Row],[Units]]*Dataset1[[#This Row],[Cost per Unit ]]</f>
        <v>181.65</v>
      </c>
    </row>
    <row r="52" spans="2:8" x14ac:dyDescent="0.25">
      <c r="B52" t="s">
        <v>27</v>
      </c>
      <c r="C52" t="s">
        <v>14</v>
      </c>
      <c r="D52" t="s">
        <v>29</v>
      </c>
      <c r="E52" s="3">
        <v>9198</v>
      </c>
      <c r="F52" s="4">
        <v>36</v>
      </c>
      <c r="G52">
        <f>VLOOKUP(Dataset1[[#This Row],[Product]],products[],2,0)</f>
        <v>8.7899999999999991</v>
      </c>
      <c r="H52">
        <f>Dataset1[[#This Row],[Units]]*Dataset1[[#This Row],[Cost per Unit ]]</f>
        <v>316.43999999999994</v>
      </c>
    </row>
    <row r="53" spans="2:8" x14ac:dyDescent="0.25">
      <c r="B53" t="s">
        <v>16</v>
      </c>
      <c r="C53" t="s">
        <v>30</v>
      </c>
      <c r="D53" t="s">
        <v>32</v>
      </c>
      <c r="E53" s="3">
        <v>3339</v>
      </c>
      <c r="F53" s="4">
        <v>75</v>
      </c>
      <c r="G53">
        <f>VLOOKUP(Dataset1[[#This Row],[Product]],products[],2,0)</f>
        <v>7.16</v>
      </c>
      <c r="H53">
        <f>Dataset1[[#This Row],[Units]]*Dataset1[[#This Row],[Cost per Unit ]]</f>
        <v>537</v>
      </c>
    </row>
    <row r="54" spans="2:8" x14ac:dyDescent="0.25">
      <c r="B54" t="s">
        <v>5</v>
      </c>
      <c r="C54" t="s">
        <v>30</v>
      </c>
      <c r="D54" t="s">
        <v>28</v>
      </c>
      <c r="E54" s="3">
        <v>5019</v>
      </c>
      <c r="F54" s="4">
        <v>156</v>
      </c>
      <c r="G54">
        <f>VLOOKUP(Dataset1[[#This Row],[Product]],products[],2,0)</f>
        <v>3.11</v>
      </c>
      <c r="H54">
        <f>Dataset1[[#This Row],[Units]]*Dataset1[[#This Row],[Cost per Unit ]]</f>
        <v>485.15999999999997</v>
      </c>
    </row>
    <row r="55" spans="2:8" x14ac:dyDescent="0.25">
      <c r="B55" t="s">
        <v>25</v>
      </c>
      <c r="C55" t="s">
        <v>14</v>
      </c>
      <c r="D55" t="s">
        <v>29</v>
      </c>
      <c r="E55" s="3">
        <v>16184</v>
      </c>
      <c r="F55" s="4">
        <v>39</v>
      </c>
      <c r="G55">
        <f>VLOOKUP(Dataset1[[#This Row],[Product]],products[],2,0)</f>
        <v>8.7899999999999991</v>
      </c>
      <c r="H55">
        <f>Dataset1[[#This Row],[Units]]*Dataset1[[#This Row],[Cost per Unit ]]</f>
        <v>342.80999999999995</v>
      </c>
    </row>
    <row r="56" spans="2:8" x14ac:dyDescent="0.25">
      <c r="B56" t="s">
        <v>16</v>
      </c>
      <c r="C56" t="s">
        <v>14</v>
      </c>
      <c r="D56" t="s">
        <v>41</v>
      </c>
      <c r="E56" s="3">
        <v>497</v>
      </c>
      <c r="F56" s="4">
        <v>63</v>
      </c>
      <c r="G56">
        <f>VLOOKUP(Dataset1[[#This Row],[Product]],products[],2,0)</f>
        <v>9</v>
      </c>
      <c r="H56">
        <f>Dataset1[[#This Row],[Units]]*Dataset1[[#This Row],[Cost per Unit ]]</f>
        <v>567</v>
      </c>
    </row>
    <row r="57" spans="2:8" x14ac:dyDescent="0.25">
      <c r="B57" t="s">
        <v>26</v>
      </c>
      <c r="C57" t="s">
        <v>14</v>
      </c>
      <c r="D57" t="s">
        <v>32</v>
      </c>
      <c r="E57" s="3">
        <v>8211</v>
      </c>
      <c r="F57" s="4">
        <v>75</v>
      </c>
      <c r="G57">
        <f>VLOOKUP(Dataset1[[#This Row],[Product]],products[],2,0)</f>
        <v>7.16</v>
      </c>
      <c r="H57">
        <f>Dataset1[[#This Row],[Units]]*Dataset1[[#This Row],[Cost per Unit ]]</f>
        <v>537</v>
      </c>
    </row>
    <row r="58" spans="2:8" x14ac:dyDescent="0.25">
      <c r="B58" t="s">
        <v>26</v>
      </c>
      <c r="C58" t="s">
        <v>20</v>
      </c>
      <c r="D58" t="s">
        <v>40</v>
      </c>
      <c r="E58" s="3">
        <v>6580</v>
      </c>
      <c r="F58" s="4">
        <v>183</v>
      </c>
      <c r="G58">
        <f>VLOOKUP(Dataset1[[#This Row],[Product]],products[],2,0)</f>
        <v>10.38</v>
      </c>
      <c r="H58">
        <f>Dataset1[[#This Row],[Units]]*Dataset1[[#This Row],[Cost per Unit ]]</f>
        <v>1899.5400000000002</v>
      </c>
    </row>
    <row r="59" spans="2:8" x14ac:dyDescent="0.25">
      <c r="B59" t="s">
        <v>13</v>
      </c>
      <c r="C59" t="s">
        <v>9</v>
      </c>
      <c r="D59" t="s">
        <v>31</v>
      </c>
      <c r="E59" s="3">
        <v>4760</v>
      </c>
      <c r="F59" s="4">
        <v>69</v>
      </c>
      <c r="G59">
        <f>VLOOKUP(Dataset1[[#This Row],[Product]],products[],2,0)</f>
        <v>9.33</v>
      </c>
      <c r="H59">
        <f>Dataset1[[#This Row],[Units]]*Dataset1[[#This Row],[Cost per Unit ]]</f>
        <v>643.77</v>
      </c>
    </row>
    <row r="60" spans="2:8" x14ac:dyDescent="0.25">
      <c r="B60" t="s">
        <v>5</v>
      </c>
      <c r="C60" t="s">
        <v>14</v>
      </c>
      <c r="D60" t="s">
        <v>18</v>
      </c>
      <c r="E60" s="3">
        <v>5439</v>
      </c>
      <c r="F60" s="4">
        <v>30</v>
      </c>
      <c r="G60">
        <f>VLOOKUP(Dataset1[[#This Row],[Product]],products[],2,0)</f>
        <v>13.15</v>
      </c>
      <c r="H60">
        <f>Dataset1[[#This Row],[Units]]*Dataset1[[#This Row],[Cost per Unit ]]</f>
        <v>394.5</v>
      </c>
    </row>
    <row r="61" spans="2:8" x14ac:dyDescent="0.25">
      <c r="B61" t="s">
        <v>13</v>
      </c>
      <c r="C61" t="s">
        <v>30</v>
      </c>
      <c r="D61" t="s">
        <v>28</v>
      </c>
      <c r="E61" s="3">
        <v>1463</v>
      </c>
      <c r="F61" s="4">
        <v>39</v>
      </c>
      <c r="G61">
        <f>VLOOKUP(Dataset1[[#This Row],[Product]],products[],2,0)</f>
        <v>3.11</v>
      </c>
      <c r="H61">
        <f>Dataset1[[#This Row],[Units]]*Dataset1[[#This Row],[Cost per Unit ]]</f>
        <v>121.28999999999999</v>
      </c>
    </row>
    <row r="62" spans="2:8" x14ac:dyDescent="0.25">
      <c r="B62" t="s">
        <v>27</v>
      </c>
      <c r="C62" t="s">
        <v>30</v>
      </c>
      <c r="D62" t="s">
        <v>10</v>
      </c>
      <c r="E62" s="3">
        <v>7777</v>
      </c>
      <c r="F62" s="4">
        <v>504</v>
      </c>
      <c r="G62">
        <f>VLOOKUP(Dataset1[[#This Row],[Product]],products[],2,0)</f>
        <v>8.65</v>
      </c>
      <c r="H62">
        <f>Dataset1[[#This Row],[Units]]*Dataset1[[#This Row],[Cost per Unit ]]</f>
        <v>4359.6000000000004</v>
      </c>
    </row>
    <row r="63" spans="2:8" x14ac:dyDescent="0.25">
      <c r="B63" t="s">
        <v>11</v>
      </c>
      <c r="C63" t="s">
        <v>6</v>
      </c>
      <c r="D63" t="s">
        <v>32</v>
      </c>
      <c r="E63" s="3">
        <v>1085</v>
      </c>
      <c r="F63" s="4">
        <v>273</v>
      </c>
      <c r="G63">
        <f>VLOOKUP(Dataset1[[#This Row],[Product]],products[],2,0)</f>
        <v>7.16</v>
      </c>
      <c r="H63">
        <f>Dataset1[[#This Row],[Units]]*Dataset1[[#This Row],[Cost per Unit ]]</f>
        <v>1954.68</v>
      </c>
    </row>
    <row r="64" spans="2:8" x14ac:dyDescent="0.25">
      <c r="B64" t="s">
        <v>25</v>
      </c>
      <c r="C64" t="s">
        <v>6</v>
      </c>
      <c r="D64" t="s">
        <v>21</v>
      </c>
      <c r="E64" s="3">
        <v>182</v>
      </c>
      <c r="F64" s="4">
        <v>48</v>
      </c>
      <c r="G64">
        <f>VLOOKUP(Dataset1[[#This Row],[Product]],products[],2,0)</f>
        <v>5.79</v>
      </c>
      <c r="H64">
        <f>Dataset1[[#This Row],[Units]]*Dataset1[[#This Row],[Cost per Unit ]]</f>
        <v>277.92</v>
      </c>
    </row>
    <row r="65" spans="2:8" x14ac:dyDescent="0.25">
      <c r="B65" t="s">
        <v>16</v>
      </c>
      <c r="C65" t="s">
        <v>30</v>
      </c>
      <c r="D65" t="s">
        <v>39</v>
      </c>
      <c r="E65" s="3">
        <v>4242</v>
      </c>
      <c r="F65" s="4">
        <v>207</v>
      </c>
      <c r="G65">
        <f>VLOOKUP(Dataset1[[#This Row],[Product]],products[],2,0)</f>
        <v>16.73</v>
      </c>
      <c r="H65">
        <f>Dataset1[[#This Row],[Units]]*Dataset1[[#This Row],[Cost per Unit ]]</f>
        <v>3463.11</v>
      </c>
    </row>
    <row r="66" spans="2:8" x14ac:dyDescent="0.25">
      <c r="B66" t="s">
        <v>16</v>
      </c>
      <c r="C66" t="s">
        <v>14</v>
      </c>
      <c r="D66" t="s">
        <v>10</v>
      </c>
      <c r="E66" s="3">
        <v>6118</v>
      </c>
      <c r="F66" s="4">
        <v>9</v>
      </c>
      <c r="G66">
        <f>VLOOKUP(Dataset1[[#This Row],[Product]],products[],2,0)</f>
        <v>8.65</v>
      </c>
      <c r="H66">
        <f>Dataset1[[#This Row],[Units]]*Dataset1[[#This Row],[Cost per Unit ]]</f>
        <v>77.850000000000009</v>
      </c>
    </row>
    <row r="67" spans="2:8" x14ac:dyDescent="0.25">
      <c r="B67" t="s">
        <v>35</v>
      </c>
      <c r="C67" t="s">
        <v>14</v>
      </c>
      <c r="D67" t="s">
        <v>34</v>
      </c>
      <c r="E67" s="3">
        <v>2317</v>
      </c>
      <c r="F67" s="4">
        <v>261</v>
      </c>
      <c r="G67">
        <f>VLOOKUP(Dataset1[[#This Row],[Product]],products[],2,0)</f>
        <v>6.49</v>
      </c>
      <c r="H67">
        <f>Dataset1[[#This Row],[Units]]*Dataset1[[#This Row],[Cost per Unit ]]</f>
        <v>1693.89</v>
      </c>
    </row>
    <row r="68" spans="2:8" x14ac:dyDescent="0.25">
      <c r="B68" t="s">
        <v>16</v>
      </c>
      <c r="C68" t="s">
        <v>20</v>
      </c>
      <c r="D68" t="s">
        <v>29</v>
      </c>
      <c r="E68" s="3">
        <v>938</v>
      </c>
      <c r="F68" s="4">
        <v>6</v>
      </c>
      <c r="G68">
        <f>VLOOKUP(Dataset1[[#This Row],[Product]],products[],2,0)</f>
        <v>8.7899999999999991</v>
      </c>
      <c r="H68">
        <f>Dataset1[[#This Row],[Units]]*Dataset1[[#This Row],[Cost per Unit ]]</f>
        <v>52.739999999999995</v>
      </c>
    </row>
    <row r="69" spans="2:8" x14ac:dyDescent="0.25">
      <c r="B69" t="s">
        <v>8</v>
      </c>
      <c r="C69" t="s">
        <v>6</v>
      </c>
      <c r="D69" t="s">
        <v>37</v>
      </c>
      <c r="E69" s="3">
        <v>9709</v>
      </c>
      <c r="F69" s="4">
        <v>30</v>
      </c>
      <c r="G69">
        <f>VLOOKUP(Dataset1[[#This Row],[Product]],products[],2,0)</f>
        <v>11.73</v>
      </c>
      <c r="H69">
        <f>Dataset1[[#This Row],[Units]]*Dataset1[[#This Row],[Cost per Unit ]]</f>
        <v>351.90000000000003</v>
      </c>
    </row>
    <row r="70" spans="2:8" x14ac:dyDescent="0.25">
      <c r="B70" t="s">
        <v>23</v>
      </c>
      <c r="C70" t="s">
        <v>30</v>
      </c>
      <c r="D70" t="s">
        <v>33</v>
      </c>
      <c r="E70" s="3">
        <v>2205</v>
      </c>
      <c r="F70" s="4">
        <v>138</v>
      </c>
      <c r="G70">
        <f>VLOOKUP(Dataset1[[#This Row],[Product]],products[],2,0)</f>
        <v>10.62</v>
      </c>
      <c r="H70">
        <f>Dataset1[[#This Row],[Units]]*Dataset1[[#This Row],[Cost per Unit ]]</f>
        <v>1465.56</v>
      </c>
    </row>
    <row r="71" spans="2:8" x14ac:dyDescent="0.25">
      <c r="B71" t="s">
        <v>23</v>
      </c>
      <c r="C71" t="s">
        <v>6</v>
      </c>
      <c r="D71" t="s">
        <v>28</v>
      </c>
      <c r="E71" s="3">
        <v>4487</v>
      </c>
      <c r="F71" s="4">
        <v>111</v>
      </c>
      <c r="G71">
        <f>VLOOKUP(Dataset1[[#This Row],[Product]],products[],2,0)</f>
        <v>3.11</v>
      </c>
      <c r="H71">
        <f>Dataset1[[#This Row],[Units]]*Dataset1[[#This Row],[Cost per Unit ]]</f>
        <v>345.21</v>
      </c>
    </row>
    <row r="72" spans="2:8" x14ac:dyDescent="0.25">
      <c r="B72" t="s">
        <v>25</v>
      </c>
      <c r="C72" t="s">
        <v>9</v>
      </c>
      <c r="D72" t="s">
        <v>15</v>
      </c>
      <c r="E72" s="3">
        <v>2415</v>
      </c>
      <c r="F72" s="4">
        <v>15</v>
      </c>
      <c r="G72">
        <f>VLOOKUP(Dataset1[[#This Row],[Product]],products[],2,0)</f>
        <v>6.47</v>
      </c>
      <c r="H72">
        <f>Dataset1[[#This Row],[Units]]*Dataset1[[#This Row],[Cost per Unit ]]</f>
        <v>97.05</v>
      </c>
    </row>
    <row r="73" spans="2:8" x14ac:dyDescent="0.25">
      <c r="B73" t="s">
        <v>5</v>
      </c>
      <c r="C73" t="s">
        <v>30</v>
      </c>
      <c r="D73" t="s">
        <v>36</v>
      </c>
      <c r="E73" s="3">
        <v>4018</v>
      </c>
      <c r="F73" s="4">
        <v>162</v>
      </c>
      <c r="G73">
        <f>VLOOKUP(Dataset1[[#This Row],[Product]],products[],2,0)</f>
        <v>7.64</v>
      </c>
      <c r="H73">
        <f>Dataset1[[#This Row],[Units]]*Dataset1[[#This Row],[Cost per Unit ]]</f>
        <v>1237.6799999999998</v>
      </c>
    </row>
    <row r="74" spans="2:8" x14ac:dyDescent="0.25">
      <c r="B74" t="s">
        <v>25</v>
      </c>
      <c r="C74" t="s">
        <v>30</v>
      </c>
      <c r="D74" t="s">
        <v>36</v>
      </c>
      <c r="E74" s="3">
        <v>861</v>
      </c>
      <c r="F74" s="4">
        <v>195</v>
      </c>
      <c r="G74">
        <f>VLOOKUP(Dataset1[[#This Row],[Product]],products[],2,0)</f>
        <v>7.64</v>
      </c>
      <c r="H74">
        <f>Dataset1[[#This Row],[Units]]*Dataset1[[#This Row],[Cost per Unit ]]</f>
        <v>1489.8</v>
      </c>
    </row>
    <row r="75" spans="2:8" x14ac:dyDescent="0.25">
      <c r="B75" t="s">
        <v>35</v>
      </c>
      <c r="C75" t="s">
        <v>20</v>
      </c>
      <c r="D75" t="s">
        <v>24</v>
      </c>
      <c r="E75" s="3">
        <v>5586</v>
      </c>
      <c r="F75" s="4">
        <v>525</v>
      </c>
      <c r="G75">
        <f>VLOOKUP(Dataset1[[#This Row],[Product]],products[],2,0)</f>
        <v>11.7</v>
      </c>
      <c r="H75">
        <f>Dataset1[[#This Row],[Units]]*Dataset1[[#This Row],[Cost per Unit ]]</f>
        <v>6142.5</v>
      </c>
    </row>
    <row r="76" spans="2:8" x14ac:dyDescent="0.25">
      <c r="B76" t="s">
        <v>23</v>
      </c>
      <c r="C76" t="s">
        <v>30</v>
      </c>
      <c r="D76" t="s">
        <v>19</v>
      </c>
      <c r="E76" s="3">
        <v>2226</v>
      </c>
      <c r="F76" s="4">
        <v>48</v>
      </c>
      <c r="G76">
        <f>VLOOKUP(Dataset1[[#This Row],[Product]],products[],2,0)</f>
        <v>12.37</v>
      </c>
      <c r="H76">
        <f>Dataset1[[#This Row],[Units]]*Dataset1[[#This Row],[Cost per Unit ]]</f>
        <v>593.76</v>
      </c>
    </row>
    <row r="77" spans="2:8" x14ac:dyDescent="0.25">
      <c r="B77" t="s">
        <v>11</v>
      </c>
      <c r="C77" t="s">
        <v>30</v>
      </c>
      <c r="D77" t="s">
        <v>40</v>
      </c>
      <c r="E77" s="3">
        <v>14329</v>
      </c>
      <c r="F77" s="4">
        <v>150</v>
      </c>
      <c r="G77">
        <f>VLOOKUP(Dataset1[[#This Row],[Product]],products[],2,0)</f>
        <v>10.38</v>
      </c>
      <c r="H77">
        <f>Dataset1[[#This Row],[Units]]*Dataset1[[#This Row],[Cost per Unit ]]</f>
        <v>1557.0000000000002</v>
      </c>
    </row>
    <row r="78" spans="2:8" x14ac:dyDescent="0.25">
      <c r="B78" t="s">
        <v>11</v>
      </c>
      <c r="C78" t="s">
        <v>30</v>
      </c>
      <c r="D78" t="s">
        <v>33</v>
      </c>
      <c r="E78" s="3">
        <v>8463</v>
      </c>
      <c r="F78" s="4">
        <v>492</v>
      </c>
      <c r="G78">
        <f>VLOOKUP(Dataset1[[#This Row],[Product]],products[],2,0)</f>
        <v>10.62</v>
      </c>
      <c r="H78">
        <f>Dataset1[[#This Row],[Units]]*Dataset1[[#This Row],[Cost per Unit ]]</f>
        <v>5225.04</v>
      </c>
    </row>
    <row r="79" spans="2:8" x14ac:dyDescent="0.25">
      <c r="B79" t="s">
        <v>25</v>
      </c>
      <c r="C79" t="s">
        <v>30</v>
      </c>
      <c r="D79" t="s">
        <v>32</v>
      </c>
      <c r="E79" s="3">
        <v>2891</v>
      </c>
      <c r="F79" s="4">
        <v>102</v>
      </c>
      <c r="G79">
        <f>VLOOKUP(Dataset1[[#This Row],[Product]],products[],2,0)</f>
        <v>7.16</v>
      </c>
      <c r="H79">
        <f>Dataset1[[#This Row],[Units]]*Dataset1[[#This Row],[Cost per Unit ]]</f>
        <v>730.32</v>
      </c>
    </row>
    <row r="80" spans="2:8" x14ac:dyDescent="0.25">
      <c r="B80" t="s">
        <v>27</v>
      </c>
      <c r="C80" t="s">
        <v>14</v>
      </c>
      <c r="D80" t="s">
        <v>34</v>
      </c>
      <c r="E80" s="3">
        <v>3773</v>
      </c>
      <c r="F80" s="4">
        <v>165</v>
      </c>
      <c r="G80">
        <f>VLOOKUP(Dataset1[[#This Row],[Product]],products[],2,0)</f>
        <v>6.49</v>
      </c>
      <c r="H80">
        <f>Dataset1[[#This Row],[Units]]*Dataset1[[#This Row],[Cost per Unit ]]</f>
        <v>1070.8500000000001</v>
      </c>
    </row>
    <row r="81" spans="2:8" x14ac:dyDescent="0.25">
      <c r="B81" t="s">
        <v>13</v>
      </c>
      <c r="C81" t="s">
        <v>14</v>
      </c>
      <c r="D81" t="s">
        <v>40</v>
      </c>
      <c r="E81" s="3">
        <v>854</v>
      </c>
      <c r="F81" s="4">
        <v>309</v>
      </c>
      <c r="G81">
        <f>VLOOKUP(Dataset1[[#This Row],[Product]],products[],2,0)</f>
        <v>10.38</v>
      </c>
      <c r="H81">
        <f>Dataset1[[#This Row],[Units]]*Dataset1[[#This Row],[Cost per Unit ]]</f>
        <v>3207.42</v>
      </c>
    </row>
    <row r="82" spans="2:8" x14ac:dyDescent="0.25">
      <c r="B82" t="s">
        <v>16</v>
      </c>
      <c r="C82" t="s">
        <v>14</v>
      </c>
      <c r="D82" t="s">
        <v>28</v>
      </c>
      <c r="E82" s="3">
        <v>4970</v>
      </c>
      <c r="F82" s="4">
        <v>156</v>
      </c>
      <c r="G82">
        <f>VLOOKUP(Dataset1[[#This Row],[Product]],products[],2,0)</f>
        <v>3.11</v>
      </c>
      <c r="H82">
        <f>Dataset1[[#This Row],[Units]]*Dataset1[[#This Row],[Cost per Unit ]]</f>
        <v>485.15999999999997</v>
      </c>
    </row>
    <row r="83" spans="2:8" x14ac:dyDescent="0.25">
      <c r="B83" t="s">
        <v>11</v>
      </c>
      <c r="C83" t="s">
        <v>9</v>
      </c>
      <c r="D83" t="s">
        <v>42</v>
      </c>
      <c r="E83" s="3">
        <v>98</v>
      </c>
      <c r="F83" s="4">
        <v>159</v>
      </c>
      <c r="G83">
        <f>VLOOKUP(Dataset1[[#This Row],[Product]],products[],2,0)</f>
        <v>5.6</v>
      </c>
      <c r="H83">
        <f>Dataset1[[#This Row],[Units]]*Dataset1[[#This Row],[Cost per Unit ]]</f>
        <v>890.4</v>
      </c>
    </row>
    <row r="84" spans="2:8" x14ac:dyDescent="0.25">
      <c r="B84" t="s">
        <v>25</v>
      </c>
      <c r="C84" t="s">
        <v>9</v>
      </c>
      <c r="D84" t="s">
        <v>37</v>
      </c>
      <c r="E84" s="3">
        <v>13391</v>
      </c>
      <c r="F84" s="4">
        <v>201</v>
      </c>
      <c r="G84">
        <f>VLOOKUP(Dataset1[[#This Row],[Product]],products[],2,0)</f>
        <v>11.73</v>
      </c>
      <c r="H84">
        <f>Dataset1[[#This Row],[Units]]*Dataset1[[#This Row],[Cost per Unit ]]</f>
        <v>2357.73</v>
      </c>
    </row>
    <row r="85" spans="2:8" x14ac:dyDescent="0.25">
      <c r="B85" t="s">
        <v>8</v>
      </c>
      <c r="C85" t="s">
        <v>17</v>
      </c>
      <c r="D85" t="s">
        <v>21</v>
      </c>
      <c r="E85" s="3">
        <v>8890</v>
      </c>
      <c r="F85" s="4">
        <v>210</v>
      </c>
      <c r="G85">
        <f>VLOOKUP(Dataset1[[#This Row],[Product]],products[],2,0)</f>
        <v>5.79</v>
      </c>
      <c r="H85">
        <f>Dataset1[[#This Row],[Units]]*Dataset1[[#This Row],[Cost per Unit ]]</f>
        <v>1215.9000000000001</v>
      </c>
    </row>
    <row r="86" spans="2:8" x14ac:dyDescent="0.25">
      <c r="B86" t="s">
        <v>26</v>
      </c>
      <c r="C86" t="s">
        <v>20</v>
      </c>
      <c r="D86" t="s">
        <v>31</v>
      </c>
      <c r="E86" s="3">
        <v>56</v>
      </c>
      <c r="F86" s="4">
        <v>51</v>
      </c>
      <c r="G86">
        <f>VLOOKUP(Dataset1[[#This Row],[Product]],products[],2,0)</f>
        <v>9.33</v>
      </c>
      <c r="H86">
        <f>Dataset1[[#This Row],[Units]]*Dataset1[[#This Row],[Cost per Unit ]]</f>
        <v>475.83</v>
      </c>
    </row>
    <row r="87" spans="2:8" x14ac:dyDescent="0.25">
      <c r="B87" t="s">
        <v>27</v>
      </c>
      <c r="C87" t="s">
        <v>14</v>
      </c>
      <c r="D87" t="s">
        <v>18</v>
      </c>
      <c r="E87" s="3">
        <v>3339</v>
      </c>
      <c r="F87" s="4">
        <v>39</v>
      </c>
      <c r="G87">
        <f>VLOOKUP(Dataset1[[#This Row],[Product]],products[],2,0)</f>
        <v>13.15</v>
      </c>
      <c r="H87">
        <f>Dataset1[[#This Row],[Units]]*Dataset1[[#This Row],[Cost per Unit ]]</f>
        <v>512.85</v>
      </c>
    </row>
    <row r="88" spans="2:8" x14ac:dyDescent="0.25">
      <c r="B88" t="s">
        <v>35</v>
      </c>
      <c r="C88" t="s">
        <v>9</v>
      </c>
      <c r="D88" t="s">
        <v>15</v>
      </c>
      <c r="E88" s="3">
        <v>3808</v>
      </c>
      <c r="F88" s="4">
        <v>279</v>
      </c>
      <c r="G88">
        <f>VLOOKUP(Dataset1[[#This Row],[Product]],products[],2,0)</f>
        <v>6.47</v>
      </c>
      <c r="H88">
        <f>Dataset1[[#This Row],[Units]]*Dataset1[[#This Row],[Cost per Unit ]]</f>
        <v>1805.1299999999999</v>
      </c>
    </row>
    <row r="89" spans="2:8" x14ac:dyDescent="0.25">
      <c r="B89" t="s">
        <v>35</v>
      </c>
      <c r="C89" t="s">
        <v>20</v>
      </c>
      <c r="D89" t="s">
        <v>31</v>
      </c>
      <c r="E89" s="3">
        <v>63</v>
      </c>
      <c r="F89" s="4">
        <v>123</v>
      </c>
      <c r="G89">
        <f>VLOOKUP(Dataset1[[#This Row],[Product]],products[],2,0)</f>
        <v>9.33</v>
      </c>
      <c r="H89">
        <f>Dataset1[[#This Row],[Units]]*Dataset1[[#This Row],[Cost per Unit ]]</f>
        <v>1147.5899999999999</v>
      </c>
    </row>
    <row r="90" spans="2:8" x14ac:dyDescent="0.25">
      <c r="B90" t="s">
        <v>26</v>
      </c>
      <c r="C90" t="s">
        <v>17</v>
      </c>
      <c r="D90" t="s">
        <v>39</v>
      </c>
      <c r="E90" s="3">
        <v>7812</v>
      </c>
      <c r="F90" s="4">
        <v>81</v>
      </c>
      <c r="G90">
        <f>VLOOKUP(Dataset1[[#This Row],[Product]],products[],2,0)</f>
        <v>16.73</v>
      </c>
      <c r="H90">
        <f>Dataset1[[#This Row],[Units]]*Dataset1[[#This Row],[Cost per Unit ]]</f>
        <v>1355.13</v>
      </c>
    </row>
    <row r="91" spans="2:8" x14ac:dyDescent="0.25">
      <c r="B91" t="s">
        <v>5</v>
      </c>
      <c r="C91" t="s">
        <v>6</v>
      </c>
      <c r="D91" t="s">
        <v>36</v>
      </c>
      <c r="E91" s="3">
        <v>7693</v>
      </c>
      <c r="F91" s="4">
        <v>21</v>
      </c>
      <c r="G91">
        <f>VLOOKUP(Dataset1[[#This Row],[Product]],products[],2,0)</f>
        <v>7.64</v>
      </c>
      <c r="H91">
        <f>Dataset1[[#This Row],[Units]]*Dataset1[[#This Row],[Cost per Unit ]]</f>
        <v>160.44</v>
      </c>
    </row>
    <row r="92" spans="2:8" x14ac:dyDescent="0.25">
      <c r="B92" t="s">
        <v>27</v>
      </c>
      <c r="C92" t="s">
        <v>14</v>
      </c>
      <c r="D92" t="s">
        <v>40</v>
      </c>
      <c r="E92" s="3">
        <v>973</v>
      </c>
      <c r="F92" s="4">
        <v>162</v>
      </c>
      <c r="G92">
        <f>VLOOKUP(Dataset1[[#This Row],[Product]],products[],2,0)</f>
        <v>10.38</v>
      </c>
      <c r="H92">
        <f>Dataset1[[#This Row],[Units]]*Dataset1[[#This Row],[Cost per Unit ]]</f>
        <v>1681.5600000000002</v>
      </c>
    </row>
    <row r="93" spans="2:8" x14ac:dyDescent="0.25">
      <c r="B93" t="s">
        <v>35</v>
      </c>
      <c r="C93" t="s">
        <v>9</v>
      </c>
      <c r="D93" t="s">
        <v>41</v>
      </c>
      <c r="E93" s="3">
        <v>567</v>
      </c>
      <c r="F93" s="4">
        <v>228</v>
      </c>
      <c r="G93">
        <f>VLOOKUP(Dataset1[[#This Row],[Product]],products[],2,0)</f>
        <v>9</v>
      </c>
      <c r="H93">
        <f>Dataset1[[#This Row],[Units]]*Dataset1[[#This Row],[Cost per Unit ]]</f>
        <v>2052</v>
      </c>
    </row>
    <row r="94" spans="2:8" x14ac:dyDescent="0.25">
      <c r="B94" t="s">
        <v>35</v>
      </c>
      <c r="C94" t="s">
        <v>14</v>
      </c>
      <c r="D94" t="s">
        <v>32</v>
      </c>
      <c r="E94" s="3">
        <v>2471</v>
      </c>
      <c r="F94" s="4">
        <v>342</v>
      </c>
      <c r="G94">
        <f>VLOOKUP(Dataset1[[#This Row],[Product]],products[],2,0)</f>
        <v>7.16</v>
      </c>
      <c r="H94">
        <f>Dataset1[[#This Row],[Units]]*Dataset1[[#This Row],[Cost per Unit ]]</f>
        <v>2448.7200000000003</v>
      </c>
    </row>
    <row r="95" spans="2:8" x14ac:dyDescent="0.25">
      <c r="B95" t="s">
        <v>25</v>
      </c>
      <c r="C95" t="s">
        <v>20</v>
      </c>
      <c r="D95" t="s">
        <v>31</v>
      </c>
      <c r="E95" s="3">
        <v>7189</v>
      </c>
      <c r="F95" s="4">
        <v>54</v>
      </c>
      <c r="G95">
        <f>VLOOKUP(Dataset1[[#This Row],[Product]],products[],2,0)</f>
        <v>9.33</v>
      </c>
      <c r="H95">
        <f>Dataset1[[#This Row],[Units]]*Dataset1[[#This Row],[Cost per Unit ]]</f>
        <v>503.82</v>
      </c>
    </row>
    <row r="96" spans="2:8" x14ac:dyDescent="0.25">
      <c r="B96" t="s">
        <v>13</v>
      </c>
      <c r="C96" t="s">
        <v>9</v>
      </c>
      <c r="D96" t="s">
        <v>40</v>
      </c>
      <c r="E96" s="3">
        <v>7455</v>
      </c>
      <c r="F96" s="4">
        <v>216</v>
      </c>
      <c r="G96">
        <f>VLOOKUP(Dataset1[[#This Row],[Product]],products[],2,0)</f>
        <v>10.38</v>
      </c>
      <c r="H96">
        <f>Dataset1[[#This Row],[Units]]*Dataset1[[#This Row],[Cost per Unit ]]</f>
        <v>2242.0800000000004</v>
      </c>
    </row>
    <row r="97" spans="2:8" x14ac:dyDescent="0.25">
      <c r="B97" t="s">
        <v>27</v>
      </c>
      <c r="C97" t="s">
        <v>30</v>
      </c>
      <c r="D97" t="s">
        <v>42</v>
      </c>
      <c r="E97" s="3">
        <v>3108</v>
      </c>
      <c r="F97" s="4">
        <v>54</v>
      </c>
      <c r="G97">
        <f>VLOOKUP(Dataset1[[#This Row],[Product]],products[],2,0)</f>
        <v>5.6</v>
      </c>
      <c r="H97">
        <f>Dataset1[[#This Row],[Units]]*Dataset1[[#This Row],[Cost per Unit ]]</f>
        <v>302.39999999999998</v>
      </c>
    </row>
    <row r="98" spans="2:8" x14ac:dyDescent="0.25">
      <c r="B98" t="s">
        <v>16</v>
      </c>
      <c r="C98" t="s">
        <v>20</v>
      </c>
      <c r="D98" t="s">
        <v>18</v>
      </c>
      <c r="E98" s="3">
        <v>469</v>
      </c>
      <c r="F98" s="4">
        <v>75</v>
      </c>
      <c r="G98">
        <f>VLOOKUP(Dataset1[[#This Row],[Product]],products[],2,0)</f>
        <v>13.15</v>
      </c>
      <c r="H98">
        <f>Dataset1[[#This Row],[Units]]*Dataset1[[#This Row],[Cost per Unit ]]</f>
        <v>986.25</v>
      </c>
    </row>
    <row r="99" spans="2:8" x14ac:dyDescent="0.25">
      <c r="B99" t="s">
        <v>11</v>
      </c>
      <c r="C99" t="s">
        <v>6</v>
      </c>
      <c r="D99" t="s">
        <v>34</v>
      </c>
      <c r="E99" s="3">
        <v>2737</v>
      </c>
      <c r="F99" s="4">
        <v>93</v>
      </c>
      <c r="G99">
        <f>VLOOKUP(Dataset1[[#This Row],[Product]],products[],2,0)</f>
        <v>6.49</v>
      </c>
      <c r="H99">
        <f>Dataset1[[#This Row],[Units]]*Dataset1[[#This Row],[Cost per Unit ]]</f>
        <v>603.57000000000005</v>
      </c>
    </row>
    <row r="100" spans="2:8" x14ac:dyDescent="0.25">
      <c r="B100" t="s">
        <v>11</v>
      </c>
      <c r="C100" t="s">
        <v>6</v>
      </c>
      <c r="D100" t="s">
        <v>18</v>
      </c>
      <c r="E100" s="3">
        <v>4305</v>
      </c>
      <c r="F100" s="4">
        <v>156</v>
      </c>
      <c r="G100">
        <f>VLOOKUP(Dataset1[[#This Row],[Product]],products[],2,0)</f>
        <v>13.15</v>
      </c>
      <c r="H100">
        <f>Dataset1[[#This Row],[Units]]*Dataset1[[#This Row],[Cost per Unit ]]</f>
        <v>2051.4</v>
      </c>
    </row>
    <row r="101" spans="2:8" x14ac:dyDescent="0.25">
      <c r="B101" t="s">
        <v>11</v>
      </c>
      <c r="C101" t="s">
        <v>20</v>
      </c>
      <c r="D101" t="s">
        <v>28</v>
      </c>
      <c r="E101" s="3">
        <v>2408</v>
      </c>
      <c r="F101" s="4">
        <v>9</v>
      </c>
      <c r="G101">
        <f>VLOOKUP(Dataset1[[#This Row],[Product]],products[],2,0)</f>
        <v>3.11</v>
      </c>
      <c r="H101">
        <f>Dataset1[[#This Row],[Units]]*Dataset1[[#This Row],[Cost per Unit ]]</f>
        <v>27.99</v>
      </c>
    </row>
    <row r="102" spans="2:8" x14ac:dyDescent="0.25">
      <c r="B102" t="s">
        <v>27</v>
      </c>
      <c r="C102" t="s">
        <v>14</v>
      </c>
      <c r="D102" t="s">
        <v>36</v>
      </c>
      <c r="E102" s="3">
        <v>1281</v>
      </c>
      <c r="F102" s="4">
        <v>18</v>
      </c>
      <c r="G102">
        <f>VLOOKUP(Dataset1[[#This Row],[Product]],products[],2,0)</f>
        <v>7.64</v>
      </c>
      <c r="H102">
        <f>Dataset1[[#This Row],[Units]]*Dataset1[[#This Row],[Cost per Unit ]]</f>
        <v>137.51999999999998</v>
      </c>
    </row>
    <row r="103" spans="2:8" x14ac:dyDescent="0.25">
      <c r="B103" t="s">
        <v>5</v>
      </c>
      <c r="C103" t="s">
        <v>9</v>
      </c>
      <c r="D103" t="s">
        <v>10</v>
      </c>
      <c r="E103" s="3">
        <v>12348</v>
      </c>
      <c r="F103" s="4">
        <v>234</v>
      </c>
      <c r="G103">
        <f>VLOOKUP(Dataset1[[#This Row],[Product]],products[],2,0)</f>
        <v>8.65</v>
      </c>
      <c r="H103">
        <f>Dataset1[[#This Row],[Units]]*Dataset1[[#This Row],[Cost per Unit ]]</f>
        <v>2024.1000000000001</v>
      </c>
    </row>
    <row r="104" spans="2:8" x14ac:dyDescent="0.25">
      <c r="B104" t="s">
        <v>27</v>
      </c>
      <c r="C104" t="s">
        <v>30</v>
      </c>
      <c r="D104" t="s">
        <v>40</v>
      </c>
      <c r="E104" s="3">
        <v>3689</v>
      </c>
      <c r="F104" s="4">
        <v>312</v>
      </c>
      <c r="G104">
        <f>VLOOKUP(Dataset1[[#This Row],[Product]],products[],2,0)</f>
        <v>10.38</v>
      </c>
      <c r="H104">
        <f>Dataset1[[#This Row],[Units]]*Dataset1[[#This Row],[Cost per Unit ]]</f>
        <v>3238.5600000000004</v>
      </c>
    </row>
    <row r="105" spans="2:8" x14ac:dyDescent="0.25">
      <c r="B105" t="s">
        <v>23</v>
      </c>
      <c r="C105" t="s">
        <v>14</v>
      </c>
      <c r="D105" t="s">
        <v>36</v>
      </c>
      <c r="E105" s="3">
        <v>2870</v>
      </c>
      <c r="F105" s="4">
        <v>300</v>
      </c>
      <c r="G105">
        <f>VLOOKUP(Dataset1[[#This Row],[Product]],products[],2,0)</f>
        <v>7.64</v>
      </c>
      <c r="H105">
        <f>Dataset1[[#This Row],[Units]]*Dataset1[[#This Row],[Cost per Unit ]]</f>
        <v>2292</v>
      </c>
    </row>
    <row r="106" spans="2:8" x14ac:dyDescent="0.25">
      <c r="B106" t="s">
        <v>26</v>
      </c>
      <c r="C106" t="s">
        <v>14</v>
      </c>
      <c r="D106" t="s">
        <v>39</v>
      </c>
      <c r="E106" s="3">
        <v>798</v>
      </c>
      <c r="F106" s="4">
        <v>519</v>
      </c>
      <c r="G106">
        <f>VLOOKUP(Dataset1[[#This Row],[Product]],products[],2,0)</f>
        <v>16.73</v>
      </c>
      <c r="H106">
        <f>Dataset1[[#This Row],[Units]]*Dataset1[[#This Row],[Cost per Unit ]]</f>
        <v>8682.8700000000008</v>
      </c>
    </row>
    <row r="107" spans="2:8" x14ac:dyDescent="0.25">
      <c r="B107" t="s">
        <v>13</v>
      </c>
      <c r="C107" t="s">
        <v>6</v>
      </c>
      <c r="D107" t="s">
        <v>41</v>
      </c>
      <c r="E107" s="3">
        <v>2933</v>
      </c>
      <c r="F107" s="4">
        <v>9</v>
      </c>
      <c r="G107">
        <f>VLOOKUP(Dataset1[[#This Row],[Product]],products[],2,0)</f>
        <v>9</v>
      </c>
      <c r="H107">
        <f>Dataset1[[#This Row],[Units]]*Dataset1[[#This Row],[Cost per Unit ]]</f>
        <v>81</v>
      </c>
    </row>
    <row r="108" spans="2:8" x14ac:dyDescent="0.25">
      <c r="B108" t="s">
        <v>25</v>
      </c>
      <c r="C108" t="s">
        <v>9</v>
      </c>
      <c r="D108" t="s">
        <v>12</v>
      </c>
      <c r="E108" s="3">
        <v>2744</v>
      </c>
      <c r="F108" s="4">
        <v>9</v>
      </c>
      <c r="G108">
        <f>VLOOKUP(Dataset1[[#This Row],[Product]],products[],2,0)</f>
        <v>11.88</v>
      </c>
      <c r="H108">
        <f>Dataset1[[#This Row],[Units]]*Dataset1[[#This Row],[Cost per Unit ]]</f>
        <v>106.92</v>
      </c>
    </row>
    <row r="109" spans="2:8" x14ac:dyDescent="0.25">
      <c r="B109" t="s">
        <v>5</v>
      </c>
      <c r="C109" t="s">
        <v>14</v>
      </c>
      <c r="D109" t="s">
        <v>19</v>
      </c>
      <c r="E109" s="3">
        <v>9772</v>
      </c>
      <c r="F109" s="4">
        <v>90</v>
      </c>
      <c r="G109">
        <f>VLOOKUP(Dataset1[[#This Row],[Product]],products[],2,0)</f>
        <v>12.37</v>
      </c>
      <c r="H109">
        <f>Dataset1[[#This Row],[Units]]*Dataset1[[#This Row],[Cost per Unit ]]</f>
        <v>1113.3</v>
      </c>
    </row>
    <row r="110" spans="2:8" x14ac:dyDescent="0.25">
      <c r="B110" t="s">
        <v>23</v>
      </c>
      <c r="C110" t="s">
        <v>30</v>
      </c>
      <c r="D110" t="s">
        <v>18</v>
      </c>
      <c r="E110" s="3">
        <v>1568</v>
      </c>
      <c r="F110" s="4">
        <v>96</v>
      </c>
      <c r="G110">
        <f>VLOOKUP(Dataset1[[#This Row],[Product]],products[],2,0)</f>
        <v>13.15</v>
      </c>
      <c r="H110">
        <f>Dataset1[[#This Row],[Units]]*Dataset1[[#This Row],[Cost per Unit ]]</f>
        <v>1262.4000000000001</v>
      </c>
    </row>
    <row r="111" spans="2:8" x14ac:dyDescent="0.25">
      <c r="B111" t="s">
        <v>26</v>
      </c>
      <c r="C111" t="s">
        <v>14</v>
      </c>
      <c r="D111" t="s">
        <v>29</v>
      </c>
      <c r="E111" s="3">
        <v>11417</v>
      </c>
      <c r="F111" s="4">
        <v>21</v>
      </c>
      <c r="G111">
        <f>VLOOKUP(Dataset1[[#This Row],[Product]],products[],2,0)</f>
        <v>8.7899999999999991</v>
      </c>
      <c r="H111">
        <f>Dataset1[[#This Row],[Units]]*Dataset1[[#This Row],[Cost per Unit ]]</f>
        <v>184.58999999999997</v>
      </c>
    </row>
    <row r="112" spans="2:8" x14ac:dyDescent="0.25">
      <c r="B112" t="s">
        <v>5</v>
      </c>
      <c r="C112" t="s">
        <v>30</v>
      </c>
      <c r="D112" t="s">
        <v>42</v>
      </c>
      <c r="E112" s="3">
        <v>6748</v>
      </c>
      <c r="F112" s="4">
        <v>48</v>
      </c>
      <c r="G112">
        <f>VLOOKUP(Dataset1[[#This Row],[Product]],products[],2,0)</f>
        <v>5.6</v>
      </c>
      <c r="H112">
        <f>Dataset1[[#This Row],[Units]]*Dataset1[[#This Row],[Cost per Unit ]]</f>
        <v>268.79999999999995</v>
      </c>
    </row>
    <row r="113" spans="2:8" x14ac:dyDescent="0.25">
      <c r="B113" t="s">
        <v>35</v>
      </c>
      <c r="C113" t="s">
        <v>14</v>
      </c>
      <c r="D113" t="s">
        <v>39</v>
      </c>
      <c r="E113" s="3">
        <v>1407</v>
      </c>
      <c r="F113" s="4">
        <v>72</v>
      </c>
      <c r="G113">
        <f>VLOOKUP(Dataset1[[#This Row],[Product]],products[],2,0)</f>
        <v>16.73</v>
      </c>
      <c r="H113">
        <f>Dataset1[[#This Row],[Units]]*Dataset1[[#This Row],[Cost per Unit ]]</f>
        <v>1204.56</v>
      </c>
    </row>
    <row r="114" spans="2:8" x14ac:dyDescent="0.25">
      <c r="B114" t="s">
        <v>8</v>
      </c>
      <c r="C114" t="s">
        <v>9</v>
      </c>
      <c r="D114" t="s">
        <v>32</v>
      </c>
      <c r="E114" s="3">
        <v>2023</v>
      </c>
      <c r="F114" s="4">
        <v>168</v>
      </c>
      <c r="G114">
        <f>VLOOKUP(Dataset1[[#This Row],[Product]],products[],2,0)</f>
        <v>7.16</v>
      </c>
      <c r="H114">
        <f>Dataset1[[#This Row],[Units]]*Dataset1[[#This Row],[Cost per Unit ]]</f>
        <v>1202.8800000000001</v>
      </c>
    </row>
    <row r="115" spans="2:8" x14ac:dyDescent="0.25">
      <c r="B115" t="s">
        <v>25</v>
      </c>
      <c r="C115" t="s">
        <v>17</v>
      </c>
      <c r="D115" t="s">
        <v>42</v>
      </c>
      <c r="E115" s="3">
        <v>5236</v>
      </c>
      <c r="F115" s="4">
        <v>51</v>
      </c>
      <c r="G115">
        <f>VLOOKUP(Dataset1[[#This Row],[Product]],products[],2,0)</f>
        <v>5.6</v>
      </c>
      <c r="H115">
        <f>Dataset1[[#This Row],[Units]]*Dataset1[[#This Row],[Cost per Unit ]]</f>
        <v>285.59999999999997</v>
      </c>
    </row>
    <row r="116" spans="2:8" x14ac:dyDescent="0.25">
      <c r="B116" t="s">
        <v>13</v>
      </c>
      <c r="C116" t="s">
        <v>14</v>
      </c>
      <c r="D116" t="s">
        <v>36</v>
      </c>
      <c r="E116" s="3">
        <v>1925</v>
      </c>
      <c r="F116" s="4">
        <v>192</v>
      </c>
      <c r="G116">
        <f>VLOOKUP(Dataset1[[#This Row],[Product]],products[],2,0)</f>
        <v>7.64</v>
      </c>
      <c r="H116">
        <f>Dataset1[[#This Row],[Units]]*Dataset1[[#This Row],[Cost per Unit ]]</f>
        <v>1466.8799999999999</v>
      </c>
    </row>
    <row r="117" spans="2:8" x14ac:dyDescent="0.25">
      <c r="B117" t="s">
        <v>23</v>
      </c>
      <c r="C117" t="s">
        <v>6</v>
      </c>
      <c r="D117" t="s">
        <v>24</v>
      </c>
      <c r="E117" s="3">
        <v>6608</v>
      </c>
      <c r="F117" s="4">
        <v>225</v>
      </c>
      <c r="G117">
        <f>VLOOKUP(Dataset1[[#This Row],[Product]],products[],2,0)</f>
        <v>11.7</v>
      </c>
      <c r="H117">
        <f>Dataset1[[#This Row],[Units]]*Dataset1[[#This Row],[Cost per Unit ]]</f>
        <v>2632.5</v>
      </c>
    </row>
    <row r="118" spans="2:8" x14ac:dyDescent="0.25">
      <c r="B118" t="s">
        <v>16</v>
      </c>
      <c r="C118" t="s">
        <v>30</v>
      </c>
      <c r="D118" t="s">
        <v>42</v>
      </c>
      <c r="E118" s="3">
        <v>8008</v>
      </c>
      <c r="F118" s="4">
        <v>456</v>
      </c>
      <c r="G118">
        <f>VLOOKUP(Dataset1[[#This Row],[Product]],products[],2,0)</f>
        <v>5.6</v>
      </c>
      <c r="H118">
        <f>Dataset1[[#This Row],[Units]]*Dataset1[[#This Row],[Cost per Unit ]]</f>
        <v>2553.6</v>
      </c>
    </row>
    <row r="119" spans="2:8" x14ac:dyDescent="0.25">
      <c r="B119" t="s">
        <v>35</v>
      </c>
      <c r="C119" t="s">
        <v>30</v>
      </c>
      <c r="D119" t="s">
        <v>18</v>
      </c>
      <c r="E119" s="3">
        <v>1428</v>
      </c>
      <c r="F119" s="4">
        <v>93</v>
      </c>
      <c r="G119">
        <f>VLOOKUP(Dataset1[[#This Row],[Product]],products[],2,0)</f>
        <v>13.15</v>
      </c>
      <c r="H119">
        <f>Dataset1[[#This Row],[Units]]*Dataset1[[#This Row],[Cost per Unit ]]</f>
        <v>1222.95</v>
      </c>
    </row>
    <row r="120" spans="2:8" x14ac:dyDescent="0.25">
      <c r="B120" t="s">
        <v>16</v>
      </c>
      <c r="C120" t="s">
        <v>30</v>
      </c>
      <c r="D120" t="s">
        <v>12</v>
      </c>
      <c r="E120" s="3">
        <v>525</v>
      </c>
      <c r="F120" s="4">
        <v>48</v>
      </c>
      <c r="G120">
        <f>VLOOKUP(Dataset1[[#This Row],[Product]],products[],2,0)</f>
        <v>11.88</v>
      </c>
      <c r="H120">
        <f>Dataset1[[#This Row],[Units]]*Dataset1[[#This Row],[Cost per Unit ]]</f>
        <v>570.24</v>
      </c>
    </row>
    <row r="121" spans="2:8" x14ac:dyDescent="0.25">
      <c r="B121" t="s">
        <v>16</v>
      </c>
      <c r="C121" t="s">
        <v>6</v>
      </c>
      <c r="D121" t="s">
        <v>15</v>
      </c>
      <c r="E121" s="3">
        <v>1505</v>
      </c>
      <c r="F121" s="4">
        <v>102</v>
      </c>
      <c r="G121">
        <f>VLOOKUP(Dataset1[[#This Row],[Product]],products[],2,0)</f>
        <v>6.47</v>
      </c>
      <c r="H121">
        <f>Dataset1[[#This Row],[Units]]*Dataset1[[#This Row],[Cost per Unit ]]</f>
        <v>659.93999999999994</v>
      </c>
    </row>
    <row r="122" spans="2:8" x14ac:dyDescent="0.25">
      <c r="B122" t="s">
        <v>23</v>
      </c>
      <c r="C122" t="s">
        <v>9</v>
      </c>
      <c r="D122" t="s">
        <v>7</v>
      </c>
      <c r="E122" s="3">
        <v>6755</v>
      </c>
      <c r="F122" s="4">
        <v>252</v>
      </c>
      <c r="G122">
        <f>VLOOKUP(Dataset1[[#This Row],[Product]],products[],2,0)</f>
        <v>14.49</v>
      </c>
      <c r="H122">
        <f>Dataset1[[#This Row],[Units]]*Dataset1[[#This Row],[Cost per Unit ]]</f>
        <v>3651.48</v>
      </c>
    </row>
    <row r="123" spans="2:8" x14ac:dyDescent="0.25">
      <c r="B123" t="s">
        <v>26</v>
      </c>
      <c r="C123" t="s">
        <v>6</v>
      </c>
      <c r="D123" t="s">
        <v>15</v>
      </c>
      <c r="E123" s="3">
        <v>11571</v>
      </c>
      <c r="F123" s="4">
        <v>138</v>
      </c>
      <c r="G123">
        <f>VLOOKUP(Dataset1[[#This Row],[Product]],products[],2,0)</f>
        <v>6.47</v>
      </c>
      <c r="H123">
        <f>Dataset1[[#This Row],[Units]]*Dataset1[[#This Row],[Cost per Unit ]]</f>
        <v>892.86</v>
      </c>
    </row>
    <row r="124" spans="2:8" x14ac:dyDescent="0.25">
      <c r="B124" t="s">
        <v>5</v>
      </c>
      <c r="C124" t="s">
        <v>20</v>
      </c>
      <c r="D124" t="s">
        <v>18</v>
      </c>
      <c r="E124" s="3">
        <v>2541</v>
      </c>
      <c r="F124" s="4">
        <v>90</v>
      </c>
      <c r="G124">
        <f>VLOOKUP(Dataset1[[#This Row],[Product]],products[],2,0)</f>
        <v>13.15</v>
      </c>
      <c r="H124">
        <f>Dataset1[[#This Row],[Units]]*Dataset1[[#This Row],[Cost per Unit ]]</f>
        <v>1183.5</v>
      </c>
    </row>
    <row r="125" spans="2:8" x14ac:dyDescent="0.25">
      <c r="B125" t="s">
        <v>13</v>
      </c>
      <c r="C125" t="s">
        <v>6</v>
      </c>
      <c r="D125" t="s">
        <v>7</v>
      </c>
      <c r="E125" s="3">
        <v>1526</v>
      </c>
      <c r="F125" s="4">
        <v>240</v>
      </c>
      <c r="G125">
        <f>VLOOKUP(Dataset1[[#This Row],[Product]],products[],2,0)</f>
        <v>14.49</v>
      </c>
      <c r="H125">
        <f>Dataset1[[#This Row],[Units]]*Dataset1[[#This Row],[Cost per Unit ]]</f>
        <v>3477.6</v>
      </c>
    </row>
    <row r="126" spans="2:8" x14ac:dyDescent="0.25">
      <c r="B126" t="s">
        <v>5</v>
      </c>
      <c r="C126" t="s">
        <v>20</v>
      </c>
      <c r="D126" t="s">
        <v>12</v>
      </c>
      <c r="E126" s="3">
        <v>6125</v>
      </c>
      <c r="F126" s="4">
        <v>102</v>
      </c>
      <c r="G126">
        <f>VLOOKUP(Dataset1[[#This Row],[Product]],products[],2,0)</f>
        <v>11.88</v>
      </c>
      <c r="H126">
        <f>Dataset1[[#This Row],[Units]]*Dataset1[[#This Row],[Cost per Unit ]]</f>
        <v>1211.76</v>
      </c>
    </row>
    <row r="127" spans="2:8" x14ac:dyDescent="0.25">
      <c r="B127" t="s">
        <v>13</v>
      </c>
      <c r="C127" t="s">
        <v>9</v>
      </c>
      <c r="D127" t="s">
        <v>39</v>
      </c>
      <c r="E127" s="3">
        <v>847</v>
      </c>
      <c r="F127" s="4">
        <v>129</v>
      </c>
      <c r="G127">
        <f>VLOOKUP(Dataset1[[#This Row],[Product]],products[],2,0)</f>
        <v>16.73</v>
      </c>
      <c r="H127">
        <f>Dataset1[[#This Row],[Units]]*Dataset1[[#This Row],[Cost per Unit ]]</f>
        <v>2158.17</v>
      </c>
    </row>
    <row r="128" spans="2:8" x14ac:dyDescent="0.25">
      <c r="B128" t="s">
        <v>8</v>
      </c>
      <c r="C128" t="s">
        <v>9</v>
      </c>
      <c r="D128" t="s">
        <v>39</v>
      </c>
      <c r="E128" s="3">
        <v>4753</v>
      </c>
      <c r="F128" s="4">
        <v>300</v>
      </c>
      <c r="G128">
        <f>VLOOKUP(Dataset1[[#This Row],[Product]],products[],2,0)</f>
        <v>16.73</v>
      </c>
      <c r="H128">
        <f>Dataset1[[#This Row],[Units]]*Dataset1[[#This Row],[Cost per Unit ]]</f>
        <v>5019</v>
      </c>
    </row>
    <row r="129" spans="2:8" x14ac:dyDescent="0.25">
      <c r="B129" t="s">
        <v>16</v>
      </c>
      <c r="C129" t="s">
        <v>20</v>
      </c>
      <c r="D129" t="s">
        <v>19</v>
      </c>
      <c r="E129" s="3">
        <v>959</v>
      </c>
      <c r="F129" s="4">
        <v>135</v>
      </c>
      <c r="G129">
        <f>VLOOKUP(Dataset1[[#This Row],[Product]],products[],2,0)</f>
        <v>12.37</v>
      </c>
      <c r="H129">
        <f>Dataset1[[#This Row],[Units]]*Dataset1[[#This Row],[Cost per Unit ]]</f>
        <v>1669.9499999999998</v>
      </c>
    </row>
    <row r="130" spans="2:8" x14ac:dyDescent="0.25">
      <c r="B130" t="s">
        <v>23</v>
      </c>
      <c r="C130" t="s">
        <v>9</v>
      </c>
      <c r="D130" t="s">
        <v>38</v>
      </c>
      <c r="E130" s="3">
        <v>2793</v>
      </c>
      <c r="F130" s="4">
        <v>114</v>
      </c>
      <c r="G130">
        <f>VLOOKUP(Dataset1[[#This Row],[Product]],products[],2,0)</f>
        <v>4.97</v>
      </c>
      <c r="H130">
        <f>Dataset1[[#This Row],[Units]]*Dataset1[[#This Row],[Cost per Unit ]]</f>
        <v>566.57999999999993</v>
      </c>
    </row>
    <row r="131" spans="2:8" x14ac:dyDescent="0.25">
      <c r="B131" t="s">
        <v>23</v>
      </c>
      <c r="C131" t="s">
        <v>9</v>
      </c>
      <c r="D131" t="s">
        <v>24</v>
      </c>
      <c r="E131" s="3">
        <v>4606</v>
      </c>
      <c r="F131" s="4">
        <v>63</v>
      </c>
      <c r="G131">
        <f>VLOOKUP(Dataset1[[#This Row],[Product]],products[],2,0)</f>
        <v>11.7</v>
      </c>
      <c r="H131">
        <f>Dataset1[[#This Row],[Units]]*Dataset1[[#This Row],[Cost per Unit ]]</f>
        <v>737.09999999999991</v>
      </c>
    </row>
    <row r="132" spans="2:8" x14ac:dyDescent="0.25">
      <c r="B132" t="s">
        <v>23</v>
      </c>
      <c r="C132" t="s">
        <v>14</v>
      </c>
      <c r="D132" t="s">
        <v>32</v>
      </c>
      <c r="E132" s="3">
        <v>5551</v>
      </c>
      <c r="F132" s="4">
        <v>252</v>
      </c>
      <c r="G132">
        <f>VLOOKUP(Dataset1[[#This Row],[Product]],products[],2,0)</f>
        <v>7.16</v>
      </c>
      <c r="H132">
        <f>Dataset1[[#This Row],[Units]]*Dataset1[[#This Row],[Cost per Unit ]]</f>
        <v>1804.32</v>
      </c>
    </row>
    <row r="133" spans="2:8" x14ac:dyDescent="0.25">
      <c r="B133" t="s">
        <v>35</v>
      </c>
      <c r="C133" t="s">
        <v>14</v>
      </c>
      <c r="D133" t="s">
        <v>10</v>
      </c>
      <c r="E133" s="3">
        <v>6657</v>
      </c>
      <c r="F133" s="4">
        <v>303</v>
      </c>
      <c r="G133">
        <f>VLOOKUP(Dataset1[[#This Row],[Product]],products[],2,0)</f>
        <v>8.65</v>
      </c>
      <c r="H133">
        <f>Dataset1[[#This Row],[Units]]*Dataset1[[#This Row],[Cost per Unit ]]</f>
        <v>2620.9500000000003</v>
      </c>
    </row>
    <row r="134" spans="2:8" x14ac:dyDescent="0.25">
      <c r="B134" t="s">
        <v>23</v>
      </c>
      <c r="C134" t="s">
        <v>17</v>
      </c>
      <c r="D134" t="s">
        <v>28</v>
      </c>
      <c r="E134" s="3">
        <v>4438</v>
      </c>
      <c r="F134" s="4">
        <v>246</v>
      </c>
      <c r="G134">
        <f>VLOOKUP(Dataset1[[#This Row],[Product]],products[],2,0)</f>
        <v>3.11</v>
      </c>
      <c r="H134">
        <f>Dataset1[[#This Row],[Units]]*Dataset1[[#This Row],[Cost per Unit ]]</f>
        <v>765.06</v>
      </c>
    </row>
    <row r="135" spans="2:8" x14ac:dyDescent="0.25">
      <c r="B135" t="s">
        <v>8</v>
      </c>
      <c r="C135" t="s">
        <v>20</v>
      </c>
      <c r="D135" t="s">
        <v>22</v>
      </c>
      <c r="E135" s="3">
        <v>168</v>
      </c>
      <c r="F135" s="4">
        <v>84</v>
      </c>
      <c r="G135">
        <f>VLOOKUP(Dataset1[[#This Row],[Product]],products[],2,0)</f>
        <v>9.77</v>
      </c>
      <c r="H135">
        <f>Dataset1[[#This Row],[Units]]*Dataset1[[#This Row],[Cost per Unit ]]</f>
        <v>820.68</v>
      </c>
    </row>
    <row r="136" spans="2:8" x14ac:dyDescent="0.25">
      <c r="B136" t="s">
        <v>23</v>
      </c>
      <c r="C136" t="s">
        <v>30</v>
      </c>
      <c r="D136" t="s">
        <v>28</v>
      </c>
      <c r="E136" s="3">
        <v>7777</v>
      </c>
      <c r="F136" s="4">
        <v>39</v>
      </c>
      <c r="G136">
        <f>VLOOKUP(Dataset1[[#This Row],[Product]],products[],2,0)</f>
        <v>3.11</v>
      </c>
      <c r="H136">
        <f>Dataset1[[#This Row],[Units]]*Dataset1[[#This Row],[Cost per Unit ]]</f>
        <v>121.28999999999999</v>
      </c>
    </row>
    <row r="137" spans="2:8" x14ac:dyDescent="0.25">
      <c r="B137" t="s">
        <v>25</v>
      </c>
      <c r="C137" t="s">
        <v>14</v>
      </c>
      <c r="D137" t="s">
        <v>28</v>
      </c>
      <c r="E137" s="3">
        <v>3339</v>
      </c>
      <c r="F137" s="4">
        <v>348</v>
      </c>
      <c r="G137">
        <f>VLOOKUP(Dataset1[[#This Row],[Product]],products[],2,0)</f>
        <v>3.11</v>
      </c>
      <c r="H137">
        <f>Dataset1[[#This Row],[Units]]*Dataset1[[#This Row],[Cost per Unit ]]</f>
        <v>1082.28</v>
      </c>
    </row>
    <row r="138" spans="2:8" x14ac:dyDescent="0.25">
      <c r="B138" t="s">
        <v>23</v>
      </c>
      <c r="C138" t="s">
        <v>6</v>
      </c>
      <c r="D138" t="s">
        <v>19</v>
      </c>
      <c r="E138" s="3">
        <v>6391</v>
      </c>
      <c r="F138" s="4">
        <v>48</v>
      </c>
      <c r="G138">
        <f>VLOOKUP(Dataset1[[#This Row],[Product]],products[],2,0)</f>
        <v>12.37</v>
      </c>
      <c r="H138">
        <f>Dataset1[[#This Row],[Units]]*Dataset1[[#This Row],[Cost per Unit ]]</f>
        <v>593.76</v>
      </c>
    </row>
    <row r="139" spans="2:8" x14ac:dyDescent="0.25">
      <c r="B139" t="s">
        <v>25</v>
      </c>
      <c r="C139" t="s">
        <v>6</v>
      </c>
      <c r="D139" t="s">
        <v>22</v>
      </c>
      <c r="E139" s="3">
        <v>518</v>
      </c>
      <c r="F139" s="4">
        <v>75</v>
      </c>
      <c r="G139">
        <f>VLOOKUP(Dataset1[[#This Row],[Product]],products[],2,0)</f>
        <v>9.77</v>
      </c>
      <c r="H139">
        <f>Dataset1[[#This Row],[Units]]*Dataset1[[#This Row],[Cost per Unit ]]</f>
        <v>732.75</v>
      </c>
    </row>
    <row r="140" spans="2:8" x14ac:dyDescent="0.25">
      <c r="B140" t="s">
        <v>23</v>
      </c>
      <c r="C140" t="s">
        <v>20</v>
      </c>
      <c r="D140" t="s">
        <v>40</v>
      </c>
      <c r="E140" s="3">
        <v>5677</v>
      </c>
      <c r="F140" s="4">
        <v>258</v>
      </c>
      <c r="G140">
        <f>VLOOKUP(Dataset1[[#This Row],[Product]],products[],2,0)</f>
        <v>10.38</v>
      </c>
      <c r="H140">
        <f>Dataset1[[#This Row],[Units]]*Dataset1[[#This Row],[Cost per Unit ]]</f>
        <v>2678.0400000000004</v>
      </c>
    </row>
    <row r="141" spans="2:8" x14ac:dyDescent="0.25">
      <c r="B141" t="s">
        <v>16</v>
      </c>
      <c r="C141" t="s">
        <v>17</v>
      </c>
      <c r="D141" t="s">
        <v>28</v>
      </c>
      <c r="E141" s="3">
        <v>6048</v>
      </c>
      <c r="F141" s="4">
        <v>27</v>
      </c>
      <c r="G141">
        <f>VLOOKUP(Dataset1[[#This Row],[Product]],products[],2,0)</f>
        <v>3.11</v>
      </c>
      <c r="H141">
        <f>Dataset1[[#This Row],[Units]]*Dataset1[[#This Row],[Cost per Unit ]]</f>
        <v>83.97</v>
      </c>
    </row>
    <row r="142" spans="2:8" x14ac:dyDescent="0.25">
      <c r="B142" t="s">
        <v>8</v>
      </c>
      <c r="C142" t="s">
        <v>20</v>
      </c>
      <c r="D142" t="s">
        <v>10</v>
      </c>
      <c r="E142" s="3">
        <v>3752</v>
      </c>
      <c r="F142" s="4">
        <v>213</v>
      </c>
      <c r="G142">
        <f>VLOOKUP(Dataset1[[#This Row],[Product]],products[],2,0)</f>
        <v>8.65</v>
      </c>
      <c r="H142">
        <f>Dataset1[[#This Row],[Units]]*Dataset1[[#This Row],[Cost per Unit ]]</f>
        <v>1842.45</v>
      </c>
    </row>
    <row r="143" spans="2:8" x14ac:dyDescent="0.25">
      <c r="B143" t="s">
        <v>25</v>
      </c>
      <c r="C143" t="s">
        <v>9</v>
      </c>
      <c r="D143" t="s">
        <v>32</v>
      </c>
      <c r="E143" s="3">
        <v>4480</v>
      </c>
      <c r="F143" s="4">
        <v>357</v>
      </c>
      <c r="G143">
        <f>VLOOKUP(Dataset1[[#This Row],[Product]],products[],2,0)</f>
        <v>7.16</v>
      </c>
      <c r="H143">
        <f>Dataset1[[#This Row],[Units]]*Dataset1[[#This Row],[Cost per Unit ]]</f>
        <v>2556.12</v>
      </c>
    </row>
    <row r="144" spans="2:8" x14ac:dyDescent="0.25">
      <c r="B144" t="s">
        <v>11</v>
      </c>
      <c r="C144" t="s">
        <v>6</v>
      </c>
      <c r="D144" t="s">
        <v>12</v>
      </c>
      <c r="E144" s="3">
        <v>259</v>
      </c>
      <c r="F144" s="4">
        <v>207</v>
      </c>
      <c r="G144">
        <f>VLOOKUP(Dataset1[[#This Row],[Product]],products[],2,0)</f>
        <v>11.88</v>
      </c>
      <c r="H144">
        <f>Dataset1[[#This Row],[Units]]*Dataset1[[#This Row],[Cost per Unit ]]</f>
        <v>2459.1600000000003</v>
      </c>
    </row>
    <row r="145" spans="2:8" x14ac:dyDescent="0.25">
      <c r="B145" t="s">
        <v>8</v>
      </c>
      <c r="C145" t="s">
        <v>6</v>
      </c>
      <c r="D145" t="s">
        <v>7</v>
      </c>
      <c r="E145" s="3">
        <v>42</v>
      </c>
      <c r="F145" s="4">
        <v>150</v>
      </c>
      <c r="G145">
        <f>VLOOKUP(Dataset1[[#This Row],[Product]],products[],2,0)</f>
        <v>14.49</v>
      </c>
      <c r="H145">
        <f>Dataset1[[#This Row],[Units]]*Dataset1[[#This Row],[Cost per Unit ]]</f>
        <v>2173.5</v>
      </c>
    </row>
    <row r="146" spans="2:8" x14ac:dyDescent="0.25">
      <c r="B146" t="s">
        <v>13</v>
      </c>
      <c r="C146" t="s">
        <v>14</v>
      </c>
      <c r="D146" t="s">
        <v>42</v>
      </c>
      <c r="E146" s="3">
        <v>98</v>
      </c>
      <c r="F146" s="4">
        <v>204</v>
      </c>
      <c r="G146">
        <f>VLOOKUP(Dataset1[[#This Row],[Product]],products[],2,0)</f>
        <v>5.6</v>
      </c>
      <c r="H146">
        <f>Dataset1[[#This Row],[Units]]*Dataset1[[#This Row],[Cost per Unit ]]</f>
        <v>1142.3999999999999</v>
      </c>
    </row>
    <row r="147" spans="2:8" x14ac:dyDescent="0.25">
      <c r="B147" t="s">
        <v>23</v>
      </c>
      <c r="C147" t="s">
        <v>9</v>
      </c>
      <c r="D147" t="s">
        <v>39</v>
      </c>
      <c r="E147" s="3">
        <v>2478</v>
      </c>
      <c r="F147" s="4">
        <v>21</v>
      </c>
      <c r="G147">
        <f>VLOOKUP(Dataset1[[#This Row],[Product]],products[],2,0)</f>
        <v>16.73</v>
      </c>
      <c r="H147">
        <f>Dataset1[[#This Row],[Units]]*Dataset1[[#This Row],[Cost per Unit ]]</f>
        <v>351.33</v>
      </c>
    </row>
    <row r="148" spans="2:8" x14ac:dyDescent="0.25">
      <c r="B148" t="s">
        <v>13</v>
      </c>
      <c r="C148" t="s">
        <v>30</v>
      </c>
      <c r="D148" t="s">
        <v>19</v>
      </c>
      <c r="E148" s="3">
        <v>7847</v>
      </c>
      <c r="F148" s="4">
        <v>174</v>
      </c>
      <c r="G148">
        <f>VLOOKUP(Dataset1[[#This Row],[Product]],products[],2,0)</f>
        <v>12.37</v>
      </c>
      <c r="H148">
        <f>Dataset1[[#This Row],[Units]]*Dataset1[[#This Row],[Cost per Unit ]]</f>
        <v>2152.3799999999997</v>
      </c>
    </row>
    <row r="149" spans="2:8" x14ac:dyDescent="0.25">
      <c r="B149" t="s">
        <v>26</v>
      </c>
      <c r="C149" t="s">
        <v>6</v>
      </c>
      <c r="D149" t="s">
        <v>28</v>
      </c>
      <c r="E149" s="3">
        <v>9926</v>
      </c>
      <c r="F149" s="4">
        <v>201</v>
      </c>
      <c r="G149">
        <f>VLOOKUP(Dataset1[[#This Row],[Product]],products[],2,0)</f>
        <v>3.11</v>
      </c>
      <c r="H149">
        <f>Dataset1[[#This Row],[Units]]*Dataset1[[#This Row],[Cost per Unit ]]</f>
        <v>625.11</v>
      </c>
    </row>
    <row r="150" spans="2:8" x14ac:dyDescent="0.25">
      <c r="B150" t="s">
        <v>8</v>
      </c>
      <c r="C150" t="s">
        <v>20</v>
      </c>
      <c r="D150" t="s">
        <v>31</v>
      </c>
      <c r="E150" s="3">
        <v>819</v>
      </c>
      <c r="F150" s="4">
        <v>510</v>
      </c>
      <c r="G150">
        <f>VLOOKUP(Dataset1[[#This Row],[Product]],products[],2,0)</f>
        <v>9.33</v>
      </c>
      <c r="H150">
        <f>Dataset1[[#This Row],[Units]]*Dataset1[[#This Row],[Cost per Unit ]]</f>
        <v>4758.3</v>
      </c>
    </row>
    <row r="151" spans="2:8" x14ac:dyDescent="0.25">
      <c r="B151" t="s">
        <v>16</v>
      </c>
      <c r="C151" t="s">
        <v>17</v>
      </c>
      <c r="D151" t="s">
        <v>32</v>
      </c>
      <c r="E151" s="3">
        <v>3052</v>
      </c>
      <c r="F151" s="4">
        <v>378</v>
      </c>
      <c r="G151">
        <f>VLOOKUP(Dataset1[[#This Row],[Product]],products[],2,0)</f>
        <v>7.16</v>
      </c>
      <c r="H151">
        <f>Dataset1[[#This Row],[Units]]*Dataset1[[#This Row],[Cost per Unit ]]</f>
        <v>2706.48</v>
      </c>
    </row>
    <row r="152" spans="2:8" x14ac:dyDescent="0.25">
      <c r="B152" t="s">
        <v>11</v>
      </c>
      <c r="C152" t="s">
        <v>30</v>
      </c>
      <c r="D152" t="s">
        <v>41</v>
      </c>
      <c r="E152" s="3">
        <v>6832</v>
      </c>
      <c r="F152" s="4">
        <v>27</v>
      </c>
      <c r="G152">
        <f>VLOOKUP(Dataset1[[#This Row],[Product]],products[],2,0)</f>
        <v>9</v>
      </c>
      <c r="H152">
        <f>Dataset1[[#This Row],[Units]]*Dataset1[[#This Row],[Cost per Unit ]]</f>
        <v>243</v>
      </c>
    </row>
    <row r="153" spans="2:8" x14ac:dyDescent="0.25">
      <c r="B153" t="s">
        <v>26</v>
      </c>
      <c r="C153" t="s">
        <v>17</v>
      </c>
      <c r="D153" t="s">
        <v>29</v>
      </c>
      <c r="E153" s="3">
        <v>2016</v>
      </c>
      <c r="F153" s="4">
        <v>117</v>
      </c>
      <c r="G153">
        <f>VLOOKUP(Dataset1[[#This Row],[Product]],products[],2,0)</f>
        <v>8.7899999999999991</v>
      </c>
      <c r="H153">
        <f>Dataset1[[#This Row],[Units]]*Dataset1[[#This Row],[Cost per Unit ]]</f>
        <v>1028.4299999999998</v>
      </c>
    </row>
    <row r="154" spans="2:8" x14ac:dyDescent="0.25">
      <c r="B154" t="s">
        <v>16</v>
      </c>
      <c r="C154" t="s">
        <v>20</v>
      </c>
      <c r="D154" t="s">
        <v>41</v>
      </c>
      <c r="E154" s="3">
        <v>7322</v>
      </c>
      <c r="F154" s="4">
        <v>36</v>
      </c>
      <c r="G154">
        <f>VLOOKUP(Dataset1[[#This Row],[Product]],products[],2,0)</f>
        <v>9</v>
      </c>
      <c r="H154">
        <f>Dataset1[[#This Row],[Units]]*Dataset1[[#This Row],[Cost per Unit ]]</f>
        <v>324</v>
      </c>
    </row>
    <row r="155" spans="2:8" x14ac:dyDescent="0.25">
      <c r="B155" t="s">
        <v>8</v>
      </c>
      <c r="C155" t="s">
        <v>9</v>
      </c>
      <c r="D155" t="s">
        <v>19</v>
      </c>
      <c r="E155" s="3">
        <v>357</v>
      </c>
      <c r="F155" s="4">
        <v>126</v>
      </c>
      <c r="G155">
        <f>VLOOKUP(Dataset1[[#This Row],[Product]],products[],2,0)</f>
        <v>12.37</v>
      </c>
      <c r="H155">
        <f>Dataset1[[#This Row],[Units]]*Dataset1[[#This Row],[Cost per Unit ]]</f>
        <v>1558.62</v>
      </c>
    </row>
    <row r="156" spans="2:8" x14ac:dyDescent="0.25">
      <c r="B156" t="s">
        <v>11</v>
      </c>
      <c r="C156" t="s">
        <v>17</v>
      </c>
      <c r="D156" t="s">
        <v>18</v>
      </c>
      <c r="E156" s="3">
        <v>3192</v>
      </c>
      <c r="F156" s="4">
        <v>72</v>
      </c>
      <c r="G156">
        <f>VLOOKUP(Dataset1[[#This Row],[Product]],products[],2,0)</f>
        <v>13.15</v>
      </c>
      <c r="H156">
        <f>Dataset1[[#This Row],[Units]]*Dataset1[[#This Row],[Cost per Unit ]]</f>
        <v>946.80000000000007</v>
      </c>
    </row>
    <row r="157" spans="2:8" x14ac:dyDescent="0.25">
      <c r="B157" t="s">
        <v>23</v>
      </c>
      <c r="C157" t="s">
        <v>14</v>
      </c>
      <c r="D157" t="s">
        <v>22</v>
      </c>
      <c r="E157" s="3">
        <v>8435</v>
      </c>
      <c r="F157" s="4">
        <v>42</v>
      </c>
      <c r="G157">
        <f>VLOOKUP(Dataset1[[#This Row],[Product]],products[],2,0)</f>
        <v>9.77</v>
      </c>
      <c r="H157">
        <f>Dataset1[[#This Row],[Units]]*Dataset1[[#This Row],[Cost per Unit ]]</f>
        <v>410.34</v>
      </c>
    </row>
    <row r="158" spans="2:8" x14ac:dyDescent="0.25">
      <c r="B158" t="s">
        <v>5</v>
      </c>
      <c r="C158" t="s">
        <v>17</v>
      </c>
      <c r="D158" t="s">
        <v>32</v>
      </c>
      <c r="E158" s="3">
        <v>0</v>
      </c>
      <c r="F158" s="4">
        <v>135</v>
      </c>
      <c r="G158">
        <f>VLOOKUP(Dataset1[[#This Row],[Product]],products[],2,0)</f>
        <v>7.16</v>
      </c>
      <c r="H158">
        <f>Dataset1[[#This Row],[Units]]*Dataset1[[#This Row],[Cost per Unit ]]</f>
        <v>966.6</v>
      </c>
    </row>
    <row r="159" spans="2:8" x14ac:dyDescent="0.25">
      <c r="B159" t="s">
        <v>23</v>
      </c>
      <c r="C159" t="s">
        <v>30</v>
      </c>
      <c r="D159" t="s">
        <v>38</v>
      </c>
      <c r="E159" s="3">
        <v>8862</v>
      </c>
      <c r="F159" s="4">
        <v>189</v>
      </c>
      <c r="G159">
        <f>VLOOKUP(Dataset1[[#This Row],[Product]],products[],2,0)</f>
        <v>4.97</v>
      </c>
      <c r="H159">
        <f>Dataset1[[#This Row],[Units]]*Dataset1[[#This Row],[Cost per Unit ]]</f>
        <v>939.32999999999993</v>
      </c>
    </row>
    <row r="160" spans="2:8" x14ac:dyDescent="0.25">
      <c r="B160" t="s">
        <v>16</v>
      </c>
      <c r="C160" t="s">
        <v>6</v>
      </c>
      <c r="D160" t="s">
        <v>40</v>
      </c>
      <c r="E160" s="3">
        <v>3556</v>
      </c>
      <c r="F160" s="4">
        <v>459</v>
      </c>
      <c r="G160">
        <f>VLOOKUP(Dataset1[[#This Row],[Product]],products[],2,0)</f>
        <v>10.38</v>
      </c>
      <c r="H160">
        <f>Dataset1[[#This Row],[Units]]*Dataset1[[#This Row],[Cost per Unit ]]</f>
        <v>4764.42</v>
      </c>
    </row>
    <row r="161" spans="2:8" x14ac:dyDescent="0.25">
      <c r="B161" t="s">
        <v>25</v>
      </c>
      <c r="C161" t="s">
        <v>30</v>
      </c>
      <c r="D161" t="s">
        <v>37</v>
      </c>
      <c r="E161" s="3">
        <v>7280</v>
      </c>
      <c r="F161" s="4">
        <v>201</v>
      </c>
      <c r="G161">
        <f>VLOOKUP(Dataset1[[#This Row],[Product]],products[],2,0)</f>
        <v>11.73</v>
      </c>
      <c r="H161">
        <f>Dataset1[[#This Row],[Units]]*Dataset1[[#This Row],[Cost per Unit ]]</f>
        <v>2357.73</v>
      </c>
    </row>
    <row r="162" spans="2:8" x14ac:dyDescent="0.25">
      <c r="B162" t="s">
        <v>16</v>
      </c>
      <c r="C162" t="s">
        <v>30</v>
      </c>
      <c r="D162" t="s">
        <v>7</v>
      </c>
      <c r="E162" s="3">
        <v>3402</v>
      </c>
      <c r="F162" s="4">
        <v>366</v>
      </c>
      <c r="G162">
        <f>VLOOKUP(Dataset1[[#This Row],[Product]],products[],2,0)</f>
        <v>14.49</v>
      </c>
      <c r="H162">
        <f>Dataset1[[#This Row],[Units]]*Dataset1[[#This Row],[Cost per Unit ]]</f>
        <v>5303.34</v>
      </c>
    </row>
    <row r="163" spans="2:8" x14ac:dyDescent="0.25">
      <c r="B163" t="s">
        <v>27</v>
      </c>
      <c r="C163" t="s">
        <v>6</v>
      </c>
      <c r="D163" t="s">
        <v>32</v>
      </c>
      <c r="E163" s="3">
        <v>4592</v>
      </c>
      <c r="F163" s="4">
        <v>324</v>
      </c>
      <c r="G163">
        <f>VLOOKUP(Dataset1[[#This Row],[Product]],products[],2,0)</f>
        <v>7.16</v>
      </c>
      <c r="H163">
        <f>Dataset1[[#This Row],[Units]]*Dataset1[[#This Row],[Cost per Unit ]]</f>
        <v>2319.84</v>
      </c>
    </row>
    <row r="164" spans="2:8" x14ac:dyDescent="0.25">
      <c r="B164" t="s">
        <v>11</v>
      </c>
      <c r="C164" t="s">
        <v>9</v>
      </c>
      <c r="D164" t="s">
        <v>37</v>
      </c>
      <c r="E164" s="3">
        <v>7833</v>
      </c>
      <c r="F164" s="4">
        <v>243</v>
      </c>
      <c r="G164">
        <f>VLOOKUP(Dataset1[[#This Row],[Product]],products[],2,0)</f>
        <v>11.73</v>
      </c>
      <c r="H164">
        <f>Dataset1[[#This Row],[Units]]*Dataset1[[#This Row],[Cost per Unit ]]</f>
        <v>2850.3900000000003</v>
      </c>
    </row>
    <row r="165" spans="2:8" x14ac:dyDescent="0.25">
      <c r="B165" t="s">
        <v>26</v>
      </c>
      <c r="C165" t="s">
        <v>17</v>
      </c>
      <c r="D165" t="s">
        <v>41</v>
      </c>
      <c r="E165" s="3">
        <v>7651</v>
      </c>
      <c r="F165" s="4">
        <v>213</v>
      </c>
      <c r="G165">
        <f>VLOOKUP(Dataset1[[#This Row],[Product]],products[],2,0)</f>
        <v>9</v>
      </c>
      <c r="H165">
        <f>Dataset1[[#This Row],[Units]]*Dataset1[[#This Row],[Cost per Unit ]]</f>
        <v>1917</v>
      </c>
    </row>
    <row r="166" spans="2:8" x14ac:dyDescent="0.25">
      <c r="B166" t="s">
        <v>5</v>
      </c>
      <c r="C166" t="s">
        <v>9</v>
      </c>
      <c r="D166" t="s">
        <v>7</v>
      </c>
      <c r="E166" s="3">
        <v>2275</v>
      </c>
      <c r="F166" s="4">
        <v>447</v>
      </c>
      <c r="G166">
        <f>VLOOKUP(Dataset1[[#This Row],[Product]],products[],2,0)</f>
        <v>14.49</v>
      </c>
      <c r="H166">
        <f>Dataset1[[#This Row],[Units]]*Dataset1[[#This Row],[Cost per Unit ]]</f>
        <v>6477.03</v>
      </c>
    </row>
    <row r="167" spans="2:8" x14ac:dyDescent="0.25">
      <c r="B167" t="s">
        <v>5</v>
      </c>
      <c r="C167" t="s">
        <v>20</v>
      </c>
      <c r="D167" t="s">
        <v>31</v>
      </c>
      <c r="E167" s="3">
        <v>5670</v>
      </c>
      <c r="F167" s="4">
        <v>297</v>
      </c>
      <c r="G167">
        <f>VLOOKUP(Dataset1[[#This Row],[Product]],products[],2,0)</f>
        <v>9.33</v>
      </c>
      <c r="H167">
        <f>Dataset1[[#This Row],[Units]]*Dataset1[[#This Row],[Cost per Unit ]]</f>
        <v>2771.01</v>
      </c>
    </row>
    <row r="168" spans="2:8" x14ac:dyDescent="0.25">
      <c r="B168" t="s">
        <v>23</v>
      </c>
      <c r="C168" t="s">
        <v>9</v>
      </c>
      <c r="D168" t="s">
        <v>29</v>
      </c>
      <c r="E168" s="3">
        <v>2135</v>
      </c>
      <c r="F168" s="4">
        <v>27</v>
      </c>
      <c r="G168">
        <f>VLOOKUP(Dataset1[[#This Row],[Product]],products[],2,0)</f>
        <v>8.7899999999999991</v>
      </c>
      <c r="H168">
        <f>Dataset1[[#This Row],[Units]]*Dataset1[[#This Row],[Cost per Unit ]]</f>
        <v>237.32999999999998</v>
      </c>
    </row>
    <row r="169" spans="2:8" x14ac:dyDescent="0.25">
      <c r="B169" t="s">
        <v>5</v>
      </c>
      <c r="C169" t="s">
        <v>30</v>
      </c>
      <c r="D169" t="s">
        <v>34</v>
      </c>
      <c r="E169" s="3">
        <v>2779</v>
      </c>
      <c r="F169" s="4">
        <v>75</v>
      </c>
      <c r="G169">
        <f>VLOOKUP(Dataset1[[#This Row],[Product]],products[],2,0)</f>
        <v>6.49</v>
      </c>
      <c r="H169">
        <f>Dataset1[[#This Row],[Units]]*Dataset1[[#This Row],[Cost per Unit ]]</f>
        <v>486.75</v>
      </c>
    </row>
    <row r="170" spans="2:8" x14ac:dyDescent="0.25">
      <c r="B170" t="s">
        <v>35</v>
      </c>
      <c r="C170" t="s">
        <v>17</v>
      </c>
      <c r="D170" t="s">
        <v>19</v>
      </c>
      <c r="E170" s="3">
        <v>12950</v>
      </c>
      <c r="F170" s="4">
        <v>30</v>
      </c>
      <c r="G170">
        <f>VLOOKUP(Dataset1[[#This Row],[Product]],products[],2,0)</f>
        <v>12.37</v>
      </c>
      <c r="H170">
        <f>Dataset1[[#This Row],[Units]]*Dataset1[[#This Row],[Cost per Unit ]]</f>
        <v>371.09999999999997</v>
      </c>
    </row>
    <row r="171" spans="2:8" x14ac:dyDescent="0.25">
      <c r="B171" t="s">
        <v>23</v>
      </c>
      <c r="C171" t="s">
        <v>14</v>
      </c>
      <c r="D171" t="s">
        <v>15</v>
      </c>
      <c r="E171" s="3">
        <v>2646</v>
      </c>
      <c r="F171" s="4">
        <v>177</v>
      </c>
      <c r="G171">
        <f>VLOOKUP(Dataset1[[#This Row],[Product]],products[],2,0)</f>
        <v>6.47</v>
      </c>
      <c r="H171">
        <f>Dataset1[[#This Row],[Units]]*Dataset1[[#This Row],[Cost per Unit ]]</f>
        <v>1145.19</v>
      </c>
    </row>
    <row r="172" spans="2:8" x14ac:dyDescent="0.25">
      <c r="B172" t="s">
        <v>5</v>
      </c>
      <c r="C172" t="s">
        <v>30</v>
      </c>
      <c r="D172" t="s">
        <v>19</v>
      </c>
      <c r="E172" s="3">
        <v>3794</v>
      </c>
      <c r="F172" s="4">
        <v>159</v>
      </c>
      <c r="G172">
        <f>VLOOKUP(Dataset1[[#This Row],[Product]],products[],2,0)</f>
        <v>12.37</v>
      </c>
      <c r="H172">
        <f>Dataset1[[#This Row],[Units]]*Dataset1[[#This Row],[Cost per Unit ]]</f>
        <v>1966.83</v>
      </c>
    </row>
    <row r="173" spans="2:8" x14ac:dyDescent="0.25">
      <c r="B173" t="s">
        <v>27</v>
      </c>
      <c r="C173" t="s">
        <v>9</v>
      </c>
      <c r="D173" t="s">
        <v>19</v>
      </c>
      <c r="E173" s="3">
        <v>819</v>
      </c>
      <c r="F173" s="4">
        <v>306</v>
      </c>
      <c r="G173">
        <f>VLOOKUP(Dataset1[[#This Row],[Product]],products[],2,0)</f>
        <v>12.37</v>
      </c>
      <c r="H173">
        <f>Dataset1[[#This Row],[Units]]*Dataset1[[#This Row],[Cost per Unit ]]</f>
        <v>3785.22</v>
      </c>
    </row>
    <row r="174" spans="2:8" x14ac:dyDescent="0.25">
      <c r="B174" t="s">
        <v>27</v>
      </c>
      <c r="C174" t="s">
        <v>30</v>
      </c>
      <c r="D174" t="s">
        <v>33</v>
      </c>
      <c r="E174" s="3">
        <v>2583</v>
      </c>
      <c r="F174" s="4">
        <v>18</v>
      </c>
      <c r="G174">
        <f>VLOOKUP(Dataset1[[#This Row],[Product]],products[],2,0)</f>
        <v>10.62</v>
      </c>
      <c r="H174">
        <f>Dataset1[[#This Row],[Units]]*Dataset1[[#This Row],[Cost per Unit ]]</f>
        <v>191.16</v>
      </c>
    </row>
    <row r="175" spans="2:8" x14ac:dyDescent="0.25">
      <c r="B175" t="s">
        <v>23</v>
      </c>
      <c r="C175" t="s">
        <v>9</v>
      </c>
      <c r="D175" t="s">
        <v>36</v>
      </c>
      <c r="E175" s="3">
        <v>4585</v>
      </c>
      <c r="F175" s="4">
        <v>240</v>
      </c>
      <c r="G175">
        <f>VLOOKUP(Dataset1[[#This Row],[Product]],products[],2,0)</f>
        <v>7.64</v>
      </c>
      <c r="H175">
        <f>Dataset1[[#This Row],[Units]]*Dataset1[[#This Row],[Cost per Unit ]]</f>
        <v>1833.6</v>
      </c>
    </row>
    <row r="176" spans="2:8" x14ac:dyDescent="0.25">
      <c r="B176" t="s">
        <v>25</v>
      </c>
      <c r="C176" t="s">
        <v>30</v>
      </c>
      <c r="D176" t="s">
        <v>19</v>
      </c>
      <c r="E176" s="3">
        <v>1652</v>
      </c>
      <c r="F176" s="4">
        <v>93</v>
      </c>
      <c r="G176">
        <f>VLOOKUP(Dataset1[[#This Row],[Product]],products[],2,0)</f>
        <v>12.37</v>
      </c>
      <c r="H176">
        <f>Dataset1[[#This Row],[Units]]*Dataset1[[#This Row],[Cost per Unit ]]</f>
        <v>1150.4099999999999</v>
      </c>
    </row>
    <row r="177" spans="2:8" x14ac:dyDescent="0.25">
      <c r="B177" t="s">
        <v>35</v>
      </c>
      <c r="C177" t="s">
        <v>30</v>
      </c>
      <c r="D177" t="s">
        <v>42</v>
      </c>
      <c r="E177" s="3">
        <v>4991</v>
      </c>
      <c r="F177" s="4">
        <v>9</v>
      </c>
      <c r="G177">
        <f>VLOOKUP(Dataset1[[#This Row],[Product]],products[],2,0)</f>
        <v>5.6</v>
      </c>
      <c r="H177">
        <f>Dataset1[[#This Row],[Units]]*Dataset1[[#This Row],[Cost per Unit ]]</f>
        <v>50.4</v>
      </c>
    </row>
    <row r="178" spans="2:8" x14ac:dyDescent="0.25">
      <c r="B178" t="s">
        <v>8</v>
      </c>
      <c r="C178" t="s">
        <v>30</v>
      </c>
      <c r="D178" t="s">
        <v>29</v>
      </c>
      <c r="E178" s="3">
        <v>2009</v>
      </c>
      <c r="F178" s="4">
        <v>219</v>
      </c>
      <c r="G178">
        <f>VLOOKUP(Dataset1[[#This Row],[Product]],products[],2,0)</f>
        <v>8.7899999999999991</v>
      </c>
      <c r="H178">
        <f>Dataset1[[#This Row],[Units]]*Dataset1[[#This Row],[Cost per Unit ]]</f>
        <v>1925.0099999999998</v>
      </c>
    </row>
    <row r="179" spans="2:8" x14ac:dyDescent="0.25">
      <c r="B179" t="s">
        <v>26</v>
      </c>
      <c r="C179" t="s">
        <v>17</v>
      </c>
      <c r="D179" t="s">
        <v>22</v>
      </c>
      <c r="E179" s="3">
        <v>1568</v>
      </c>
      <c r="F179" s="4">
        <v>141</v>
      </c>
      <c r="G179">
        <f>VLOOKUP(Dataset1[[#This Row],[Product]],products[],2,0)</f>
        <v>9.77</v>
      </c>
      <c r="H179">
        <f>Dataset1[[#This Row],[Units]]*Dataset1[[#This Row],[Cost per Unit ]]</f>
        <v>1377.57</v>
      </c>
    </row>
    <row r="180" spans="2:8" x14ac:dyDescent="0.25">
      <c r="B180" t="s">
        <v>13</v>
      </c>
      <c r="C180" t="s">
        <v>6</v>
      </c>
      <c r="D180" t="s">
        <v>33</v>
      </c>
      <c r="E180" s="3">
        <v>3388</v>
      </c>
      <c r="F180" s="4">
        <v>123</v>
      </c>
      <c r="G180">
        <f>VLOOKUP(Dataset1[[#This Row],[Product]],products[],2,0)</f>
        <v>10.62</v>
      </c>
      <c r="H180">
        <f>Dataset1[[#This Row],[Units]]*Dataset1[[#This Row],[Cost per Unit ]]</f>
        <v>1306.26</v>
      </c>
    </row>
    <row r="181" spans="2:8" x14ac:dyDescent="0.25">
      <c r="B181" t="s">
        <v>5</v>
      </c>
      <c r="C181" t="s">
        <v>20</v>
      </c>
      <c r="D181" t="s">
        <v>38</v>
      </c>
      <c r="E181" s="3">
        <v>623</v>
      </c>
      <c r="F181" s="4">
        <v>51</v>
      </c>
      <c r="G181">
        <f>VLOOKUP(Dataset1[[#This Row],[Product]],products[],2,0)</f>
        <v>4.97</v>
      </c>
      <c r="H181">
        <f>Dataset1[[#This Row],[Units]]*Dataset1[[#This Row],[Cost per Unit ]]</f>
        <v>253.47</v>
      </c>
    </row>
    <row r="182" spans="2:8" x14ac:dyDescent="0.25">
      <c r="B182" t="s">
        <v>16</v>
      </c>
      <c r="C182" t="s">
        <v>14</v>
      </c>
      <c r="D182" t="s">
        <v>12</v>
      </c>
      <c r="E182" s="3">
        <v>10073</v>
      </c>
      <c r="F182" s="4">
        <v>120</v>
      </c>
      <c r="G182">
        <f>VLOOKUP(Dataset1[[#This Row],[Product]],products[],2,0)</f>
        <v>11.88</v>
      </c>
      <c r="H182">
        <f>Dataset1[[#This Row],[Units]]*Dataset1[[#This Row],[Cost per Unit ]]</f>
        <v>1425.6000000000001</v>
      </c>
    </row>
    <row r="183" spans="2:8" x14ac:dyDescent="0.25">
      <c r="B183" t="s">
        <v>8</v>
      </c>
      <c r="C183" t="s">
        <v>17</v>
      </c>
      <c r="D183" t="s">
        <v>42</v>
      </c>
      <c r="E183" s="3">
        <v>1561</v>
      </c>
      <c r="F183" s="4">
        <v>27</v>
      </c>
      <c r="G183">
        <f>VLOOKUP(Dataset1[[#This Row],[Product]],products[],2,0)</f>
        <v>5.6</v>
      </c>
      <c r="H183">
        <f>Dataset1[[#This Row],[Units]]*Dataset1[[#This Row],[Cost per Unit ]]</f>
        <v>151.19999999999999</v>
      </c>
    </row>
    <row r="184" spans="2:8" x14ac:dyDescent="0.25">
      <c r="B184" t="s">
        <v>11</v>
      </c>
      <c r="C184" t="s">
        <v>14</v>
      </c>
      <c r="D184" t="s">
        <v>39</v>
      </c>
      <c r="E184" s="3">
        <v>11522</v>
      </c>
      <c r="F184" s="4">
        <v>204</v>
      </c>
      <c r="G184">
        <f>VLOOKUP(Dataset1[[#This Row],[Product]],products[],2,0)</f>
        <v>16.73</v>
      </c>
      <c r="H184">
        <f>Dataset1[[#This Row],[Units]]*Dataset1[[#This Row],[Cost per Unit ]]</f>
        <v>3412.92</v>
      </c>
    </row>
    <row r="185" spans="2:8" x14ac:dyDescent="0.25">
      <c r="B185" t="s">
        <v>16</v>
      </c>
      <c r="C185" t="s">
        <v>20</v>
      </c>
      <c r="D185" t="s">
        <v>31</v>
      </c>
      <c r="E185" s="3">
        <v>2317</v>
      </c>
      <c r="F185" s="4">
        <v>123</v>
      </c>
      <c r="G185">
        <f>VLOOKUP(Dataset1[[#This Row],[Product]],products[],2,0)</f>
        <v>9.33</v>
      </c>
      <c r="H185">
        <f>Dataset1[[#This Row],[Units]]*Dataset1[[#This Row],[Cost per Unit ]]</f>
        <v>1147.5899999999999</v>
      </c>
    </row>
    <row r="186" spans="2:8" x14ac:dyDescent="0.25">
      <c r="B186" t="s">
        <v>35</v>
      </c>
      <c r="C186" t="s">
        <v>6</v>
      </c>
      <c r="D186" t="s">
        <v>40</v>
      </c>
      <c r="E186" s="3">
        <v>3059</v>
      </c>
      <c r="F186" s="4">
        <v>27</v>
      </c>
      <c r="G186">
        <f>VLOOKUP(Dataset1[[#This Row],[Product]],products[],2,0)</f>
        <v>10.38</v>
      </c>
      <c r="H186">
        <f>Dataset1[[#This Row],[Units]]*Dataset1[[#This Row],[Cost per Unit ]]</f>
        <v>280.26000000000005</v>
      </c>
    </row>
    <row r="187" spans="2:8" x14ac:dyDescent="0.25">
      <c r="B187" t="s">
        <v>13</v>
      </c>
      <c r="C187" t="s">
        <v>6</v>
      </c>
      <c r="D187" t="s">
        <v>42</v>
      </c>
      <c r="E187" s="3">
        <v>2324</v>
      </c>
      <c r="F187" s="4">
        <v>177</v>
      </c>
      <c r="G187">
        <f>VLOOKUP(Dataset1[[#This Row],[Product]],products[],2,0)</f>
        <v>5.6</v>
      </c>
      <c r="H187">
        <f>Dataset1[[#This Row],[Units]]*Dataset1[[#This Row],[Cost per Unit ]]</f>
        <v>991.19999999999993</v>
      </c>
    </row>
    <row r="188" spans="2:8" x14ac:dyDescent="0.25">
      <c r="B188" t="s">
        <v>27</v>
      </c>
      <c r="C188" t="s">
        <v>17</v>
      </c>
      <c r="D188" t="s">
        <v>42</v>
      </c>
      <c r="E188" s="3">
        <v>4956</v>
      </c>
      <c r="F188" s="4">
        <v>171</v>
      </c>
      <c r="G188">
        <f>VLOOKUP(Dataset1[[#This Row],[Product]],products[],2,0)</f>
        <v>5.6</v>
      </c>
      <c r="H188">
        <f>Dataset1[[#This Row],[Units]]*Dataset1[[#This Row],[Cost per Unit ]]</f>
        <v>957.59999999999991</v>
      </c>
    </row>
    <row r="189" spans="2:8" x14ac:dyDescent="0.25">
      <c r="B189" t="s">
        <v>35</v>
      </c>
      <c r="C189" t="s">
        <v>30</v>
      </c>
      <c r="D189" t="s">
        <v>36</v>
      </c>
      <c r="E189" s="3">
        <v>5355</v>
      </c>
      <c r="F189" s="4">
        <v>204</v>
      </c>
      <c r="G189">
        <f>VLOOKUP(Dataset1[[#This Row],[Product]],products[],2,0)</f>
        <v>7.64</v>
      </c>
      <c r="H189">
        <f>Dataset1[[#This Row],[Units]]*Dataset1[[#This Row],[Cost per Unit ]]</f>
        <v>1558.56</v>
      </c>
    </row>
    <row r="190" spans="2:8" x14ac:dyDescent="0.25">
      <c r="B190" t="s">
        <v>27</v>
      </c>
      <c r="C190" t="s">
        <v>30</v>
      </c>
      <c r="D190" t="s">
        <v>24</v>
      </c>
      <c r="E190" s="3">
        <v>7259</v>
      </c>
      <c r="F190" s="4">
        <v>276</v>
      </c>
      <c r="G190">
        <f>VLOOKUP(Dataset1[[#This Row],[Product]],products[],2,0)</f>
        <v>11.7</v>
      </c>
      <c r="H190">
        <f>Dataset1[[#This Row],[Units]]*Dataset1[[#This Row],[Cost per Unit ]]</f>
        <v>3229.2</v>
      </c>
    </row>
    <row r="191" spans="2:8" x14ac:dyDescent="0.25">
      <c r="B191" t="s">
        <v>8</v>
      </c>
      <c r="C191" t="s">
        <v>6</v>
      </c>
      <c r="D191" t="s">
        <v>42</v>
      </c>
      <c r="E191" s="3">
        <v>6279</v>
      </c>
      <c r="F191" s="4">
        <v>45</v>
      </c>
      <c r="G191">
        <f>VLOOKUP(Dataset1[[#This Row],[Product]],products[],2,0)</f>
        <v>5.6</v>
      </c>
      <c r="H191">
        <f>Dataset1[[#This Row],[Units]]*Dataset1[[#This Row],[Cost per Unit ]]</f>
        <v>251.99999999999997</v>
      </c>
    </row>
    <row r="192" spans="2:8" x14ac:dyDescent="0.25">
      <c r="B192" t="s">
        <v>5</v>
      </c>
      <c r="C192" t="s">
        <v>20</v>
      </c>
      <c r="D192" t="s">
        <v>32</v>
      </c>
      <c r="E192" s="3">
        <v>2541</v>
      </c>
      <c r="F192" s="4">
        <v>45</v>
      </c>
      <c r="G192">
        <f>VLOOKUP(Dataset1[[#This Row],[Product]],products[],2,0)</f>
        <v>7.16</v>
      </c>
      <c r="H192">
        <f>Dataset1[[#This Row],[Units]]*Dataset1[[#This Row],[Cost per Unit ]]</f>
        <v>322.2</v>
      </c>
    </row>
    <row r="193" spans="2:8" x14ac:dyDescent="0.25">
      <c r="B193" t="s">
        <v>16</v>
      </c>
      <c r="C193" t="s">
        <v>9</v>
      </c>
      <c r="D193" t="s">
        <v>39</v>
      </c>
      <c r="E193" s="3">
        <v>3864</v>
      </c>
      <c r="F193" s="4">
        <v>177</v>
      </c>
      <c r="G193">
        <f>VLOOKUP(Dataset1[[#This Row],[Product]],products[],2,0)</f>
        <v>16.73</v>
      </c>
      <c r="H193">
        <f>Dataset1[[#This Row],[Units]]*Dataset1[[#This Row],[Cost per Unit ]]</f>
        <v>2961.21</v>
      </c>
    </row>
    <row r="194" spans="2:8" x14ac:dyDescent="0.25">
      <c r="B194" t="s">
        <v>25</v>
      </c>
      <c r="C194" t="s">
        <v>14</v>
      </c>
      <c r="D194" t="s">
        <v>31</v>
      </c>
      <c r="E194" s="3">
        <v>6146</v>
      </c>
      <c r="F194" s="4">
        <v>63</v>
      </c>
      <c r="G194">
        <f>VLOOKUP(Dataset1[[#This Row],[Product]],products[],2,0)</f>
        <v>9.33</v>
      </c>
      <c r="H194">
        <f>Dataset1[[#This Row],[Units]]*Dataset1[[#This Row],[Cost per Unit ]]</f>
        <v>587.79</v>
      </c>
    </row>
    <row r="195" spans="2:8" x14ac:dyDescent="0.25">
      <c r="B195" t="s">
        <v>11</v>
      </c>
      <c r="C195" t="s">
        <v>17</v>
      </c>
      <c r="D195" t="s">
        <v>15</v>
      </c>
      <c r="E195" s="3">
        <v>2639</v>
      </c>
      <c r="F195" s="4">
        <v>204</v>
      </c>
      <c r="G195">
        <f>VLOOKUP(Dataset1[[#This Row],[Product]],products[],2,0)</f>
        <v>6.47</v>
      </c>
      <c r="H195">
        <f>Dataset1[[#This Row],[Units]]*Dataset1[[#This Row],[Cost per Unit ]]</f>
        <v>1319.8799999999999</v>
      </c>
    </row>
    <row r="196" spans="2:8" x14ac:dyDescent="0.25">
      <c r="B196" t="s">
        <v>8</v>
      </c>
      <c r="C196" t="s">
        <v>6</v>
      </c>
      <c r="D196" t="s">
        <v>22</v>
      </c>
      <c r="E196" s="3">
        <v>1890</v>
      </c>
      <c r="F196" s="4">
        <v>195</v>
      </c>
      <c r="G196">
        <f>VLOOKUP(Dataset1[[#This Row],[Product]],products[],2,0)</f>
        <v>9.77</v>
      </c>
      <c r="H196">
        <f>Dataset1[[#This Row],[Units]]*Dataset1[[#This Row],[Cost per Unit ]]</f>
        <v>1905.1499999999999</v>
      </c>
    </row>
    <row r="197" spans="2:8" x14ac:dyDescent="0.25">
      <c r="B197" t="s">
        <v>23</v>
      </c>
      <c r="C197" t="s">
        <v>30</v>
      </c>
      <c r="D197" t="s">
        <v>24</v>
      </c>
      <c r="E197" s="3">
        <v>1932</v>
      </c>
      <c r="F197" s="4">
        <v>369</v>
      </c>
      <c r="G197">
        <f>VLOOKUP(Dataset1[[#This Row],[Product]],products[],2,0)</f>
        <v>11.7</v>
      </c>
      <c r="H197">
        <f>Dataset1[[#This Row],[Units]]*Dataset1[[#This Row],[Cost per Unit ]]</f>
        <v>4317.3</v>
      </c>
    </row>
    <row r="198" spans="2:8" x14ac:dyDescent="0.25">
      <c r="B198" t="s">
        <v>27</v>
      </c>
      <c r="C198" t="s">
        <v>30</v>
      </c>
      <c r="D198" t="s">
        <v>18</v>
      </c>
      <c r="E198" s="3">
        <v>6300</v>
      </c>
      <c r="F198" s="4">
        <v>42</v>
      </c>
      <c r="G198">
        <f>VLOOKUP(Dataset1[[#This Row],[Product]],products[],2,0)</f>
        <v>13.15</v>
      </c>
      <c r="H198">
        <f>Dataset1[[#This Row],[Units]]*Dataset1[[#This Row],[Cost per Unit ]]</f>
        <v>552.30000000000007</v>
      </c>
    </row>
    <row r="199" spans="2:8" x14ac:dyDescent="0.25">
      <c r="B199" t="s">
        <v>16</v>
      </c>
      <c r="C199" t="s">
        <v>6</v>
      </c>
      <c r="D199" t="s">
        <v>7</v>
      </c>
      <c r="E199" s="3">
        <v>560</v>
      </c>
      <c r="F199" s="4">
        <v>81</v>
      </c>
      <c r="G199">
        <f>VLOOKUP(Dataset1[[#This Row],[Product]],products[],2,0)</f>
        <v>14.49</v>
      </c>
      <c r="H199">
        <f>Dataset1[[#This Row],[Units]]*Dataset1[[#This Row],[Cost per Unit ]]</f>
        <v>1173.69</v>
      </c>
    </row>
    <row r="200" spans="2:8" x14ac:dyDescent="0.25">
      <c r="B200" t="s">
        <v>11</v>
      </c>
      <c r="C200" t="s">
        <v>6</v>
      </c>
      <c r="D200" t="s">
        <v>42</v>
      </c>
      <c r="E200" s="3">
        <v>2856</v>
      </c>
      <c r="F200" s="4">
        <v>246</v>
      </c>
      <c r="G200">
        <f>VLOOKUP(Dataset1[[#This Row],[Product]],products[],2,0)</f>
        <v>5.6</v>
      </c>
      <c r="H200">
        <f>Dataset1[[#This Row],[Units]]*Dataset1[[#This Row],[Cost per Unit ]]</f>
        <v>1377.6</v>
      </c>
    </row>
    <row r="201" spans="2:8" x14ac:dyDescent="0.25">
      <c r="B201" t="s">
        <v>11</v>
      </c>
      <c r="C201" t="s">
        <v>30</v>
      </c>
      <c r="D201" t="s">
        <v>28</v>
      </c>
      <c r="E201" s="3">
        <v>707</v>
      </c>
      <c r="F201" s="4">
        <v>174</v>
      </c>
      <c r="G201">
        <f>VLOOKUP(Dataset1[[#This Row],[Product]],products[],2,0)</f>
        <v>3.11</v>
      </c>
      <c r="H201">
        <f>Dataset1[[#This Row],[Units]]*Dataset1[[#This Row],[Cost per Unit ]]</f>
        <v>541.14</v>
      </c>
    </row>
    <row r="202" spans="2:8" x14ac:dyDescent="0.25">
      <c r="B202" t="s">
        <v>8</v>
      </c>
      <c r="C202" t="s">
        <v>9</v>
      </c>
      <c r="D202" t="s">
        <v>7</v>
      </c>
      <c r="E202" s="3">
        <v>3598</v>
      </c>
      <c r="F202" s="4">
        <v>81</v>
      </c>
      <c r="G202">
        <f>VLOOKUP(Dataset1[[#This Row],[Product]],products[],2,0)</f>
        <v>14.49</v>
      </c>
      <c r="H202">
        <f>Dataset1[[#This Row],[Units]]*Dataset1[[#This Row],[Cost per Unit ]]</f>
        <v>1173.69</v>
      </c>
    </row>
    <row r="203" spans="2:8" x14ac:dyDescent="0.25">
      <c r="B203" t="s">
        <v>5</v>
      </c>
      <c r="C203" t="s">
        <v>9</v>
      </c>
      <c r="D203" t="s">
        <v>22</v>
      </c>
      <c r="E203" s="3">
        <v>6853</v>
      </c>
      <c r="F203" s="4">
        <v>372</v>
      </c>
      <c r="G203">
        <f>VLOOKUP(Dataset1[[#This Row],[Product]],products[],2,0)</f>
        <v>9.77</v>
      </c>
      <c r="H203">
        <f>Dataset1[[#This Row],[Units]]*Dataset1[[#This Row],[Cost per Unit ]]</f>
        <v>3634.44</v>
      </c>
    </row>
    <row r="204" spans="2:8" x14ac:dyDescent="0.25">
      <c r="B204" t="s">
        <v>5</v>
      </c>
      <c r="C204" t="s">
        <v>9</v>
      </c>
      <c r="D204" t="s">
        <v>29</v>
      </c>
      <c r="E204" s="3">
        <v>4725</v>
      </c>
      <c r="F204" s="4">
        <v>174</v>
      </c>
      <c r="G204">
        <f>VLOOKUP(Dataset1[[#This Row],[Product]],products[],2,0)</f>
        <v>8.7899999999999991</v>
      </c>
      <c r="H204">
        <f>Dataset1[[#This Row],[Units]]*Dataset1[[#This Row],[Cost per Unit ]]</f>
        <v>1529.4599999999998</v>
      </c>
    </row>
    <row r="205" spans="2:8" x14ac:dyDescent="0.25">
      <c r="B205" t="s">
        <v>13</v>
      </c>
      <c r="C205" t="s">
        <v>14</v>
      </c>
      <c r="D205" t="s">
        <v>10</v>
      </c>
      <c r="E205" s="3">
        <v>10304</v>
      </c>
      <c r="F205" s="4">
        <v>84</v>
      </c>
      <c r="G205">
        <f>VLOOKUP(Dataset1[[#This Row],[Product]],products[],2,0)</f>
        <v>8.65</v>
      </c>
      <c r="H205">
        <f>Dataset1[[#This Row],[Units]]*Dataset1[[#This Row],[Cost per Unit ]]</f>
        <v>726.6</v>
      </c>
    </row>
    <row r="206" spans="2:8" x14ac:dyDescent="0.25">
      <c r="B206" t="s">
        <v>13</v>
      </c>
      <c r="C206" t="s">
        <v>30</v>
      </c>
      <c r="D206" t="s">
        <v>29</v>
      </c>
      <c r="E206" s="3">
        <v>1274</v>
      </c>
      <c r="F206" s="4">
        <v>225</v>
      </c>
      <c r="G206">
        <f>VLOOKUP(Dataset1[[#This Row],[Product]],products[],2,0)</f>
        <v>8.7899999999999991</v>
      </c>
      <c r="H206">
        <f>Dataset1[[#This Row],[Units]]*Dataset1[[#This Row],[Cost per Unit ]]</f>
        <v>1977.7499999999998</v>
      </c>
    </row>
    <row r="207" spans="2:8" x14ac:dyDescent="0.25">
      <c r="B207" t="s">
        <v>25</v>
      </c>
      <c r="C207" t="s">
        <v>14</v>
      </c>
      <c r="D207" t="s">
        <v>7</v>
      </c>
      <c r="E207" s="3">
        <v>1526</v>
      </c>
      <c r="F207" s="4">
        <v>105</v>
      </c>
      <c r="G207">
        <f>VLOOKUP(Dataset1[[#This Row],[Product]],products[],2,0)</f>
        <v>14.49</v>
      </c>
      <c r="H207">
        <f>Dataset1[[#This Row],[Units]]*Dataset1[[#This Row],[Cost per Unit ]]</f>
        <v>1521.45</v>
      </c>
    </row>
    <row r="208" spans="2:8" x14ac:dyDescent="0.25">
      <c r="B208" t="s">
        <v>5</v>
      </c>
      <c r="C208" t="s">
        <v>17</v>
      </c>
      <c r="D208" t="s">
        <v>40</v>
      </c>
      <c r="E208" s="3">
        <v>3101</v>
      </c>
      <c r="F208" s="4">
        <v>225</v>
      </c>
      <c r="G208">
        <f>VLOOKUP(Dataset1[[#This Row],[Product]],products[],2,0)</f>
        <v>10.38</v>
      </c>
      <c r="H208">
        <f>Dataset1[[#This Row],[Units]]*Dataset1[[#This Row],[Cost per Unit ]]</f>
        <v>2335.5</v>
      </c>
    </row>
    <row r="209" spans="2:8" x14ac:dyDescent="0.25">
      <c r="B209" t="s">
        <v>26</v>
      </c>
      <c r="C209" t="s">
        <v>6</v>
      </c>
      <c r="D209" t="s">
        <v>24</v>
      </c>
      <c r="E209" s="3">
        <v>1057</v>
      </c>
      <c r="F209" s="4">
        <v>54</v>
      </c>
      <c r="G209">
        <f>VLOOKUP(Dataset1[[#This Row],[Product]],products[],2,0)</f>
        <v>11.7</v>
      </c>
      <c r="H209">
        <f>Dataset1[[#This Row],[Units]]*Dataset1[[#This Row],[Cost per Unit ]]</f>
        <v>631.79999999999995</v>
      </c>
    </row>
    <row r="210" spans="2:8" x14ac:dyDescent="0.25">
      <c r="B210" t="s">
        <v>23</v>
      </c>
      <c r="C210" t="s">
        <v>6</v>
      </c>
      <c r="D210" t="s">
        <v>42</v>
      </c>
      <c r="E210" s="3">
        <v>5306</v>
      </c>
      <c r="F210" s="4">
        <v>0</v>
      </c>
      <c r="G210">
        <f>VLOOKUP(Dataset1[[#This Row],[Product]],products[],2,0)</f>
        <v>5.6</v>
      </c>
      <c r="H210">
        <f>Dataset1[[#This Row],[Units]]*Dataset1[[#This Row],[Cost per Unit ]]</f>
        <v>0</v>
      </c>
    </row>
    <row r="211" spans="2:8" x14ac:dyDescent="0.25">
      <c r="B211" t="s">
        <v>25</v>
      </c>
      <c r="C211" t="s">
        <v>17</v>
      </c>
      <c r="D211" t="s">
        <v>38</v>
      </c>
      <c r="E211" s="3">
        <v>4018</v>
      </c>
      <c r="F211" s="4">
        <v>171</v>
      </c>
      <c r="G211">
        <f>VLOOKUP(Dataset1[[#This Row],[Product]],products[],2,0)</f>
        <v>4.97</v>
      </c>
      <c r="H211">
        <f>Dataset1[[#This Row],[Units]]*Dataset1[[#This Row],[Cost per Unit ]]</f>
        <v>849.87</v>
      </c>
    </row>
    <row r="212" spans="2:8" x14ac:dyDescent="0.25">
      <c r="B212" t="s">
        <v>11</v>
      </c>
      <c r="C212" t="s">
        <v>30</v>
      </c>
      <c r="D212" t="s">
        <v>29</v>
      </c>
      <c r="E212" s="3">
        <v>938</v>
      </c>
      <c r="F212" s="4">
        <v>189</v>
      </c>
      <c r="G212">
        <f>VLOOKUP(Dataset1[[#This Row],[Product]],products[],2,0)</f>
        <v>8.7899999999999991</v>
      </c>
      <c r="H212">
        <f>Dataset1[[#This Row],[Units]]*Dataset1[[#This Row],[Cost per Unit ]]</f>
        <v>1661.31</v>
      </c>
    </row>
    <row r="213" spans="2:8" x14ac:dyDescent="0.25">
      <c r="B213" t="s">
        <v>23</v>
      </c>
      <c r="C213" t="s">
        <v>20</v>
      </c>
      <c r="D213" t="s">
        <v>15</v>
      </c>
      <c r="E213" s="3">
        <v>1778</v>
      </c>
      <c r="F213" s="4">
        <v>270</v>
      </c>
      <c r="G213">
        <f>VLOOKUP(Dataset1[[#This Row],[Product]],products[],2,0)</f>
        <v>6.47</v>
      </c>
      <c r="H213">
        <f>Dataset1[[#This Row],[Units]]*Dataset1[[#This Row],[Cost per Unit ]]</f>
        <v>1746.8999999999999</v>
      </c>
    </row>
    <row r="214" spans="2:8" x14ac:dyDescent="0.25">
      <c r="B214" t="s">
        <v>16</v>
      </c>
      <c r="C214" t="s">
        <v>17</v>
      </c>
      <c r="D214" t="s">
        <v>7</v>
      </c>
      <c r="E214" s="3">
        <v>1638</v>
      </c>
      <c r="F214" s="4">
        <v>63</v>
      </c>
      <c r="G214">
        <f>VLOOKUP(Dataset1[[#This Row],[Product]],products[],2,0)</f>
        <v>14.49</v>
      </c>
      <c r="H214">
        <f>Dataset1[[#This Row],[Units]]*Dataset1[[#This Row],[Cost per Unit ]]</f>
        <v>912.87</v>
      </c>
    </row>
    <row r="215" spans="2:8" x14ac:dyDescent="0.25">
      <c r="B215" t="s">
        <v>13</v>
      </c>
      <c r="C215" t="s">
        <v>20</v>
      </c>
      <c r="D215" t="s">
        <v>18</v>
      </c>
      <c r="E215" s="3">
        <v>154</v>
      </c>
      <c r="F215" s="4">
        <v>21</v>
      </c>
      <c r="G215">
        <f>VLOOKUP(Dataset1[[#This Row],[Product]],products[],2,0)</f>
        <v>13.15</v>
      </c>
      <c r="H215">
        <f>Dataset1[[#This Row],[Units]]*Dataset1[[#This Row],[Cost per Unit ]]</f>
        <v>276.15000000000003</v>
      </c>
    </row>
    <row r="216" spans="2:8" x14ac:dyDescent="0.25">
      <c r="B216" t="s">
        <v>23</v>
      </c>
      <c r="C216" t="s">
        <v>6</v>
      </c>
      <c r="D216" t="s">
        <v>22</v>
      </c>
      <c r="E216" s="3">
        <v>9835</v>
      </c>
      <c r="F216" s="4">
        <v>207</v>
      </c>
      <c r="G216">
        <f>VLOOKUP(Dataset1[[#This Row],[Product]],products[],2,0)</f>
        <v>9.77</v>
      </c>
      <c r="H216">
        <f>Dataset1[[#This Row],[Units]]*Dataset1[[#This Row],[Cost per Unit ]]</f>
        <v>2022.3899999999999</v>
      </c>
    </row>
    <row r="217" spans="2:8" x14ac:dyDescent="0.25">
      <c r="B217" t="s">
        <v>11</v>
      </c>
      <c r="C217" t="s">
        <v>6</v>
      </c>
      <c r="D217" t="s">
        <v>33</v>
      </c>
      <c r="E217" s="3">
        <v>7273</v>
      </c>
      <c r="F217" s="4">
        <v>96</v>
      </c>
      <c r="G217">
        <f>VLOOKUP(Dataset1[[#This Row],[Product]],products[],2,0)</f>
        <v>10.62</v>
      </c>
      <c r="H217">
        <f>Dataset1[[#This Row],[Units]]*Dataset1[[#This Row],[Cost per Unit ]]</f>
        <v>1019.52</v>
      </c>
    </row>
    <row r="218" spans="2:8" x14ac:dyDescent="0.25">
      <c r="B218" t="s">
        <v>25</v>
      </c>
      <c r="C218" t="s">
        <v>17</v>
      </c>
      <c r="D218" t="s">
        <v>22</v>
      </c>
      <c r="E218" s="3">
        <v>6909</v>
      </c>
      <c r="F218" s="4">
        <v>81</v>
      </c>
      <c r="G218">
        <f>VLOOKUP(Dataset1[[#This Row],[Product]],products[],2,0)</f>
        <v>9.77</v>
      </c>
      <c r="H218">
        <f>Dataset1[[#This Row],[Units]]*Dataset1[[#This Row],[Cost per Unit ]]</f>
        <v>791.37</v>
      </c>
    </row>
    <row r="219" spans="2:8" x14ac:dyDescent="0.25">
      <c r="B219" t="s">
        <v>11</v>
      </c>
      <c r="C219" t="s">
        <v>17</v>
      </c>
      <c r="D219" t="s">
        <v>38</v>
      </c>
      <c r="E219" s="3">
        <v>3920</v>
      </c>
      <c r="F219" s="4">
        <v>306</v>
      </c>
      <c r="G219">
        <f>VLOOKUP(Dataset1[[#This Row],[Product]],products[],2,0)</f>
        <v>4.97</v>
      </c>
      <c r="H219">
        <f>Dataset1[[#This Row],[Units]]*Dataset1[[#This Row],[Cost per Unit ]]</f>
        <v>1520.82</v>
      </c>
    </row>
    <row r="220" spans="2:8" x14ac:dyDescent="0.25">
      <c r="B220" t="s">
        <v>35</v>
      </c>
      <c r="C220" t="s">
        <v>17</v>
      </c>
      <c r="D220" t="s">
        <v>41</v>
      </c>
      <c r="E220" s="3">
        <v>4858</v>
      </c>
      <c r="F220" s="4">
        <v>279</v>
      </c>
      <c r="G220">
        <f>VLOOKUP(Dataset1[[#This Row],[Product]],products[],2,0)</f>
        <v>9</v>
      </c>
      <c r="H220">
        <f>Dataset1[[#This Row],[Units]]*Dataset1[[#This Row],[Cost per Unit ]]</f>
        <v>2511</v>
      </c>
    </row>
    <row r="221" spans="2:8" x14ac:dyDescent="0.25">
      <c r="B221" t="s">
        <v>26</v>
      </c>
      <c r="C221" t="s">
        <v>20</v>
      </c>
      <c r="D221" t="s">
        <v>12</v>
      </c>
      <c r="E221" s="3">
        <v>3549</v>
      </c>
      <c r="F221" s="4">
        <v>3</v>
      </c>
      <c r="G221">
        <f>VLOOKUP(Dataset1[[#This Row],[Product]],products[],2,0)</f>
        <v>11.88</v>
      </c>
      <c r="H221">
        <f>Dataset1[[#This Row],[Units]]*Dataset1[[#This Row],[Cost per Unit ]]</f>
        <v>35.64</v>
      </c>
    </row>
    <row r="222" spans="2:8" x14ac:dyDescent="0.25">
      <c r="B222" t="s">
        <v>23</v>
      </c>
      <c r="C222" t="s">
        <v>17</v>
      </c>
      <c r="D222" t="s">
        <v>39</v>
      </c>
      <c r="E222" s="3">
        <v>966</v>
      </c>
      <c r="F222" s="4">
        <v>198</v>
      </c>
      <c r="G222">
        <f>VLOOKUP(Dataset1[[#This Row],[Product]],products[],2,0)</f>
        <v>16.73</v>
      </c>
      <c r="H222">
        <f>Dataset1[[#This Row],[Units]]*Dataset1[[#This Row],[Cost per Unit ]]</f>
        <v>3312.54</v>
      </c>
    </row>
    <row r="223" spans="2:8" x14ac:dyDescent="0.25">
      <c r="B223" t="s">
        <v>25</v>
      </c>
      <c r="C223" t="s">
        <v>17</v>
      </c>
      <c r="D223" t="s">
        <v>15</v>
      </c>
      <c r="E223" s="3">
        <v>385</v>
      </c>
      <c r="F223" s="4">
        <v>249</v>
      </c>
      <c r="G223">
        <f>VLOOKUP(Dataset1[[#This Row],[Product]],products[],2,0)</f>
        <v>6.47</v>
      </c>
      <c r="H223">
        <f>Dataset1[[#This Row],[Units]]*Dataset1[[#This Row],[Cost per Unit ]]</f>
        <v>1611.03</v>
      </c>
    </row>
    <row r="224" spans="2:8" x14ac:dyDescent="0.25">
      <c r="B224" t="s">
        <v>16</v>
      </c>
      <c r="C224" t="s">
        <v>30</v>
      </c>
      <c r="D224" t="s">
        <v>29</v>
      </c>
      <c r="E224" s="3">
        <v>2219</v>
      </c>
      <c r="F224" s="4">
        <v>75</v>
      </c>
      <c r="G224">
        <f>VLOOKUP(Dataset1[[#This Row],[Product]],products[],2,0)</f>
        <v>8.7899999999999991</v>
      </c>
      <c r="H224">
        <f>Dataset1[[#This Row],[Units]]*Dataset1[[#This Row],[Cost per Unit ]]</f>
        <v>659.24999999999989</v>
      </c>
    </row>
    <row r="225" spans="2:8" x14ac:dyDescent="0.25">
      <c r="B225" t="s">
        <v>11</v>
      </c>
      <c r="C225" t="s">
        <v>14</v>
      </c>
      <c r="D225" t="s">
        <v>10</v>
      </c>
      <c r="E225" s="3">
        <v>2954</v>
      </c>
      <c r="F225" s="4">
        <v>189</v>
      </c>
      <c r="G225">
        <f>VLOOKUP(Dataset1[[#This Row],[Product]],products[],2,0)</f>
        <v>8.65</v>
      </c>
      <c r="H225">
        <f>Dataset1[[#This Row],[Units]]*Dataset1[[#This Row],[Cost per Unit ]]</f>
        <v>1634.8500000000001</v>
      </c>
    </row>
    <row r="226" spans="2:8" x14ac:dyDescent="0.25">
      <c r="B226" t="s">
        <v>23</v>
      </c>
      <c r="C226" t="s">
        <v>14</v>
      </c>
      <c r="D226" t="s">
        <v>10</v>
      </c>
      <c r="E226" s="3">
        <v>280</v>
      </c>
      <c r="F226" s="4">
        <v>87</v>
      </c>
      <c r="G226">
        <f>VLOOKUP(Dataset1[[#This Row],[Product]],products[],2,0)</f>
        <v>8.65</v>
      </c>
      <c r="H226">
        <f>Dataset1[[#This Row],[Units]]*Dataset1[[#This Row],[Cost per Unit ]]</f>
        <v>752.55000000000007</v>
      </c>
    </row>
    <row r="227" spans="2:8" x14ac:dyDescent="0.25">
      <c r="B227" t="s">
        <v>13</v>
      </c>
      <c r="C227" t="s">
        <v>14</v>
      </c>
      <c r="D227" t="s">
        <v>7</v>
      </c>
      <c r="E227" s="3">
        <v>6118</v>
      </c>
      <c r="F227" s="4">
        <v>174</v>
      </c>
      <c r="G227">
        <f>VLOOKUP(Dataset1[[#This Row],[Product]],products[],2,0)</f>
        <v>14.49</v>
      </c>
      <c r="H227">
        <f>Dataset1[[#This Row],[Units]]*Dataset1[[#This Row],[Cost per Unit ]]</f>
        <v>2521.2600000000002</v>
      </c>
    </row>
    <row r="228" spans="2:8" x14ac:dyDescent="0.25">
      <c r="B228" t="s">
        <v>26</v>
      </c>
      <c r="C228" t="s">
        <v>17</v>
      </c>
      <c r="D228" t="s">
        <v>37</v>
      </c>
      <c r="E228" s="3">
        <v>4802</v>
      </c>
      <c r="F228" s="4">
        <v>36</v>
      </c>
      <c r="G228">
        <f>VLOOKUP(Dataset1[[#This Row],[Product]],products[],2,0)</f>
        <v>11.73</v>
      </c>
      <c r="H228">
        <f>Dataset1[[#This Row],[Units]]*Dataset1[[#This Row],[Cost per Unit ]]</f>
        <v>422.28000000000003</v>
      </c>
    </row>
    <row r="229" spans="2:8" x14ac:dyDescent="0.25">
      <c r="B229" t="s">
        <v>11</v>
      </c>
      <c r="C229" t="s">
        <v>20</v>
      </c>
      <c r="D229" t="s">
        <v>38</v>
      </c>
      <c r="E229" s="3">
        <v>4137</v>
      </c>
      <c r="F229" s="4">
        <v>60</v>
      </c>
      <c r="G229">
        <f>VLOOKUP(Dataset1[[#This Row],[Product]],products[],2,0)</f>
        <v>4.97</v>
      </c>
      <c r="H229">
        <f>Dataset1[[#This Row],[Units]]*Dataset1[[#This Row],[Cost per Unit ]]</f>
        <v>298.2</v>
      </c>
    </row>
    <row r="230" spans="2:8" x14ac:dyDescent="0.25">
      <c r="B230" t="s">
        <v>27</v>
      </c>
      <c r="C230" t="s">
        <v>9</v>
      </c>
      <c r="D230" t="s">
        <v>34</v>
      </c>
      <c r="E230" s="3">
        <v>2023</v>
      </c>
      <c r="F230" s="4">
        <v>78</v>
      </c>
      <c r="G230">
        <f>VLOOKUP(Dataset1[[#This Row],[Product]],products[],2,0)</f>
        <v>6.49</v>
      </c>
      <c r="H230">
        <f>Dataset1[[#This Row],[Units]]*Dataset1[[#This Row],[Cost per Unit ]]</f>
        <v>506.22</v>
      </c>
    </row>
    <row r="231" spans="2:8" x14ac:dyDescent="0.25">
      <c r="B231" t="s">
        <v>11</v>
      </c>
      <c r="C231" t="s">
        <v>14</v>
      </c>
      <c r="D231" t="s">
        <v>7</v>
      </c>
      <c r="E231" s="3">
        <v>9051</v>
      </c>
      <c r="F231" s="4">
        <v>57</v>
      </c>
      <c r="G231">
        <f>VLOOKUP(Dataset1[[#This Row],[Product]],products[],2,0)</f>
        <v>14.49</v>
      </c>
      <c r="H231">
        <f>Dataset1[[#This Row],[Units]]*Dataset1[[#This Row],[Cost per Unit ]]</f>
        <v>825.93000000000006</v>
      </c>
    </row>
    <row r="232" spans="2:8" x14ac:dyDescent="0.25">
      <c r="B232" t="s">
        <v>11</v>
      </c>
      <c r="C232" t="s">
        <v>6</v>
      </c>
      <c r="D232" t="s">
        <v>40</v>
      </c>
      <c r="E232" s="3">
        <v>2919</v>
      </c>
      <c r="F232" s="4">
        <v>45</v>
      </c>
      <c r="G232">
        <f>VLOOKUP(Dataset1[[#This Row],[Product]],products[],2,0)</f>
        <v>10.38</v>
      </c>
      <c r="H232">
        <f>Dataset1[[#This Row],[Units]]*Dataset1[[#This Row],[Cost per Unit ]]</f>
        <v>467.1</v>
      </c>
    </row>
    <row r="233" spans="2:8" x14ac:dyDescent="0.25">
      <c r="B233" t="s">
        <v>13</v>
      </c>
      <c r="C233" t="s">
        <v>20</v>
      </c>
      <c r="D233" t="s">
        <v>22</v>
      </c>
      <c r="E233" s="3">
        <v>5915</v>
      </c>
      <c r="F233" s="4">
        <v>3</v>
      </c>
      <c r="G233">
        <f>VLOOKUP(Dataset1[[#This Row],[Product]],products[],2,0)</f>
        <v>9.77</v>
      </c>
      <c r="H233">
        <f>Dataset1[[#This Row],[Units]]*Dataset1[[#This Row],[Cost per Unit ]]</f>
        <v>29.31</v>
      </c>
    </row>
    <row r="234" spans="2:8" x14ac:dyDescent="0.25">
      <c r="B234" t="s">
        <v>35</v>
      </c>
      <c r="C234" t="s">
        <v>9</v>
      </c>
      <c r="D234" t="s">
        <v>37</v>
      </c>
      <c r="E234" s="3">
        <v>2562</v>
      </c>
      <c r="F234" s="4">
        <v>6</v>
      </c>
      <c r="G234">
        <f>VLOOKUP(Dataset1[[#This Row],[Product]],products[],2,0)</f>
        <v>11.73</v>
      </c>
      <c r="H234">
        <f>Dataset1[[#This Row],[Units]]*Dataset1[[#This Row],[Cost per Unit ]]</f>
        <v>70.38</v>
      </c>
    </row>
    <row r="235" spans="2:8" x14ac:dyDescent="0.25">
      <c r="B235" t="s">
        <v>25</v>
      </c>
      <c r="C235" t="s">
        <v>6</v>
      </c>
      <c r="D235" t="s">
        <v>18</v>
      </c>
      <c r="E235" s="3">
        <v>8813</v>
      </c>
      <c r="F235" s="4">
        <v>21</v>
      </c>
      <c r="G235">
        <f>VLOOKUP(Dataset1[[#This Row],[Product]],products[],2,0)</f>
        <v>13.15</v>
      </c>
      <c r="H235">
        <f>Dataset1[[#This Row],[Units]]*Dataset1[[#This Row],[Cost per Unit ]]</f>
        <v>276.15000000000003</v>
      </c>
    </row>
    <row r="236" spans="2:8" x14ac:dyDescent="0.25">
      <c r="B236" t="s">
        <v>25</v>
      </c>
      <c r="C236" t="s">
        <v>14</v>
      </c>
      <c r="D236" t="s">
        <v>15</v>
      </c>
      <c r="E236" s="3">
        <v>6111</v>
      </c>
      <c r="F236" s="4">
        <v>3</v>
      </c>
      <c r="G236">
        <f>VLOOKUP(Dataset1[[#This Row],[Product]],products[],2,0)</f>
        <v>6.47</v>
      </c>
      <c r="H236">
        <f>Dataset1[[#This Row],[Units]]*Dataset1[[#This Row],[Cost per Unit ]]</f>
        <v>19.41</v>
      </c>
    </row>
    <row r="237" spans="2:8" x14ac:dyDescent="0.25">
      <c r="B237" t="s">
        <v>8</v>
      </c>
      <c r="C237" t="s">
        <v>30</v>
      </c>
      <c r="D237" t="s">
        <v>21</v>
      </c>
      <c r="E237" s="3">
        <v>3507</v>
      </c>
      <c r="F237" s="4">
        <v>288</v>
      </c>
      <c r="G237">
        <f>VLOOKUP(Dataset1[[#This Row],[Product]],products[],2,0)</f>
        <v>5.79</v>
      </c>
      <c r="H237">
        <f>Dataset1[[#This Row],[Units]]*Dataset1[[#This Row],[Cost per Unit ]]</f>
        <v>1667.52</v>
      </c>
    </row>
    <row r="238" spans="2:8" x14ac:dyDescent="0.25">
      <c r="B238" t="s">
        <v>16</v>
      </c>
      <c r="C238" t="s">
        <v>14</v>
      </c>
      <c r="D238" t="s">
        <v>31</v>
      </c>
      <c r="E238" s="3">
        <v>4319</v>
      </c>
      <c r="F238" s="4">
        <v>30</v>
      </c>
      <c r="G238">
        <f>VLOOKUP(Dataset1[[#This Row],[Product]],products[],2,0)</f>
        <v>9.33</v>
      </c>
      <c r="H238">
        <f>Dataset1[[#This Row],[Units]]*Dataset1[[#This Row],[Cost per Unit ]]</f>
        <v>279.89999999999998</v>
      </c>
    </row>
    <row r="239" spans="2:8" x14ac:dyDescent="0.25">
      <c r="B239" t="s">
        <v>5</v>
      </c>
      <c r="C239" t="s">
        <v>20</v>
      </c>
      <c r="D239" t="s">
        <v>42</v>
      </c>
      <c r="E239" s="3">
        <v>609</v>
      </c>
      <c r="F239" s="4">
        <v>87</v>
      </c>
      <c r="G239">
        <f>VLOOKUP(Dataset1[[#This Row],[Product]],products[],2,0)</f>
        <v>5.6</v>
      </c>
      <c r="H239">
        <f>Dataset1[[#This Row],[Units]]*Dataset1[[#This Row],[Cost per Unit ]]</f>
        <v>487.2</v>
      </c>
    </row>
    <row r="240" spans="2:8" x14ac:dyDescent="0.25">
      <c r="B240" t="s">
        <v>5</v>
      </c>
      <c r="C240" t="s">
        <v>17</v>
      </c>
      <c r="D240" t="s">
        <v>39</v>
      </c>
      <c r="E240" s="3">
        <v>6370</v>
      </c>
      <c r="F240" s="4">
        <v>30</v>
      </c>
      <c r="G240">
        <f>VLOOKUP(Dataset1[[#This Row],[Product]],products[],2,0)</f>
        <v>16.73</v>
      </c>
      <c r="H240">
        <f>Dataset1[[#This Row],[Units]]*Dataset1[[#This Row],[Cost per Unit ]]</f>
        <v>501.90000000000003</v>
      </c>
    </row>
    <row r="241" spans="2:8" x14ac:dyDescent="0.25">
      <c r="B241" t="s">
        <v>25</v>
      </c>
      <c r="C241" t="s">
        <v>20</v>
      </c>
      <c r="D241" t="s">
        <v>36</v>
      </c>
      <c r="E241" s="3">
        <v>5474</v>
      </c>
      <c r="F241" s="4">
        <v>168</v>
      </c>
      <c r="G241">
        <f>VLOOKUP(Dataset1[[#This Row],[Product]],products[],2,0)</f>
        <v>7.64</v>
      </c>
      <c r="H241">
        <f>Dataset1[[#This Row],[Units]]*Dataset1[[#This Row],[Cost per Unit ]]</f>
        <v>1283.52</v>
      </c>
    </row>
    <row r="242" spans="2:8" x14ac:dyDescent="0.25">
      <c r="B242" t="s">
        <v>5</v>
      </c>
      <c r="C242" t="s">
        <v>14</v>
      </c>
      <c r="D242" t="s">
        <v>39</v>
      </c>
      <c r="E242" s="3">
        <v>3164</v>
      </c>
      <c r="F242" s="4">
        <v>306</v>
      </c>
      <c r="G242">
        <f>VLOOKUP(Dataset1[[#This Row],[Product]],products[],2,0)</f>
        <v>16.73</v>
      </c>
      <c r="H242">
        <f>Dataset1[[#This Row],[Units]]*Dataset1[[#This Row],[Cost per Unit ]]</f>
        <v>5119.38</v>
      </c>
    </row>
    <row r="243" spans="2:8" x14ac:dyDescent="0.25">
      <c r="B243" t="s">
        <v>16</v>
      </c>
      <c r="C243" t="s">
        <v>9</v>
      </c>
      <c r="D243" t="s">
        <v>12</v>
      </c>
      <c r="E243" s="3">
        <v>1302</v>
      </c>
      <c r="F243" s="4">
        <v>402</v>
      </c>
      <c r="G243">
        <f>VLOOKUP(Dataset1[[#This Row],[Product]],products[],2,0)</f>
        <v>11.88</v>
      </c>
      <c r="H243">
        <f>Dataset1[[#This Row],[Units]]*Dataset1[[#This Row],[Cost per Unit ]]</f>
        <v>4775.76</v>
      </c>
    </row>
    <row r="244" spans="2:8" x14ac:dyDescent="0.25">
      <c r="B244" t="s">
        <v>27</v>
      </c>
      <c r="C244" t="s">
        <v>6</v>
      </c>
      <c r="D244" t="s">
        <v>40</v>
      </c>
      <c r="E244" s="3">
        <v>7308</v>
      </c>
      <c r="F244" s="4">
        <v>327</v>
      </c>
      <c r="G244">
        <f>VLOOKUP(Dataset1[[#This Row],[Product]],products[],2,0)</f>
        <v>10.38</v>
      </c>
      <c r="H244">
        <f>Dataset1[[#This Row],[Units]]*Dataset1[[#This Row],[Cost per Unit ]]</f>
        <v>3394.26</v>
      </c>
    </row>
    <row r="245" spans="2:8" x14ac:dyDescent="0.25">
      <c r="B245" t="s">
        <v>5</v>
      </c>
      <c r="C245" t="s">
        <v>6</v>
      </c>
      <c r="D245" t="s">
        <v>39</v>
      </c>
      <c r="E245" s="3">
        <v>6132</v>
      </c>
      <c r="F245" s="4">
        <v>93</v>
      </c>
      <c r="G245">
        <f>VLOOKUP(Dataset1[[#This Row],[Product]],products[],2,0)</f>
        <v>16.73</v>
      </c>
      <c r="H245">
        <f>Dataset1[[#This Row],[Units]]*Dataset1[[#This Row],[Cost per Unit ]]</f>
        <v>1555.89</v>
      </c>
    </row>
    <row r="246" spans="2:8" x14ac:dyDescent="0.25">
      <c r="B246" t="s">
        <v>35</v>
      </c>
      <c r="C246" t="s">
        <v>9</v>
      </c>
      <c r="D246" t="s">
        <v>24</v>
      </c>
      <c r="E246" s="3">
        <v>3472</v>
      </c>
      <c r="F246" s="4">
        <v>96</v>
      </c>
      <c r="G246">
        <f>VLOOKUP(Dataset1[[#This Row],[Product]],products[],2,0)</f>
        <v>11.7</v>
      </c>
      <c r="H246">
        <f>Dataset1[[#This Row],[Units]]*Dataset1[[#This Row],[Cost per Unit ]]</f>
        <v>1123.1999999999998</v>
      </c>
    </row>
    <row r="247" spans="2:8" x14ac:dyDescent="0.25">
      <c r="B247" t="s">
        <v>8</v>
      </c>
      <c r="C247" t="s">
        <v>17</v>
      </c>
      <c r="D247" t="s">
        <v>15</v>
      </c>
      <c r="E247" s="3">
        <v>9660</v>
      </c>
      <c r="F247" s="4">
        <v>27</v>
      </c>
      <c r="G247">
        <f>VLOOKUP(Dataset1[[#This Row],[Product]],products[],2,0)</f>
        <v>6.47</v>
      </c>
      <c r="H247">
        <f>Dataset1[[#This Row],[Units]]*Dataset1[[#This Row],[Cost per Unit ]]</f>
        <v>174.69</v>
      </c>
    </row>
    <row r="248" spans="2:8" x14ac:dyDescent="0.25">
      <c r="B248" t="s">
        <v>11</v>
      </c>
      <c r="C248" t="s">
        <v>20</v>
      </c>
      <c r="D248" t="s">
        <v>42</v>
      </c>
      <c r="E248" s="3">
        <v>2436</v>
      </c>
      <c r="F248" s="4">
        <v>99</v>
      </c>
      <c r="G248">
        <f>VLOOKUP(Dataset1[[#This Row],[Product]],products[],2,0)</f>
        <v>5.6</v>
      </c>
      <c r="H248">
        <f>Dataset1[[#This Row],[Units]]*Dataset1[[#This Row],[Cost per Unit ]]</f>
        <v>554.4</v>
      </c>
    </row>
    <row r="249" spans="2:8" x14ac:dyDescent="0.25">
      <c r="B249" t="s">
        <v>11</v>
      </c>
      <c r="C249" t="s">
        <v>20</v>
      </c>
      <c r="D249" t="s">
        <v>19</v>
      </c>
      <c r="E249" s="3">
        <v>9506</v>
      </c>
      <c r="F249" s="4">
        <v>87</v>
      </c>
      <c r="G249">
        <f>VLOOKUP(Dataset1[[#This Row],[Product]],products[],2,0)</f>
        <v>12.37</v>
      </c>
      <c r="H249">
        <f>Dataset1[[#This Row],[Units]]*Dataset1[[#This Row],[Cost per Unit ]]</f>
        <v>1076.1899999999998</v>
      </c>
    </row>
    <row r="250" spans="2:8" x14ac:dyDescent="0.25">
      <c r="B250" t="s">
        <v>35</v>
      </c>
      <c r="C250" t="s">
        <v>6</v>
      </c>
      <c r="D250" t="s">
        <v>41</v>
      </c>
      <c r="E250" s="3">
        <v>245</v>
      </c>
      <c r="F250" s="4">
        <v>288</v>
      </c>
      <c r="G250">
        <f>VLOOKUP(Dataset1[[#This Row],[Product]],products[],2,0)</f>
        <v>9</v>
      </c>
      <c r="H250">
        <f>Dataset1[[#This Row],[Units]]*Dataset1[[#This Row],[Cost per Unit ]]</f>
        <v>2592</v>
      </c>
    </row>
    <row r="251" spans="2:8" x14ac:dyDescent="0.25">
      <c r="B251" t="s">
        <v>8</v>
      </c>
      <c r="C251" t="s">
        <v>9</v>
      </c>
      <c r="D251" t="s">
        <v>33</v>
      </c>
      <c r="E251" s="3">
        <v>2702</v>
      </c>
      <c r="F251" s="4">
        <v>363</v>
      </c>
      <c r="G251">
        <f>VLOOKUP(Dataset1[[#This Row],[Product]],products[],2,0)</f>
        <v>10.62</v>
      </c>
      <c r="H251">
        <f>Dataset1[[#This Row],[Units]]*Dataset1[[#This Row],[Cost per Unit ]]</f>
        <v>3855.0599999999995</v>
      </c>
    </row>
    <row r="252" spans="2:8" x14ac:dyDescent="0.25">
      <c r="B252" t="s">
        <v>35</v>
      </c>
      <c r="C252" t="s">
        <v>30</v>
      </c>
      <c r="D252" t="s">
        <v>28</v>
      </c>
      <c r="E252" s="3">
        <v>700</v>
      </c>
      <c r="F252" s="4">
        <v>87</v>
      </c>
      <c r="G252">
        <f>VLOOKUP(Dataset1[[#This Row],[Product]],products[],2,0)</f>
        <v>3.11</v>
      </c>
      <c r="H252">
        <f>Dataset1[[#This Row],[Units]]*Dataset1[[#This Row],[Cost per Unit ]]</f>
        <v>270.57</v>
      </c>
    </row>
    <row r="253" spans="2:8" x14ac:dyDescent="0.25">
      <c r="B253" t="s">
        <v>16</v>
      </c>
      <c r="C253" t="s">
        <v>30</v>
      </c>
      <c r="D253" t="s">
        <v>28</v>
      </c>
      <c r="E253" s="3">
        <v>3759</v>
      </c>
      <c r="F253" s="4">
        <v>150</v>
      </c>
      <c r="G253">
        <f>VLOOKUP(Dataset1[[#This Row],[Product]],products[],2,0)</f>
        <v>3.11</v>
      </c>
      <c r="H253">
        <f>Dataset1[[#This Row],[Units]]*Dataset1[[#This Row],[Cost per Unit ]]</f>
        <v>466.5</v>
      </c>
    </row>
    <row r="254" spans="2:8" x14ac:dyDescent="0.25">
      <c r="B254" t="s">
        <v>26</v>
      </c>
      <c r="C254" t="s">
        <v>9</v>
      </c>
      <c r="D254" t="s">
        <v>28</v>
      </c>
      <c r="E254" s="3">
        <v>1589</v>
      </c>
      <c r="F254" s="4">
        <v>303</v>
      </c>
      <c r="G254">
        <f>VLOOKUP(Dataset1[[#This Row],[Product]],products[],2,0)</f>
        <v>3.11</v>
      </c>
      <c r="H254">
        <f>Dataset1[[#This Row],[Units]]*Dataset1[[#This Row],[Cost per Unit ]]</f>
        <v>942.32999999999993</v>
      </c>
    </row>
    <row r="255" spans="2:8" x14ac:dyDescent="0.25">
      <c r="B255" t="s">
        <v>23</v>
      </c>
      <c r="C255" t="s">
        <v>9</v>
      </c>
      <c r="D255" t="s">
        <v>40</v>
      </c>
      <c r="E255" s="3">
        <v>5194</v>
      </c>
      <c r="F255" s="4">
        <v>288</v>
      </c>
      <c r="G255">
        <f>VLOOKUP(Dataset1[[#This Row],[Product]],products[],2,0)</f>
        <v>10.38</v>
      </c>
      <c r="H255">
        <f>Dataset1[[#This Row],[Units]]*Dataset1[[#This Row],[Cost per Unit ]]</f>
        <v>2989.44</v>
      </c>
    </row>
    <row r="256" spans="2:8" x14ac:dyDescent="0.25">
      <c r="B256" t="s">
        <v>35</v>
      </c>
      <c r="C256" t="s">
        <v>14</v>
      </c>
      <c r="D256" t="s">
        <v>31</v>
      </c>
      <c r="E256" s="3">
        <v>945</v>
      </c>
      <c r="F256" s="4">
        <v>75</v>
      </c>
      <c r="G256">
        <f>VLOOKUP(Dataset1[[#This Row],[Product]],products[],2,0)</f>
        <v>9.33</v>
      </c>
      <c r="H256">
        <f>Dataset1[[#This Row],[Units]]*Dataset1[[#This Row],[Cost per Unit ]]</f>
        <v>699.75</v>
      </c>
    </row>
    <row r="257" spans="2:8" x14ac:dyDescent="0.25">
      <c r="B257" t="s">
        <v>5</v>
      </c>
      <c r="C257" t="s">
        <v>20</v>
      </c>
      <c r="D257" t="s">
        <v>21</v>
      </c>
      <c r="E257" s="3">
        <v>1988</v>
      </c>
      <c r="F257" s="4">
        <v>39</v>
      </c>
      <c r="G257">
        <f>VLOOKUP(Dataset1[[#This Row],[Product]],products[],2,0)</f>
        <v>5.79</v>
      </c>
      <c r="H257">
        <f>Dataset1[[#This Row],[Units]]*Dataset1[[#This Row],[Cost per Unit ]]</f>
        <v>225.81</v>
      </c>
    </row>
    <row r="258" spans="2:8" x14ac:dyDescent="0.25">
      <c r="B258" t="s">
        <v>16</v>
      </c>
      <c r="C258" t="s">
        <v>30</v>
      </c>
      <c r="D258" t="s">
        <v>10</v>
      </c>
      <c r="E258" s="3">
        <v>6734</v>
      </c>
      <c r="F258" s="4">
        <v>123</v>
      </c>
      <c r="G258">
        <f>VLOOKUP(Dataset1[[#This Row],[Product]],products[],2,0)</f>
        <v>8.65</v>
      </c>
      <c r="H258">
        <f>Dataset1[[#This Row],[Units]]*Dataset1[[#This Row],[Cost per Unit ]]</f>
        <v>1063.95</v>
      </c>
    </row>
    <row r="259" spans="2:8" x14ac:dyDescent="0.25">
      <c r="B259" t="s">
        <v>5</v>
      </c>
      <c r="C259" t="s">
        <v>14</v>
      </c>
      <c r="D259" t="s">
        <v>12</v>
      </c>
      <c r="E259" s="3">
        <v>217</v>
      </c>
      <c r="F259" s="4">
        <v>36</v>
      </c>
      <c r="G259">
        <f>VLOOKUP(Dataset1[[#This Row],[Product]],products[],2,0)</f>
        <v>11.88</v>
      </c>
      <c r="H259">
        <f>Dataset1[[#This Row],[Units]]*Dataset1[[#This Row],[Cost per Unit ]]</f>
        <v>427.68</v>
      </c>
    </row>
    <row r="260" spans="2:8" x14ac:dyDescent="0.25">
      <c r="B260" t="s">
        <v>25</v>
      </c>
      <c r="C260" t="s">
        <v>30</v>
      </c>
      <c r="D260" t="s">
        <v>22</v>
      </c>
      <c r="E260" s="3">
        <v>6279</v>
      </c>
      <c r="F260" s="4">
        <v>237</v>
      </c>
      <c r="G260">
        <f>VLOOKUP(Dataset1[[#This Row],[Product]],products[],2,0)</f>
        <v>9.77</v>
      </c>
      <c r="H260">
        <f>Dataset1[[#This Row],[Units]]*Dataset1[[#This Row],[Cost per Unit ]]</f>
        <v>2315.4899999999998</v>
      </c>
    </row>
    <row r="261" spans="2:8" x14ac:dyDescent="0.25">
      <c r="B261" t="s">
        <v>5</v>
      </c>
      <c r="C261" t="s">
        <v>14</v>
      </c>
      <c r="D261" t="s">
        <v>31</v>
      </c>
      <c r="E261" s="3">
        <v>4424</v>
      </c>
      <c r="F261" s="4">
        <v>201</v>
      </c>
      <c r="G261">
        <f>VLOOKUP(Dataset1[[#This Row],[Product]],products[],2,0)</f>
        <v>9.33</v>
      </c>
      <c r="H261">
        <f>Dataset1[[#This Row],[Units]]*Dataset1[[#This Row],[Cost per Unit ]]</f>
        <v>1875.33</v>
      </c>
    </row>
    <row r="262" spans="2:8" x14ac:dyDescent="0.25">
      <c r="B262" t="s">
        <v>26</v>
      </c>
      <c r="C262" t="s">
        <v>14</v>
      </c>
      <c r="D262" t="s">
        <v>28</v>
      </c>
      <c r="E262" s="3">
        <v>189</v>
      </c>
      <c r="F262" s="4">
        <v>48</v>
      </c>
      <c r="G262">
        <f>VLOOKUP(Dataset1[[#This Row],[Product]],products[],2,0)</f>
        <v>3.11</v>
      </c>
      <c r="H262">
        <f>Dataset1[[#This Row],[Units]]*Dataset1[[#This Row],[Cost per Unit ]]</f>
        <v>149.28</v>
      </c>
    </row>
    <row r="263" spans="2:8" x14ac:dyDescent="0.25">
      <c r="B263" t="s">
        <v>25</v>
      </c>
      <c r="C263" t="s">
        <v>9</v>
      </c>
      <c r="D263" t="s">
        <v>22</v>
      </c>
      <c r="E263" s="3">
        <v>490</v>
      </c>
      <c r="F263" s="4">
        <v>84</v>
      </c>
      <c r="G263">
        <f>VLOOKUP(Dataset1[[#This Row],[Product]],products[],2,0)</f>
        <v>9.77</v>
      </c>
      <c r="H263">
        <f>Dataset1[[#This Row],[Units]]*Dataset1[[#This Row],[Cost per Unit ]]</f>
        <v>820.68</v>
      </c>
    </row>
    <row r="264" spans="2:8" x14ac:dyDescent="0.25">
      <c r="B264" t="s">
        <v>8</v>
      </c>
      <c r="C264" t="s">
        <v>6</v>
      </c>
      <c r="D264" t="s">
        <v>41</v>
      </c>
      <c r="E264" s="3">
        <v>434</v>
      </c>
      <c r="F264" s="4">
        <v>87</v>
      </c>
      <c r="G264">
        <f>VLOOKUP(Dataset1[[#This Row],[Product]],products[],2,0)</f>
        <v>9</v>
      </c>
      <c r="H264">
        <f>Dataset1[[#This Row],[Units]]*Dataset1[[#This Row],[Cost per Unit ]]</f>
        <v>783</v>
      </c>
    </row>
    <row r="265" spans="2:8" x14ac:dyDescent="0.25">
      <c r="B265" t="s">
        <v>23</v>
      </c>
      <c r="C265" t="s">
        <v>20</v>
      </c>
      <c r="D265" t="s">
        <v>7</v>
      </c>
      <c r="E265" s="3">
        <v>10129</v>
      </c>
      <c r="F265" s="4">
        <v>312</v>
      </c>
      <c r="G265">
        <f>VLOOKUP(Dataset1[[#This Row],[Product]],products[],2,0)</f>
        <v>14.49</v>
      </c>
      <c r="H265">
        <f>Dataset1[[#This Row],[Units]]*Dataset1[[#This Row],[Cost per Unit ]]</f>
        <v>4520.88</v>
      </c>
    </row>
    <row r="266" spans="2:8" x14ac:dyDescent="0.25">
      <c r="B266" t="s">
        <v>27</v>
      </c>
      <c r="C266" t="s">
        <v>17</v>
      </c>
      <c r="D266" t="s">
        <v>40</v>
      </c>
      <c r="E266" s="3">
        <v>1652</v>
      </c>
      <c r="F266" s="4">
        <v>102</v>
      </c>
      <c r="G266">
        <f>VLOOKUP(Dataset1[[#This Row],[Product]],products[],2,0)</f>
        <v>10.38</v>
      </c>
      <c r="H266">
        <f>Dataset1[[#This Row],[Units]]*Dataset1[[#This Row],[Cost per Unit ]]</f>
        <v>1058.76</v>
      </c>
    </row>
    <row r="267" spans="2:8" x14ac:dyDescent="0.25">
      <c r="B267" t="s">
        <v>8</v>
      </c>
      <c r="C267" t="s">
        <v>20</v>
      </c>
      <c r="D267" t="s">
        <v>41</v>
      </c>
      <c r="E267" s="3">
        <v>6433</v>
      </c>
      <c r="F267" s="4">
        <v>78</v>
      </c>
      <c r="G267">
        <f>VLOOKUP(Dataset1[[#This Row],[Product]],products[],2,0)</f>
        <v>9</v>
      </c>
      <c r="H267">
        <f>Dataset1[[#This Row],[Units]]*Dataset1[[#This Row],[Cost per Unit ]]</f>
        <v>702</v>
      </c>
    </row>
    <row r="268" spans="2:8" x14ac:dyDescent="0.25">
      <c r="B268" t="s">
        <v>27</v>
      </c>
      <c r="C268" t="s">
        <v>30</v>
      </c>
      <c r="D268" t="s">
        <v>34</v>
      </c>
      <c r="E268" s="3">
        <v>2212</v>
      </c>
      <c r="F268" s="4">
        <v>117</v>
      </c>
      <c r="G268">
        <f>VLOOKUP(Dataset1[[#This Row],[Product]],products[],2,0)</f>
        <v>6.49</v>
      </c>
      <c r="H268">
        <f>Dataset1[[#This Row],[Units]]*Dataset1[[#This Row],[Cost per Unit ]]</f>
        <v>759.33</v>
      </c>
    </row>
    <row r="269" spans="2:8" x14ac:dyDescent="0.25">
      <c r="B269" t="s">
        <v>13</v>
      </c>
      <c r="C269" t="s">
        <v>9</v>
      </c>
      <c r="D269" t="s">
        <v>36</v>
      </c>
      <c r="E269" s="3">
        <v>609</v>
      </c>
      <c r="F269" s="4">
        <v>99</v>
      </c>
      <c r="G269">
        <f>VLOOKUP(Dataset1[[#This Row],[Product]],products[],2,0)</f>
        <v>7.64</v>
      </c>
      <c r="H269">
        <f>Dataset1[[#This Row],[Units]]*Dataset1[[#This Row],[Cost per Unit ]]</f>
        <v>756.36</v>
      </c>
    </row>
    <row r="270" spans="2:8" x14ac:dyDescent="0.25">
      <c r="B270" t="s">
        <v>5</v>
      </c>
      <c r="C270" t="s">
        <v>9</v>
      </c>
      <c r="D270" t="s">
        <v>38</v>
      </c>
      <c r="E270" s="3">
        <v>1638</v>
      </c>
      <c r="F270" s="4">
        <v>48</v>
      </c>
      <c r="G270">
        <f>VLOOKUP(Dataset1[[#This Row],[Product]],products[],2,0)</f>
        <v>4.97</v>
      </c>
      <c r="H270">
        <f>Dataset1[[#This Row],[Units]]*Dataset1[[#This Row],[Cost per Unit ]]</f>
        <v>238.56</v>
      </c>
    </row>
    <row r="271" spans="2:8" x14ac:dyDescent="0.25">
      <c r="B271" t="s">
        <v>23</v>
      </c>
      <c r="C271" t="s">
        <v>30</v>
      </c>
      <c r="D271" t="s">
        <v>37</v>
      </c>
      <c r="E271" s="3">
        <v>3829</v>
      </c>
      <c r="F271" s="4">
        <v>24</v>
      </c>
      <c r="G271">
        <f>VLOOKUP(Dataset1[[#This Row],[Product]],products[],2,0)</f>
        <v>11.73</v>
      </c>
      <c r="H271">
        <f>Dataset1[[#This Row],[Units]]*Dataset1[[#This Row],[Cost per Unit ]]</f>
        <v>281.52</v>
      </c>
    </row>
    <row r="272" spans="2:8" x14ac:dyDescent="0.25">
      <c r="B272" t="s">
        <v>5</v>
      </c>
      <c r="C272" t="s">
        <v>17</v>
      </c>
      <c r="D272" t="s">
        <v>37</v>
      </c>
      <c r="E272" s="3">
        <v>5775</v>
      </c>
      <c r="F272" s="4">
        <v>42</v>
      </c>
      <c r="G272">
        <f>VLOOKUP(Dataset1[[#This Row],[Product]],products[],2,0)</f>
        <v>11.73</v>
      </c>
      <c r="H272">
        <f>Dataset1[[#This Row],[Units]]*Dataset1[[#This Row],[Cost per Unit ]]</f>
        <v>492.66</v>
      </c>
    </row>
    <row r="273" spans="2:8" x14ac:dyDescent="0.25">
      <c r="B273" t="s">
        <v>16</v>
      </c>
      <c r="C273" t="s">
        <v>9</v>
      </c>
      <c r="D273" t="s">
        <v>33</v>
      </c>
      <c r="E273" s="3">
        <v>1071</v>
      </c>
      <c r="F273" s="4">
        <v>270</v>
      </c>
      <c r="G273">
        <f>VLOOKUP(Dataset1[[#This Row],[Product]],products[],2,0)</f>
        <v>10.62</v>
      </c>
      <c r="H273">
        <f>Dataset1[[#This Row],[Units]]*Dataset1[[#This Row],[Cost per Unit ]]</f>
        <v>2867.3999999999996</v>
      </c>
    </row>
    <row r="274" spans="2:8" x14ac:dyDescent="0.25">
      <c r="B274" t="s">
        <v>8</v>
      </c>
      <c r="C274" t="s">
        <v>14</v>
      </c>
      <c r="D274" t="s">
        <v>34</v>
      </c>
      <c r="E274" s="3">
        <v>5019</v>
      </c>
      <c r="F274" s="4">
        <v>150</v>
      </c>
      <c r="G274">
        <f>VLOOKUP(Dataset1[[#This Row],[Product]],products[],2,0)</f>
        <v>6.49</v>
      </c>
      <c r="H274">
        <f>Dataset1[[#This Row],[Units]]*Dataset1[[#This Row],[Cost per Unit ]]</f>
        <v>973.5</v>
      </c>
    </row>
    <row r="275" spans="2:8" x14ac:dyDescent="0.25">
      <c r="B275" t="s">
        <v>26</v>
      </c>
      <c r="C275" t="s">
        <v>6</v>
      </c>
      <c r="D275" t="s">
        <v>37</v>
      </c>
      <c r="E275" s="3">
        <v>2863</v>
      </c>
      <c r="F275" s="4">
        <v>42</v>
      </c>
      <c r="G275">
        <f>VLOOKUP(Dataset1[[#This Row],[Product]],products[],2,0)</f>
        <v>11.73</v>
      </c>
      <c r="H275">
        <f>Dataset1[[#This Row],[Units]]*Dataset1[[#This Row],[Cost per Unit ]]</f>
        <v>492.66</v>
      </c>
    </row>
    <row r="276" spans="2:8" x14ac:dyDescent="0.25">
      <c r="B276" t="s">
        <v>5</v>
      </c>
      <c r="C276" t="s">
        <v>9</v>
      </c>
      <c r="D276" t="s">
        <v>32</v>
      </c>
      <c r="E276" s="3">
        <v>1617</v>
      </c>
      <c r="F276" s="4">
        <v>126</v>
      </c>
      <c r="G276">
        <f>VLOOKUP(Dataset1[[#This Row],[Product]],products[],2,0)</f>
        <v>7.16</v>
      </c>
      <c r="H276">
        <f>Dataset1[[#This Row],[Units]]*Dataset1[[#This Row],[Cost per Unit ]]</f>
        <v>902.16</v>
      </c>
    </row>
    <row r="277" spans="2:8" x14ac:dyDescent="0.25">
      <c r="B277" t="s">
        <v>16</v>
      </c>
      <c r="C277" t="s">
        <v>6</v>
      </c>
      <c r="D277" t="s">
        <v>42</v>
      </c>
      <c r="E277" s="3">
        <v>6818</v>
      </c>
      <c r="F277" s="4">
        <v>6</v>
      </c>
      <c r="G277">
        <f>VLOOKUP(Dataset1[[#This Row],[Product]],products[],2,0)</f>
        <v>5.6</v>
      </c>
      <c r="H277">
        <f>Dataset1[[#This Row],[Units]]*Dataset1[[#This Row],[Cost per Unit ]]</f>
        <v>33.599999999999994</v>
      </c>
    </row>
    <row r="278" spans="2:8" x14ac:dyDescent="0.25">
      <c r="B278" t="s">
        <v>27</v>
      </c>
      <c r="C278" t="s">
        <v>9</v>
      </c>
      <c r="D278" t="s">
        <v>37</v>
      </c>
      <c r="E278" s="3">
        <v>6657</v>
      </c>
      <c r="F278" s="4">
        <v>276</v>
      </c>
      <c r="G278">
        <f>VLOOKUP(Dataset1[[#This Row],[Product]],products[],2,0)</f>
        <v>11.73</v>
      </c>
      <c r="H278">
        <f>Dataset1[[#This Row],[Units]]*Dataset1[[#This Row],[Cost per Unit ]]</f>
        <v>3237.48</v>
      </c>
    </row>
    <row r="279" spans="2:8" x14ac:dyDescent="0.25">
      <c r="B279" t="s">
        <v>27</v>
      </c>
      <c r="C279" t="s">
        <v>30</v>
      </c>
      <c r="D279" t="s">
        <v>28</v>
      </c>
      <c r="E279" s="3">
        <v>2919</v>
      </c>
      <c r="F279" s="4">
        <v>93</v>
      </c>
      <c r="G279">
        <f>VLOOKUP(Dataset1[[#This Row],[Product]],products[],2,0)</f>
        <v>3.11</v>
      </c>
      <c r="H279">
        <f>Dataset1[[#This Row],[Units]]*Dataset1[[#This Row],[Cost per Unit ]]</f>
        <v>289.22999999999996</v>
      </c>
    </row>
    <row r="280" spans="2:8" x14ac:dyDescent="0.25">
      <c r="B280" t="s">
        <v>26</v>
      </c>
      <c r="C280" t="s">
        <v>14</v>
      </c>
      <c r="D280" t="s">
        <v>21</v>
      </c>
      <c r="E280" s="3">
        <v>3094</v>
      </c>
      <c r="F280" s="4">
        <v>246</v>
      </c>
      <c r="G280">
        <f>VLOOKUP(Dataset1[[#This Row],[Product]],products[],2,0)</f>
        <v>5.79</v>
      </c>
      <c r="H280">
        <f>Dataset1[[#This Row],[Units]]*Dataset1[[#This Row],[Cost per Unit ]]</f>
        <v>1424.34</v>
      </c>
    </row>
    <row r="281" spans="2:8" x14ac:dyDescent="0.25">
      <c r="B281" t="s">
        <v>16</v>
      </c>
      <c r="C281" t="s">
        <v>17</v>
      </c>
      <c r="D281" t="s">
        <v>38</v>
      </c>
      <c r="E281" s="3">
        <v>2989</v>
      </c>
      <c r="F281" s="4">
        <v>3</v>
      </c>
      <c r="G281">
        <f>VLOOKUP(Dataset1[[#This Row],[Product]],products[],2,0)</f>
        <v>4.97</v>
      </c>
      <c r="H281">
        <f>Dataset1[[#This Row],[Units]]*Dataset1[[#This Row],[Cost per Unit ]]</f>
        <v>14.91</v>
      </c>
    </row>
    <row r="282" spans="2:8" x14ac:dyDescent="0.25">
      <c r="B282" t="s">
        <v>8</v>
      </c>
      <c r="C282" t="s">
        <v>20</v>
      </c>
      <c r="D282" t="s">
        <v>39</v>
      </c>
      <c r="E282" s="3">
        <v>2268</v>
      </c>
      <c r="F282" s="4">
        <v>63</v>
      </c>
      <c r="G282">
        <f>VLOOKUP(Dataset1[[#This Row],[Product]],products[],2,0)</f>
        <v>16.73</v>
      </c>
      <c r="H282">
        <f>Dataset1[[#This Row],[Units]]*Dataset1[[#This Row],[Cost per Unit ]]</f>
        <v>1053.99</v>
      </c>
    </row>
    <row r="283" spans="2:8" x14ac:dyDescent="0.25">
      <c r="B283" t="s">
        <v>25</v>
      </c>
      <c r="C283" t="s">
        <v>9</v>
      </c>
      <c r="D283" t="s">
        <v>21</v>
      </c>
      <c r="E283" s="3">
        <v>4753</v>
      </c>
      <c r="F283" s="4">
        <v>246</v>
      </c>
      <c r="G283">
        <f>VLOOKUP(Dataset1[[#This Row],[Product]],products[],2,0)</f>
        <v>5.79</v>
      </c>
      <c r="H283">
        <f>Dataset1[[#This Row],[Units]]*Dataset1[[#This Row],[Cost per Unit ]]</f>
        <v>1424.34</v>
      </c>
    </row>
    <row r="284" spans="2:8" x14ac:dyDescent="0.25">
      <c r="B284" t="s">
        <v>26</v>
      </c>
      <c r="C284" t="s">
        <v>30</v>
      </c>
      <c r="D284" t="s">
        <v>36</v>
      </c>
      <c r="E284" s="3">
        <v>7511</v>
      </c>
      <c r="F284" s="4">
        <v>120</v>
      </c>
      <c r="G284">
        <f>VLOOKUP(Dataset1[[#This Row],[Product]],products[],2,0)</f>
        <v>7.64</v>
      </c>
      <c r="H284">
        <f>Dataset1[[#This Row],[Units]]*Dataset1[[#This Row],[Cost per Unit ]]</f>
        <v>916.8</v>
      </c>
    </row>
    <row r="285" spans="2:8" x14ac:dyDescent="0.25">
      <c r="B285" t="s">
        <v>26</v>
      </c>
      <c r="C285" t="s">
        <v>20</v>
      </c>
      <c r="D285" t="s">
        <v>21</v>
      </c>
      <c r="E285" s="3">
        <v>4326</v>
      </c>
      <c r="F285" s="4">
        <v>348</v>
      </c>
      <c r="G285">
        <f>VLOOKUP(Dataset1[[#This Row],[Product]],products[],2,0)</f>
        <v>5.79</v>
      </c>
      <c r="H285">
        <f>Dataset1[[#This Row],[Units]]*Dataset1[[#This Row],[Cost per Unit ]]</f>
        <v>2014.92</v>
      </c>
    </row>
    <row r="286" spans="2:8" x14ac:dyDescent="0.25">
      <c r="B286" t="s">
        <v>13</v>
      </c>
      <c r="C286" t="s">
        <v>30</v>
      </c>
      <c r="D286" t="s">
        <v>34</v>
      </c>
      <c r="E286" s="3">
        <v>4935</v>
      </c>
      <c r="F286" s="4">
        <v>126</v>
      </c>
      <c r="G286">
        <f>VLOOKUP(Dataset1[[#This Row],[Product]],products[],2,0)</f>
        <v>6.49</v>
      </c>
      <c r="H286">
        <f>Dataset1[[#This Row],[Units]]*Dataset1[[#This Row],[Cost per Unit ]]</f>
        <v>817.74</v>
      </c>
    </row>
    <row r="287" spans="2:8" x14ac:dyDescent="0.25">
      <c r="B287" t="s">
        <v>16</v>
      </c>
      <c r="C287" t="s">
        <v>9</v>
      </c>
      <c r="D287" t="s">
        <v>7</v>
      </c>
      <c r="E287" s="3">
        <v>4781</v>
      </c>
      <c r="F287" s="4">
        <v>123</v>
      </c>
      <c r="G287">
        <f>VLOOKUP(Dataset1[[#This Row],[Product]],products[],2,0)</f>
        <v>14.49</v>
      </c>
      <c r="H287">
        <f>Dataset1[[#This Row],[Units]]*Dataset1[[#This Row],[Cost per Unit ]]</f>
        <v>1782.27</v>
      </c>
    </row>
    <row r="288" spans="2:8" x14ac:dyDescent="0.25">
      <c r="B288" t="s">
        <v>25</v>
      </c>
      <c r="C288" t="s">
        <v>20</v>
      </c>
      <c r="D288" t="s">
        <v>18</v>
      </c>
      <c r="E288" s="3">
        <v>7483</v>
      </c>
      <c r="F288" s="4">
        <v>45</v>
      </c>
      <c r="G288">
        <f>VLOOKUP(Dataset1[[#This Row],[Product]],products[],2,0)</f>
        <v>13.15</v>
      </c>
      <c r="H288">
        <f>Dataset1[[#This Row],[Units]]*Dataset1[[#This Row],[Cost per Unit ]]</f>
        <v>591.75</v>
      </c>
    </row>
    <row r="289" spans="2:8" x14ac:dyDescent="0.25">
      <c r="B289" t="s">
        <v>35</v>
      </c>
      <c r="C289" t="s">
        <v>20</v>
      </c>
      <c r="D289" t="s">
        <v>12</v>
      </c>
      <c r="E289" s="3">
        <v>6860</v>
      </c>
      <c r="F289" s="4">
        <v>126</v>
      </c>
      <c r="G289">
        <f>VLOOKUP(Dataset1[[#This Row],[Product]],products[],2,0)</f>
        <v>11.88</v>
      </c>
      <c r="H289">
        <f>Dataset1[[#This Row],[Units]]*Dataset1[[#This Row],[Cost per Unit ]]</f>
        <v>1496.88</v>
      </c>
    </row>
    <row r="290" spans="2:8" x14ac:dyDescent="0.25">
      <c r="B290" t="s">
        <v>5</v>
      </c>
      <c r="C290" t="s">
        <v>6</v>
      </c>
      <c r="D290" t="s">
        <v>32</v>
      </c>
      <c r="E290" s="3">
        <v>9002</v>
      </c>
      <c r="F290" s="4">
        <v>72</v>
      </c>
      <c r="G290">
        <f>VLOOKUP(Dataset1[[#This Row],[Product]],products[],2,0)</f>
        <v>7.16</v>
      </c>
      <c r="H290">
        <f>Dataset1[[#This Row],[Units]]*Dataset1[[#This Row],[Cost per Unit ]]</f>
        <v>515.52</v>
      </c>
    </row>
    <row r="291" spans="2:8" x14ac:dyDescent="0.25">
      <c r="B291" t="s">
        <v>16</v>
      </c>
      <c r="C291" t="s">
        <v>14</v>
      </c>
      <c r="D291" t="s">
        <v>32</v>
      </c>
      <c r="E291" s="3">
        <v>1400</v>
      </c>
      <c r="F291" s="4">
        <v>135</v>
      </c>
      <c r="G291">
        <f>VLOOKUP(Dataset1[[#This Row],[Product]],products[],2,0)</f>
        <v>7.16</v>
      </c>
      <c r="H291">
        <f>Dataset1[[#This Row],[Units]]*Dataset1[[#This Row],[Cost per Unit ]]</f>
        <v>966.6</v>
      </c>
    </row>
    <row r="292" spans="2:8" x14ac:dyDescent="0.25">
      <c r="B292" t="s">
        <v>35</v>
      </c>
      <c r="C292" t="s">
        <v>30</v>
      </c>
      <c r="D292" t="s">
        <v>22</v>
      </c>
      <c r="E292" s="3">
        <v>4053</v>
      </c>
      <c r="F292" s="4">
        <v>24</v>
      </c>
      <c r="G292">
        <f>VLOOKUP(Dataset1[[#This Row],[Product]],products[],2,0)</f>
        <v>9.77</v>
      </c>
      <c r="H292">
        <f>Dataset1[[#This Row],[Units]]*Dataset1[[#This Row],[Cost per Unit ]]</f>
        <v>234.48</v>
      </c>
    </row>
    <row r="293" spans="2:8" x14ac:dyDescent="0.25">
      <c r="B293" t="s">
        <v>23</v>
      </c>
      <c r="C293" t="s">
        <v>14</v>
      </c>
      <c r="D293" t="s">
        <v>21</v>
      </c>
      <c r="E293" s="3">
        <v>2149</v>
      </c>
      <c r="F293" s="4">
        <v>117</v>
      </c>
      <c r="G293">
        <f>VLOOKUP(Dataset1[[#This Row],[Product]],products[],2,0)</f>
        <v>5.79</v>
      </c>
      <c r="H293">
        <f>Dataset1[[#This Row],[Units]]*Dataset1[[#This Row],[Cost per Unit ]]</f>
        <v>677.43</v>
      </c>
    </row>
    <row r="294" spans="2:8" x14ac:dyDescent="0.25">
      <c r="B294" t="s">
        <v>27</v>
      </c>
      <c r="C294" t="s">
        <v>17</v>
      </c>
      <c r="D294" t="s">
        <v>32</v>
      </c>
      <c r="E294" s="3">
        <v>3640</v>
      </c>
      <c r="F294" s="4">
        <v>51</v>
      </c>
      <c r="G294">
        <f>VLOOKUP(Dataset1[[#This Row],[Product]],products[],2,0)</f>
        <v>7.16</v>
      </c>
      <c r="H294">
        <f>Dataset1[[#This Row],[Units]]*Dataset1[[#This Row],[Cost per Unit ]]</f>
        <v>365.16</v>
      </c>
    </row>
    <row r="295" spans="2:8" x14ac:dyDescent="0.25">
      <c r="B295" t="s">
        <v>26</v>
      </c>
      <c r="C295" t="s">
        <v>17</v>
      </c>
      <c r="D295" t="s">
        <v>34</v>
      </c>
      <c r="E295" s="3">
        <v>630</v>
      </c>
      <c r="F295" s="4">
        <v>36</v>
      </c>
      <c r="G295">
        <f>VLOOKUP(Dataset1[[#This Row],[Product]],products[],2,0)</f>
        <v>6.49</v>
      </c>
      <c r="H295">
        <f>Dataset1[[#This Row],[Units]]*Dataset1[[#This Row],[Cost per Unit ]]</f>
        <v>233.64000000000001</v>
      </c>
    </row>
    <row r="296" spans="2:8" x14ac:dyDescent="0.25">
      <c r="B296" t="s">
        <v>11</v>
      </c>
      <c r="C296" t="s">
        <v>9</v>
      </c>
      <c r="D296" t="s">
        <v>39</v>
      </c>
      <c r="E296" s="3">
        <v>2429</v>
      </c>
      <c r="F296" s="4">
        <v>144</v>
      </c>
      <c r="G296">
        <f>VLOOKUP(Dataset1[[#This Row],[Product]],products[],2,0)</f>
        <v>16.73</v>
      </c>
      <c r="H296">
        <f>Dataset1[[#This Row],[Units]]*Dataset1[[#This Row],[Cost per Unit ]]</f>
        <v>2409.12</v>
      </c>
    </row>
    <row r="297" spans="2:8" x14ac:dyDescent="0.25">
      <c r="B297" t="s">
        <v>11</v>
      </c>
      <c r="C297" t="s">
        <v>14</v>
      </c>
      <c r="D297" t="s">
        <v>18</v>
      </c>
      <c r="E297" s="3">
        <v>2142</v>
      </c>
      <c r="F297" s="4">
        <v>114</v>
      </c>
      <c r="G297">
        <f>VLOOKUP(Dataset1[[#This Row],[Product]],products[],2,0)</f>
        <v>13.15</v>
      </c>
      <c r="H297">
        <f>Dataset1[[#This Row],[Units]]*Dataset1[[#This Row],[Cost per Unit ]]</f>
        <v>1499.1000000000001</v>
      </c>
    </row>
    <row r="298" spans="2:8" x14ac:dyDescent="0.25">
      <c r="B298" t="s">
        <v>23</v>
      </c>
      <c r="C298" t="s">
        <v>6</v>
      </c>
      <c r="D298" t="s">
        <v>7</v>
      </c>
      <c r="E298" s="3">
        <v>6454</v>
      </c>
      <c r="F298" s="4">
        <v>54</v>
      </c>
      <c r="G298">
        <f>VLOOKUP(Dataset1[[#This Row],[Product]],products[],2,0)</f>
        <v>14.49</v>
      </c>
      <c r="H298">
        <f>Dataset1[[#This Row],[Units]]*Dataset1[[#This Row],[Cost per Unit ]]</f>
        <v>782.46</v>
      </c>
    </row>
    <row r="299" spans="2:8" x14ac:dyDescent="0.25">
      <c r="B299" t="s">
        <v>23</v>
      </c>
      <c r="C299" t="s">
        <v>6</v>
      </c>
      <c r="D299" t="s">
        <v>29</v>
      </c>
      <c r="E299" s="3">
        <v>4487</v>
      </c>
      <c r="F299" s="4">
        <v>333</v>
      </c>
      <c r="G299">
        <f>VLOOKUP(Dataset1[[#This Row],[Product]],products[],2,0)</f>
        <v>8.7899999999999991</v>
      </c>
      <c r="H299">
        <f>Dataset1[[#This Row],[Units]]*Dataset1[[#This Row],[Cost per Unit ]]</f>
        <v>2927.0699999999997</v>
      </c>
    </row>
    <row r="300" spans="2:8" x14ac:dyDescent="0.25">
      <c r="B300" t="s">
        <v>27</v>
      </c>
      <c r="C300" t="s">
        <v>6</v>
      </c>
      <c r="D300" t="s">
        <v>12</v>
      </c>
      <c r="E300" s="3">
        <v>938</v>
      </c>
      <c r="F300" s="4">
        <v>366</v>
      </c>
      <c r="G300">
        <f>VLOOKUP(Dataset1[[#This Row],[Product]],products[],2,0)</f>
        <v>11.88</v>
      </c>
      <c r="H300">
        <f>Dataset1[[#This Row],[Units]]*Dataset1[[#This Row],[Cost per Unit ]]</f>
        <v>4348.08</v>
      </c>
    </row>
    <row r="301" spans="2:8" x14ac:dyDescent="0.25">
      <c r="B301" t="s">
        <v>27</v>
      </c>
      <c r="C301" t="s">
        <v>20</v>
      </c>
      <c r="D301" t="s">
        <v>42</v>
      </c>
      <c r="E301" s="3">
        <v>8841</v>
      </c>
      <c r="F301" s="4">
        <v>303</v>
      </c>
      <c r="G301">
        <f>VLOOKUP(Dataset1[[#This Row],[Product]],products[],2,0)</f>
        <v>5.6</v>
      </c>
      <c r="H301">
        <f>Dataset1[[#This Row],[Units]]*Dataset1[[#This Row],[Cost per Unit ]]</f>
        <v>1696.8</v>
      </c>
    </row>
    <row r="302" spans="2:8" x14ac:dyDescent="0.25">
      <c r="B302" t="s">
        <v>26</v>
      </c>
      <c r="C302" t="s">
        <v>17</v>
      </c>
      <c r="D302" t="s">
        <v>19</v>
      </c>
      <c r="E302" s="3">
        <v>4018</v>
      </c>
      <c r="F302" s="4">
        <v>126</v>
      </c>
      <c r="G302">
        <f>VLOOKUP(Dataset1[[#This Row],[Product]],products[],2,0)</f>
        <v>12.37</v>
      </c>
      <c r="H302">
        <f>Dataset1[[#This Row],[Units]]*Dataset1[[#This Row],[Cost per Unit ]]</f>
        <v>1558.62</v>
      </c>
    </row>
    <row r="303" spans="2:8" x14ac:dyDescent="0.25">
      <c r="B303" t="s">
        <v>13</v>
      </c>
      <c r="C303" t="s">
        <v>6</v>
      </c>
      <c r="D303" t="s">
        <v>37</v>
      </c>
      <c r="E303" s="3">
        <v>714</v>
      </c>
      <c r="F303" s="4">
        <v>231</v>
      </c>
      <c r="G303">
        <f>VLOOKUP(Dataset1[[#This Row],[Product]],products[],2,0)</f>
        <v>11.73</v>
      </c>
      <c r="H303">
        <f>Dataset1[[#This Row],[Units]]*Dataset1[[#This Row],[Cost per Unit ]]</f>
        <v>2709.63</v>
      </c>
    </row>
    <row r="304" spans="2:8" x14ac:dyDescent="0.25">
      <c r="B304" t="s">
        <v>11</v>
      </c>
      <c r="C304" t="s">
        <v>20</v>
      </c>
      <c r="D304" t="s">
        <v>18</v>
      </c>
      <c r="E304" s="3">
        <v>3850</v>
      </c>
      <c r="F304" s="4">
        <v>102</v>
      </c>
      <c r="G304">
        <f>VLOOKUP(Dataset1[[#This Row],[Product]],products[],2,0)</f>
        <v>13.15</v>
      </c>
      <c r="H304">
        <f>Dataset1[[#This Row],[Units]]*Dataset1[[#This Row],[Cost per Unit ]]</f>
        <v>1341.3</v>
      </c>
    </row>
  </sheetData>
  <mergeCells count="1">
    <mergeCell ref="A1:D2"/>
  </mergeCells>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Sheet</vt:lpstr>
      <vt:lpstr>1</vt:lpstr>
      <vt:lpstr>2</vt:lpstr>
      <vt:lpstr>3</vt:lpstr>
      <vt:lpstr>4</vt:lpstr>
      <vt:lpstr>5</vt:lpstr>
      <vt:lpstr>6</vt:lpstr>
      <vt:lpstr>7</vt:lpstr>
      <vt:lpstr>8</vt:lpstr>
      <vt:lpstr>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Aggarwal</dc:creator>
  <cp:lastModifiedBy>Gaurav Aggarwal</cp:lastModifiedBy>
  <dcterms:created xsi:type="dcterms:W3CDTF">2022-06-13T16:41:36Z</dcterms:created>
  <dcterms:modified xsi:type="dcterms:W3CDTF">2022-06-14T08:03:42Z</dcterms:modified>
</cp:coreProperties>
</file>