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OPS!$A$1:$O$31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<sst xmlns="http://schemas.openxmlformats.org/spreadsheetml/2006/main" count="21142" uniqueCount="3293">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</sst>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36" t="s">
        <v>3234</v>
      </c>
      <c r="J2" s="136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IF(ISERROR(VLOOKUP($K$2,OPS!$A$2:$O$31,6,FALSE)),"",VLOOKUP($K$2,OPS!$A$2:$O$31,6,FALSE))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2"/>
      <c r="J14" s="142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6"/>
      <c r="I21" s="146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7" t="s">
        <v>3261</v>
      </c>
      <c r="I25" s="148"/>
      <c r="J25" s="148"/>
      <c r="K25" s="145" t="str">
        <f>UPPER(IF(ISERROR(VLOOKUP(I17,'Pickfords MOVE CENTRE TERRITORY'!$A$2:D2950,3,FALSE)),"",VLOOKUP(I17,'Pickfords MOVE CENTRE TERRITORY'!$A$2:D2950,3,FALSE)))</f>
        <v xml:space="preserve">GLOUCESTER </v>
      </c>
      <c r="L25" s="145"/>
      <c r="M25" s="145"/>
      <c r="N25" s="145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0" t="s">
        <v>3262</v>
      </c>
      <c r="I26" s="141"/>
      <c r="J26" s="141"/>
      <c r="K26" s="145" t="str">
        <f>UPPER(IF(ISERROR(VLOOKUP(I17,'Pickfords MOVE CENTRE TERRITORY'!$A$2:$D$2950,4,FALSE)),"",VLOOKUP(I17,'Pickfords MOVE CENTRE TERRITORY'!$A$2:$D$32950,4,FALSE)))</f>
        <v>OPSGLOUC</v>
      </c>
      <c r="L26" s="145"/>
      <c r="M26" s="145"/>
      <c r="N26" s="145"/>
      <c r="O26" s="111" t="str">
        <f>IF(ISERROR(VLOOKUP($K$2,OPS!$A$2:$O$31,16,FALSE)),"",VLOOKUP($K$2,OPS!$A$2:$O$31,16,FALSE))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43" t="s">
        <v>3264</v>
      </c>
      <c r="I27" s="144"/>
      <c r="J27" s="144"/>
      <c r="K27" s="144" t="str">
        <f>IF(ISERROR(VLOOKUP($K$25,OPS!$A$2:$M$31,9,FALSE)),"",VLOOKUP($K$25,OPS!$A$2:$M$31,9,FALSE))</f>
        <v>STEVE HARFOOT - 07876 833 744</v>
      </c>
      <c r="L27" s="144"/>
      <c r="M27" s="144"/>
      <c r="N27" s="144"/>
      <c r="O27" s="144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43" t="s">
        <v>3272</v>
      </c>
      <c r="I28" s="144"/>
      <c r="J28" s="144"/>
      <c r="K28" s="144" t="str">
        <f>IF(ISERROR(VLOOKUP($K$25,OPS!$A$2:$M$31,10,FALSE)),"",VLOOKUP($K$25,OPS!$A$2:$M$31,10,FALSE))</f>
        <v xml:space="preserve">TONY SKINNER - 07876 833 384 </v>
      </c>
      <c r="L28" s="144"/>
      <c r="M28" s="144"/>
      <c r="N28" s="144"/>
      <c r="O28" s="144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43"/>
      <c r="I29" s="144"/>
      <c r="J29" s="144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38"/>
      <c r="I30" s="139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38"/>
      <c r="I31" s="139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38"/>
      <c r="I32" s="139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