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s" sheetId="1" r:id="rId4"/>
    <sheet state="visible" name="Old.Expenses.Master" sheetId="2" r:id="rId5"/>
    <sheet state="visible" name="Expenses Master" sheetId="3" r:id="rId6"/>
    <sheet state="visible" name="Attendance Master" sheetId="4" r:id="rId7"/>
    <sheet state="visible" name="QuestionsAsked Master" sheetId="5" r:id="rId8"/>
    <sheet state="hidden" name="Data.Collection.Status" sheetId="6" r:id="rId9"/>
    <sheet state="visible" name="Data.Entry.Status" sheetId="7" r:id="rId10"/>
    <sheet state="visible" name="Nagar Rd" sheetId="8" r:id="rId11"/>
    <sheet state="visible" name="Yerawda" sheetId="9" r:id="rId12"/>
    <sheet state="visible" name="Dhole-Patil Rd" sheetId="10" r:id="rId13"/>
    <sheet state="visible" name="Ghole Rd" sheetId="11" r:id="rId14"/>
    <sheet state="visible" name="Aundh-Baner" sheetId="12" r:id="rId15"/>
    <sheet state="visible" name="Kothrud" sheetId="13" r:id="rId16"/>
    <sheet state="visible" name="Warje" sheetId="14" r:id="rId17"/>
    <sheet state="visible" name="Sahakarnagar" sheetId="15" r:id="rId18"/>
    <sheet state="visible" name="Sinhgad Rd" sheetId="16" r:id="rId19"/>
    <sheet state="visible" name="Bibwewadi" sheetId="17" r:id="rId20"/>
    <sheet state="visible" name="Wanawadi" sheetId="18" r:id="rId21"/>
    <sheet state="visible" name="Hadapsar" sheetId="19" r:id="rId22"/>
    <sheet state="visible" name="Kondhwa" sheetId="20" r:id="rId23"/>
    <sheet state="visible" name="Bhavani Peth" sheetId="21" r:id="rId24"/>
    <sheet state="visible" name="Kasba" sheetId="22" r:id="rId25"/>
  </sheets>
  <definedNames>
    <definedName hidden="1" localSheetId="7" name="_xlnm._FilterDatabase">'Nagar Rd'!$A$3:$Y$423</definedName>
    <definedName hidden="1" localSheetId="20" name="Z_7C8A8327_AD4A_4A3C_BEE4_52A99F0A1A7F_.wvu.FilterData">'Bhavani Peth'!$A$1:$I$312</definedName>
  </definedNames>
  <calcPr/>
  <customWorkbookViews>
    <customWorkbookView activeSheetId="0" maximized="1" windowHeight="0" windowWidth="0" guid="{7C8A8327-AD4A-4A3C-BEE4-52A99F0A1A7F}" name="Filter 1"/>
  </customWorkbookViews>
</workbook>
</file>

<file path=xl/sharedStrings.xml><?xml version="1.0" encoding="utf-8"?>
<sst xmlns="http://schemas.openxmlformats.org/spreadsheetml/2006/main" count="32724" uniqueCount="2703">
  <si>
    <t>Issue Status</t>
  </si>
  <si>
    <t>Ward Code</t>
  </si>
  <si>
    <t>Year</t>
  </si>
  <si>
    <t>Expense Code</t>
  </si>
  <si>
    <t>Meaning</t>
  </si>
  <si>
    <t>Open</t>
  </si>
  <si>
    <t>1A</t>
  </si>
  <si>
    <t>17-18</t>
  </si>
  <si>
    <t>Benches</t>
  </si>
  <si>
    <t>Each list has a blue range</t>
  </si>
  <si>
    <t>Resolved</t>
  </si>
  <si>
    <t>1B</t>
  </si>
  <si>
    <t>18-19</t>
  </si>
  <si>
    <t>BachatGat</t>
  </si>
  <si>
    <t>Helping bachat gat</t>
  </si>
  <si>
    <t>The empty blue cells can accomodate more codes</t>
  </si>
  <si>
    <t>No Issue</t>
  </si>
  <si>
    <t>1C</t>
  </si>
  <si>
    <t>19-20</t>
  </si>
  <si>
    <t>BusStop</t>
  </si>
  <si>
    <t>Building bus stop / bus shade</t>
  </si>
  <si>
    <t>This entire range is taken for data validation</t>
  </si>
  <si>
    <t>1D</t>
  </si>
  <si>
    <t>20-21</t>
  </si>
  <si>
    <t>CCTV</t>
  </si>
  <si>
    <t>CCTV installation, repairing etc</t>
  </si>
  <si>
    <t>2A</t>
  </si>
  <si>
    <t>21-22</t>
  </si>
  <si>
    <t>Cleaning</t>
  </si>
  <si>
    <t>Cleaning, Cleaning material purchase, Rada roda cleaning etc</t>
  </si>
  <si>
    <t>2B</t>
  </si>
  <si>
    <t>Bags</t>
  </si>
  <si>
    <t xml:space="preserve">Jute bags/ cloth/ canvas bags etc. </t>
  </si>
  <si>
    <t>2C</t>
  </si>
  <si>
    <t>Computers</t>
  </si>
  <si>
    <t>Distributing Computers</t>
  </si>
  <si>
    <t>2D</t>
  </si>
  <si>
    <t>Colouring</t>
  </si>
  <si>
    <t>Colouring works</t>
  </si>
  <si>
    <t>3A</t>
  </si>
  <si>
    <t>Dustbin/Buckets</t>
  </si>
  <si>
    <t>Distributing Dustbins/buckets</t>
  </si>
  <si>
    <t>3B</t>
  </si>
  <si>
    <t>Decoration</t>
  </si>
  <si>
    <t>Decoration (सुशोभीकरण in marathi)</t>
  </si>
  <si>
    <t>3C</t>
  </si>
  <si>
    <t>Drainage</t>
  </si>
  <si>
    <t>Drainage works</t>
  </si>
  <si>
    <t>3D</t>
  </si>
  <si>
    <t>Development work</t>
  </si>
  <si>
    <t xml:space="preserve">Miscelleneous Development work </t>
  </si>
  <si>
    <t>4A</t>
  </si>
  <si>
    <t>Electrification</t>
  </si>
  <si>
    <t>Electrification/new street lights</t>
  </si>
  <si>
    <t>4B</t>
  </si>
  <si>
    <t>Footpath</t>
  </si>
  <si>
    <t>Footpaths / pedestrian crossings</t>
  </si>
  <si>
    <t>4C</t>
  </si>
  <si>
    <t>Fire Brigade</t>
  </si>
  <si>
    <t>Fire or brigade related works</t>
  </si>
  <si>
    <t>4D</t>
  </si>
  <si>
    <t>Fencing</t>
  </si>
  <si>
    <t>Fencing / walls / gates</t>
  </si>
  <si>
    <t>5A</t>
  </si>
  <si>
    <t>Furniture</t>
  </si>
  <si>
    <t>Furniture works, curtains etc.</t>
  </si>
  <si>
    <t>5B</t>
  </si>
  <si>
    <t>Garden</t>
  </si>
  <si>
    <t>Garden / playground works</t>
  </si>
  <si>
    <t>5C</t>
  </si>
  <si>
    <t>Gym</t>
  </si>
  <si>
    <t>Gym / gym equipments</t>
  </si>
  <si>
    <t>5D</t>
  </si>
  <si>
    <t>Medical</t>
  </si>
  <si>
    <t>Hospital / clinics/ medical facilities</t>
  </si>
  <si>
    <t>6A</t>
  </si>
  <si>
    <t>Library</t>
  </si>
  <si>
    <t xml:space="preserve">Library sheds/ library maintenance </t>
  </si>
  <si>
    <t>6B</t>
  </si>
  <si>
    <t>Books</t>
  </si>
  <si>
    <t>6C</t>
  </si>
  <si>
    <t>Maintenance</t>
  </si>
  <si>
    <t>Mainetnance and cleaning works</t>
  </si>
  <si>
    <t>6D</t>
  </si>
  <si>
    <t>Markets /Mandi</t>
  </si>
  <si>
    <t>Market related works</t>
  </si>
  <si>
    <t>7A</t>
  </si>
  <si>
    <t>Nameplates</t>
  </si>
  <si>
    <t>Installation of Nameplates / Direction Boards / Sign Boards / Message Boards / Slogans Painting</t>
  </si>
  <si>
    <t>7B</t>
  </si>
  <si>
    <t>Pavement blocks</t>
  </si>
  <si>
    <t>Pavement Blocks / Grouting / Laying tiles</t>
  </si>
  <si>
    <t>7C</t>
  </si>
  <si>
    <t>Road</t>
  </si>
  <si>
    <t xml:space="preserve">Road Construction / Railing Work / Speed Breaker </t>
  </si>
  <si>
    <t>7D</t>
  </si>
  <si>
    <t>Buildings</t>
  </si>
  <si>
    <t>Samaj Mandir / Schools / Virangula Kendra / Any Building Related Work / Renovation / Temple Shed</t>
  </si>
  <si>
    <t>8A</t>
  </si>
  <si>
    <t>Bore wells</t>
  </si>
  <si>
    <t xml:space="preserve">Bore wells </t>
  </si>
  <si>
    <t>8B</t>
  </si>
  <si>
    <t>Concretization</t>
  </si>
  <si>
    <t>Concrete roads, concretization of any specific area</t>
  </si>
  <si>
    <t>8C</t>
  </si>
  <si>
    <t>Cemetory / Crematorium</t>
  </si>
  <si>
    <t>Any work related to cemetory or crematorium</t>
  </si>
  <si>
    <t>8D</t>
  </si>
  <si>
    <t>Toilet</t>
  </si>
  <si>
    <t>Building toilets / maintenance etc.</t>
  </si>
  <si>
    <t>9A</t>
  </si>
  <si>
    <t>Water supply</t>
  </si>
  <si>
    <t>Water pipelines, repairing, पाणपोई etc.</t>
  </si>
  <si>
    <t>9B</t>
  </si>
  <si>
    <t>Waste disposal</t>
  </si>
  <si>
    <t>Public dustbins, maintenance, waste disposal facility, Wheelbarrow</t>
  </si>
  <si>
    <t>9C</t>
  </si>
  <si>
    <t>Steel Bollards</t>
  </si>
  <si>
    <t>Steel bollards</t>
  </si>
  <si>
    <t>9D</t>
  </si>
  <si>
    <t>Traffic</t>
  </si>
  <si>
    <t>Traffic related works (वाहतूक विषयक)</t>
  </si>
  <si>
    <t>10A</t>
  </si>
  <si>
    <t>Help / Fund / Relief Work</t>
  </si>
  <si>
    <t>Covid masks, sanitizers distribution / Disaster Relief Work / Contribution to PM Cares etc</t>
  </si>
  <si>
    <t>10B</t>
  </si>
  <si>
    <t>Ganeshotsav</t>
  </si>
  <si>
    <t>Ganpati visarjan tanks, ghaats repairwork etc.</t>
  </si>
  <si>
    <t>10C</t>
  </si>
  <si>
    <t>Rain Water Harvesting</t>
  </si>
  <si>
    <t>Rain water harvesting plant, repair work etc.</t>
  </si>
  <si>
    <t>10D</t>
  </si>
  <si>
    <t>Trees</t>
  </si>
  <si>
    <t>Tree plantation etc.</t>
  </si>
  <si>
    <t>11A</t>
  </si>
  <si>
    <t>Education</t>
  </si>
  <si>
    <t>Educational material, books to school etc</t>
  </si>
  <si>
    <t>11B</t>
  </si>
  <si>
    <t>Health</t>
  </si>
  <si>
    <t>Health related work</t>
  </si>
  <si>
    <t>11C</t>
  </si>
  <si>
    <t>11D</t>
  </si>
  <si>
    <t>12A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</si>
  <si>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</si>
  <si>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</si>
  <si>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</si>
  <si>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</si>
  <si>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</si>
  <si>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</si>
  <si>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</si>
  <si>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</si>
  <si>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</si>
  <si>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</si>
  <si>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</si>
  <si>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15A</t>
  </si>
  <si>
    <t>15B</t>
  </si>
  <si>
    <t>15C</t>
  </si>
  <si>
    <t>15D</t>
  </si>
  <si>
    <t>16A</t>
  </si>
  <si>
    <t>16B</t>
  </si>
  <si>
    <t>16C</t>
  </si>
  <si>
    <t>16D</t>
  </si>
  <si>
    <t>17A</t>
  </si>
  <si>
    <t>17B</t>
  </si>
  <si>
    <t>17C</t>
  </si>
  <si>
    <t>17D</t>
  </si>
  <si>
    <t>18A</t>
  </si>
  <si>
    <t>18B</t>
  </si>
  <si>
    <t>18C</t>
  </si>
  <si>
    <t>18D</t>
  </si>
  <si>
    <t>19A</t>
  </si>
  <si>
    <t>19B</t>
  </si>
  <si>
    <t>19C</t>
  </si>
  <si>
    <t>19D</t>
  </si>
  <si>
    <t>20A</t>
  </si>
  <si>
    <t>20B</t>
  </si>
  <si>
    <t>20C</t>
  </si>
  <si>
    <t>20D</t>
  </si>
  <si>
    <t>21A</t>
  </si>
  <si>
    <t>21B</t>
  </si>
  <si>
    <t>21C</t>
  </si>
  <si>
    <t>21D</t>
  </si>
  <si>
    <t>22A</t>
  </si>
  <si>
    <t>22B</t>
  </si>
  <si>
    <t>22C</t>
  </si>
  <si>
    <t>22D</t>
  </si>
  <si>
    <t>23A</t>
  </si>
  <si>
    <t>23B</t>
  </si>
  <si>
    <t>23C</t>
  </si>
  <si>
    <t>23D</t>
  </si>
  <si>
    <t>24A</t>
  </si>
  <si>
    <t>24B</t>
  </si>
  <si>
    <t>24C</t>
  </si>
  <si>
    <t>24D</t>
  </si>
  <si>
    <t>25A</t>
  </si>
  <si>
    <t>25B</t>
  </si>
  <si>
    <t>25C</t>
  </si>
  <si>
    <t>25D</t>
  </si>
  <si>
    <t>26A</t>
  </si>
  <si>
    <t>26B</t>
  </si>
  <si>
    <t>26C</t>
  </si>
  <si>
    <t>26D</t>
  </si>
  <si>
    <t>27A</t>
  </si>
  <si>
    <t>27B</t>
  </si>
  <si>
    <t>27C</t>
  </si>
  <si>
    <t>27D</t>
  </si>
  <si>
    <t>28A</t>
  </si>
  <si>
    <t>28B</t>
  </si>
  <si>
    <t>28C</t>
  </si>
  <si>
    <t>28D</t>
  </si>
  <si>
    <t>29A</t>
  </si>
  <si>
    <t>29B</t>
  </si>
  <si>
    <t>29C</t>
  </si>
  <si>
    <t>29D</t>
  </si>
  <si>
    <t>30A</t>
  </si>
  <si>
    <t>30B</t>
  </si>
  <si>
    <t>30C</t>
  </si>
  <si>
    <t>30D</t>
  </si>
  <si>
    <t>31A</t>
  </si>
  <si>
    <t>31B</t>
  </si>
  <si>
    <t>31C</t>
  </si>
  <si>
    <t>31D</t>
  </si>
  <si>
    <t>32A</t>
  </si>
  <si>
    <t>32B</t>
  </si>
  <si>
    <t>32C</t>
  </si>
  <si>
    <t>32D</t>
  </si>
  <si>
    <t>33A</t>
  </si>
  <si>
    <t>33B</t>
  </si>
  <si>
    <t>33C</t>
  </si>
  <si>
    <t>33D</t>
  </si>
  <si>
    <t>34A</t>
  </si>
  <si>
    <t>34B</t>
  </si>
  <si>
    <t>34C</t>
  </si>
  <si>
    <t>34D</t>
  </si>
  <si>
    <t>35A</t>
  </si>
  <si>
    <t>35B</t>
  </si>
  <si>
    <t>35C</t>
  </si>
  <si>
    <t>35D</t>
  </si>
  <si>
    <t>36A</t>
  </si>
  <si>
    <t>36B</t>
  </si>
  <si>
    <t>36C</t>
  </si>
  <si>
    <t>36D</t>
  </si>
  <si>
    <t>37A</t>
  </si>
  <si>
    <t>37B</t>
  </si>
  <si>
    <t>37C</t>
  </si>
  <si>
    <t>37D</t>
  </si>
  <si>
    <t>38A</t>
  </si>
  <si>
    <t>38B</t>
  </si>
  <si>
    <t>38C</t>
  </si>
  <si>
    <t>38D</t>
  </si>
  <si>
    <t>39A</t>
  </si>
  <si>
    <t>39B</t>
  </si>
  <si>
    <t>39C</t>
  </si>
  <si>
    <t>39D</t>
  </si>
  <si>
    <t>40A</t>
  </si>
  <si>
    <t>40B</t>
  </si>
  <si>
    <t>40C</t>
  </si>
  <si>
    <t>40D</t>
  </si>
  <si>
    <t>41A</t>
  </si>
  <si>
    <t>41B</t>
  </si>
  <si>
    <t>41C</t>
  </si>
  <si>
    <t>41D</t>
  </si>
  <si>
    <t>42A</t>
  </si>
  <si>
    <t>42B</t>
  </si>
  <si>
    <t>42C</t>
  </si>
  <si>
    <t>42D</t>
  </si>
  <si>
    <t>NA</t>
  </si>
  <si>
    <t>Distribution of work</t>
  </si>
  <si>
    <t>Dashboard of open issues</t>
  </si>
  <si>
    <t>Ward office</t>
  </si>
  <si>
    <t>Ward</t>
  </si>
  <si>
    <t>Receive Data</t>
  </si>
  <si>
    <t>Enter Data</t>
  </si>
  <si>
    <t>Scrutiny 1</t>
  </si>
  <si>
    <t>Scrutiny 2</t>
  </si>
  <si>
    <t>Scrutiny 3</t>
  </si>
  <si>
    <t>Tab Name</t>
  </si>
  <si>
    <t>No. of open issues</t>
  </si>
  <si>
    <t>Yerawada-Kalas-Dhanori</t>
  </si>
  <si>
    <t>Tanmay</t>
  </si>
  <si>
    <t>Tanmay + Indraneel</t>
  </si>
  <si>
    <t>NagarRd-WadgaonSheri</t>
  </si>
  <si>
    <t>DholePatilRd</t>
  </si>
  <si>
    <t>Aundh-Baner</t>
  </si>
  <si>
    <t>Shivainagar-GholeRd</t>
  </si>
  <si>
    <t>Kothrud-Bavdhan</t>
  </si>
  <si>
    <t>Dhankawdi-Sahakarnagar</t>
  </si>
  <si>
    <t>SinhgadRd</t>
  </si>
  <si>
    <t>Bharat</t>
  </si>
  <si>
    <t>Oshin + Pranav</t>
  </si>
  <si>
    <t>Bharat + Deepgauri</t>
  </si>
  <si>
    <t>Warje-KarveNagar</t>
  </si>
  <si>
    <t>Hadapsar-Mundhwa</t>
  </si>
  <si>
    <t>Wanawdi-RamTekdi</t>
  </si>
  <si>
    <t>Kondhwa-Yewlewadi</t>
  </si>
  <si>
    <t>Kasba-VishrambagWada</t>
  </si>
  <si>
    <t>BhavaniPeth</t>
  </si>
  <si>
    <t>Bibvewadi</t>
  </si>
  <si>
    <t>NewTowns</t>
  </si>
  <si>
    <t>Shivajinagar-GholeRd</t>
  </si>
  <si>
    <t>Aniket R</t>
  </si>
  <si>
    <t>Oshin</t>
  </si>
  <si>
    <t>Bhakti</t>
  </si>
  <si>
    <t>Bhakti + Bharat</t>
  </si>
  <si>
    <t>Priyanka</t>
  </si>
  <si>
    <t>Aniket R +Bhakti</t>
  </si>
  <si>
    <t>Pranav + Deepgauri</t>
  </si>
  <si>
    <t>Rohan R</t>
  </si>
  <si>
    <t>Pranav</t>
  </si>
  <si>
    <t>Saurabh</t>
  </si>
  <si>
    <t>Indraneel</t>
  </si>
  <si>
    <t>Pritesh</t>
  </si>
  <si>
    <t>Bhakti + Nimita</t>
  </si>
  <si>
    <t>Pranav + Oshin</t>
  </si>
  <si>
    <t>Bharat + Aniket R</t>
  </si>
  <si>
    <t>Deepgauri</t>
  </si>
  <si>
    <t>Atul</t>
  </si>
  <si>
    <t>Priyana</t>
  </si>
  <si>
    <t>Attendance</t>
  </si>
  <si>
    <t>All</t>
  </si>
  <si>
    <t>Vrushali + Tanmay</t>
  </si>
  <si>
    <t>Questions</t>
  </si>
  <si>
    <t>Photos</t>
  </si>
  <si>
    <t>Gaurav</t>
  </si>
  <si>
    <t>Party</t>
  </si>
  <si>
    <t>Bharat Banate</t>
  </si>
  <si>
    <t>Aniket Rathi</t>
  </si>
  <si>
    <t>Pranav Jadhav</t>
  </si>
  <si>
    <t>Yashas Bedarkar</t>
  </si>
  <si>
    <t>Ruchita Zingade</t>
  </si>
  <si>
    <t>Indraneel Sadalge</t>
  </si>
  <si>
    <t>Ward Name</t>
  </si>
  <si>
    <t>Name</t>
  </si>
  <si>
    <t>Gender</t>
  </si>
  <si>
    <t>Served on any Municipal Committee?</t>
  </si>
  <si>
    <t>Total</t>
  </si>
  <si>
    <t>Total working days</t>
  </si>
  <si>
    <t>Original Comment</t>
  </si>
  <si>
    <t>Resolution Comment</t>
  </si>
  <si>
    <t>Aundh- Bopodi</t>
  </si>
  <si>
    <t>Sunita Wadekar</t>
  </si>
  <si>
    <t>F</t>
  </si>
  <si>
    <t>BJP</t>
  </si>
  <si>
    <t>Women &amp; child welfare</t>
  </si>
  <si>
    <t>Archana Musale</t>
  </si>
  <si>
    <t>Sports Committee, Women &amp; child welfare</t>
  </si>
  <si>
    <t>Baner- Balewadi- Pashan</t>
  </si>
  <si>
    <t>Swapnali Saikar</t>
  </si>
  <si>
    <t>Law Committee, Women &amp; child welfare</t>
  </si>
  <si>
    <t>Jyoti Kalamkar</t>
  </si>
  <si>
    <t>Sports Committee, Name Committee</t>
  </si>
  <si>
    <t>Vijay Shewale (till Dec 2020)</t>
  </si>
  <si>
    <t>M</t>
  </si>
  <si>
    <t>Sports Committee, Law Committee</t>
  </si>
  <si>
    <t>Prakash Dhore</t>
  </si>
  <si>
    <t>Standing Committee</t>
  </si>
  <si>
    <t>Amol Balwadkar</t>
  </si>
  <si>
    <t>City Development Committee, Sports Committee</t>
  </si>
  <si>
    <t>Baburao Chandere</t>
  </si>
  <si>
    <t>NCP</t>
  </si>
  <si>
    <t>Education Committee</t>
  </si>
  <si>
    <t>For 18-19 Attendance in the RTI information PDF is 88</t>
  </si>
  <si>
    <t>Corrected- Tanmay</t>
  </si>
  <si>
    <t>Rasta Peth- Ravivar Peth</t>
  </si>
  <si>
    <t>Laxmi Andekar</t>
  </si>
  <si>
    <t>City Development Committee, Sports Committee, Women &amp; child welfare</t>
  </si>
  <si>
    <t>Sulochana Kondhare</t>
  </si>
  <si>
    <t>Standing Committee, Law Committee</t>
  </si>
  <si>
    <t>Khadakmal Aali- Mahatma Phule Peth</t>
  </si>
  <si>
    <t>Vijayalaxmi Harihar</t>
  </si>
  <si>
    <t>Arti Kondhare</t>
  </si>
  <si>
    <t>Name Committee, Law Committee, Women &amp; child welfare</t>
  </si>
  <si>
    <t>Lohiya Nagar- Kasewadi</t>
  </si>
  <si>
    <t>Manisha Ladkat</t>
  </si>
  <si>
    <t>Archana Patil</t>
  </si>
  <si>
    <t>Standing Committee, Sports Committee, Women &amp; child welfare</t>
  </si>
  <si>
    <t>Vanraj Andekar</t>
  </si>
  <si>
    <t>Vishal Dhanawade</t>
  </si>
  <si>
    <t>ShivSena</t>
  </si>
  <si>
    <t>Standing Committee, City Development Committee, Sports Committee, Name Committee</t>
  </si>
  <si>
    <t>Ajay Khedekar</t>
  </si>
  <si>
    <t>Samrat Thorat</t>
  </si>
  <si>
    <t>Avinash Bagave</t>
  </si>
  <si>
    <t>Congress</t>
  </si>
  <si>
    <t>Standing Committee, City Development Committee, Sports Committee, Education Committee</t>
  </si>
  <si>
    <t>Rafique Sheikh</t>
  </si>
  <si>
    <t>City Development Committee, Sports Committee, Name Committee, Law Committee</t>
  </si>
  <si>
    <t>Salisbury Park- Maharshi Nagar</t>
  </si>
  <si>
    <t>Kavita Vairage</t>
  </si>
  <si>
    <t>Rajshri Shilimkar</t>
  </si>
  <si>
    <t>Market Yard- Lower Indira Nagar</t>
  </si>
  <si>
    <t>Ansuya Chavan</t>
  </si>
  <si>
    <t>Name Committee</t>
  </si>
  <si>
    <t>18-19 Attendance in RTI information PDF is 87 . Also 17-18 Attendance is 110</t>
  </si>
  <si>
    <t>Mansi Deshpande</t>
  </si>
  <si>
    <t>Standing Committee, Name Committee</t>
  </si>
  <si>
    <t>Uppar Super Indira Nagar</t>
  </si>
  <si>
    <t>Varsha Sathe</t>
  </si>
  <si>
    <t>Rupali Dhadwe</t>
  </si>
  <si>
    <t>Shrinath Bhimale</t>
  </si>
  <si>
    <t>Pravin Chorbele</t>
  </si>
  <si>
    <t>Sports Committee</t>
  </si>
  <si>
    <t>Rajendra Shilimkar</t>
  </si>
  <si>
    <t>Standing Committee, Name Committee, Law Committee</t>
  </si>
  <si>
    <t>Sunil Kamble</t>
  </si>
  <si>
    <t>Pramod Oswal</t>
  </si>
  <si>
    <t>Standing Committee, City Development Committee, Sports Committee, Law Committee</t>
  </si>
  <si>
    <t>Sahakar Nagar- Padmavati</t>
  </si>
  <si>
    <t>Disha Mane</t>
  </si>
  <si>
    <t>Ashwini Kadam</t>
  </si>
  <si>
    <t>Dhankawadi- Ambegaon Pathar</t>
  </si>
  <si>
    <t>Ashwini Bhagwat</t>
  </si>
  <si>
    <t>Varsha Tapkir</t>
  </si>
  <si>
    <t>Ambegaon Datta Nagar- Katraj Gaothan</t>
  </si>
  <si>
    <t>Amruta Babar</t>
  </si>
  <si>
    <t>Smita Kondhare</t>
  </si>
  <si>
    <t>Ulhas Bagul</t>
  </si>
  <si>
    <t>Mahesh Wabale</t>
  </si>
  <si>
    <t>Kishor Dhankawade</t>
  </si>
  <si>
    <t>Vishal Tambe</t>
  </si>
  <si>
    <t>Yuvraj Beldare</t>
  </si>
  <si>
    <t>Vasant More</t>
  </si>
  <si>
    <t>MNS</t>
  </si>
  <si>
    <t>Tadiwala Road- Sasoon Hospital</t>
  </si>
  <si>
    <t>Chandbi Nadaf</t>
  </si>
  <si>
    <t>Latabai Rajguru</t>
  </si>
  <si>
    <t>Standing Committee, City Development Committee, Name Committee</t>
  </si>
  <si>
    <t>Koregaon Park- Ghorpadi</t>
  </si>
  <si>
    <t>Navnath Kamble (till 2017) / Himali Kamble (after 2017)</t>
  </si>
  <si>
    <t>Lata Dhayarkar</t>
  </si>
  <si>
    <t>Name Committee, Education Committee, Women &amp; child welfare</t>
  </si>
  <si>
    <t>Mangala Mantri</t>
  </si>
  <si>
    <t>Pradip Gaikwad</t>
  </si>
  <si>
    <t>Standing Committee, City Development Committee</t>
  </si>
  <si>
    <t>Arvind Shinde</t>
  </si>
  <si>
    <t>Umesh Gaikwad</t>
  </si>
  <si>
    <t>Mundhwa- Magarpatta City</t>
  </si>
  <si>
    <t>Hemlata Magar</t>
  </si>
  <si>
    <t>Chanchala Kodre (till 2017) / Pooja Kodre (after 2017)</t>
  </si>
  <si>
    <t>Hadapsar Gaothan- Satavwadi</t>
  </si>
  <si>
    <t>Vaishali Bankar</t>
  </si>
  <si>
    <t>Ujwala Jangale</t>
  </si>
  <si>
    <t>Mahammadwadi- Kausar Baug</t>
  </si>
  <si>
    <t>Prachi Alhat</t>
  </si>
  <si>
    <t>Sports Committee, Education Committee, Law Committee, Women &amp; child welfare</t>
  </si>
  <si>
    <t>Nanda Lonkar</t>
  </si>
  <si>
    <t>Chetan Tupe</t>
  </si>
  <si>
    <t>Sunil Gaikwad</t>
  </si>
  <si>
    <t>Yogesh Sasane</t>
  </si>
  <si>
    <t>Law Committee</t>
  </si>
  <si>
    <t>For 18-19 attendance in the RTI information PDF is 101, Also 19-20 attendance is 85.  20-21 attendance is 98</t>
  </si>
  <si>
    <t>Maruti Tupe</t>
  </si>
  <si>
    <t>Standing Committee, Education Committee</t>
  </si>
  <si>
    <t>Pramod Bhangire</t>
  </si>
  <si>
    <t>Standing Committee, Sports Committee, Name Committee</t>
  </si>
  <si>
    <t>Sanjay Ghule</t>
  </si>
  <si>
    <t>City Development Committee, Sports Committee, Name Committee</t>
  </si>
  <si>
    <t>Shanivar Peth- Sadashiv Peth</t>
  </si>
  <si>
    <t>Gayatri Khadke</t>
  </si>
  <si>
    <t>Mukta Tilak</t>
  </si>
  <si>
    <t>Kasba Peth- Somwar Peth</t>
  </si>
  <si>
    <t>Pallavi Jawale</t>
  </si>
  <si>
    <t>City Development Committee,Name Committee</t>
  </si>
  <si>
    <t>Sujata Shetti</t>
  </si>
  <si>
    <t>Name Committee, Women &amp; child welfare</t>
  </si>
  <si>
    <t>Navi Peth- Parvati</t>
  </si>
  <si>
    <t>Sarasvati Shendage</t>
  </si>
  <si>
    <t>Smita Vaste</t>
  </si>
  <si>
    <t>City Development Committee</t>
  </si>
  <si>
    <t>Hemant Rasane</t>
  </si>
  <si>
    <t>Rajesh Yenpure</t>
  </si>
  <si>
    <t>City Development Committee, Name Committee</t>
  </si>
  <si>
    <t>Ravindra Dhangekar</t>
  </si>
  <si>
    <t>Independant</t>
  </si>
  <si>
    <t>Yogesh Samel</t>
  </si>
  <si>
    <t>Standing Committee, Sports Committee, Law Committee</t>
  </si>
  <si>
    <t>Mahesh Ladkat (Till Dec 2020)</t>
  </si>
  <si>
    <t>Dhiraj Ghate</t>
  </si>
  <si>
    <t>Balaji Nagar- Rajiv Gandhi Nagar</t>
  </si>
  <si>
    <t>Rani Bhosale</t>
  </si>
  <si>
    <t>City Development Committee, Name Committee, Women &amp; child welfare</t>
  </si>
  <si>
    <t>Manishatai Kadam</t>
  </si>
  <si>
    <t>Kondhawa Budruk- Yewalewadi</t>
  </si>
  <si>
    <t>Sangeeta Thosar</t>
  </si>
  <si>
    <t>Standing Committee, Law Committee, Women &amp; child welfare</t>
  </si>
  <si>
    <t>Vrushali Kamthe</t>
  </si>
  <si>
    <t>Ranjana Tilekar</t>
  </si>
  <si>
    <t>Dattatray Dhankawade</t>
  </si>
  <si>
    <t>Prakash Kadam</t>
  </si>
  <si>
    <t>Name Committee, Law Committee</t>
  </si>
  <si>
    <t>Veersen Jagtap</t>
  </si>
  <si>
    <t>Sports Committee, Name Committee, Law Committee</t>
  </si>
  <si>
    <t>Bavdhan- Kothrud Depot</t>
  </si>
  <si>
    <t>Shraddha Prabhune</t>
  </si>
  <si>
    <t>Alpana Varpe</t>
  </si>
  <si>
    <t>City Development Committee, Education Committee</t>
  </si>
  <si>
    <t>Rambaug Colony- Shivtirth Nagar</t>
  </si>
  <si>
    <t>Chhaya Marane</t>
  </si>
  <si>
    <t>Vaishali Marathe</t>
  </si>
  <si>
    <t>Standing Committee, Women &amp; child welfare</t>
  </si>
  <si>
    <t>Mayur Colony- Dahanukar Colony</t>
  </si>
  <si>
    <t>Harshali Mathvad</t>
  </si>
  <si>
    <t>Vasanti Jadhav</t>
  </si>
  <si>
    <t>Kiran Dagade Patil</t>
  </si>
  <si>
    <t>Dilip Vede Patil</t>
  </si>
  <si>
    <t>Deepak Mankar</t>
  </si>
  <si>
    <t>Ramchandra Kadam</t>
  </si>
  <si>
    <t>Murlidhar Mohol</t>
  </si>
  <si>
    <t>Pruthviraj Sutar</t>
  </si>
  <si>
    <t>Viman Nagar- Somnath Nagar</t>
  </si>
  <si>
    <t>Shweta Galande-Khose</t>
  </si>
  <si>
    <t>Women &amp; child welfare, Sports Committee</t>
  </si>
  <si>
    <t>Mukta Jagtap</t>
  </si>
  <si>
    <t>City Development Committee, Education Committee, Women &amp; child welfare</t>
  </si>
  <si>
    <t>Kharadi-Chandan Nagar</t>
  </si>
  <si>
    <t>Suman Pathare</t>
  </si>
  <si>
    <t>Sanjila Pathare</t>
  </si>
  <si>
    <t>Vadgaon Sheri- Kalyani Nagar</t>
  </si>
  <si>
    <t>Sunita Galande</t>
  </si>
  <si>
    <t>Standing Committee, Law Committee, Law Committee, Women &amp; child welfare</t>
  </si>
  <si>
    <t>Shital Shinde</t>
  </si>
  <si>
    <t>Rahul Bhandare</t>
  </si>
  <si>
    <t>Standing Committee, Sports Committee</t>
  </si>
  <si>
    <t>Bapurao Karne (Guruji)</t>
  </si>
  <si>
    <t>Bhaiyya Saheb Jadhav</t>
  </si>
  <si>
    <t>Mahendra Pathare</t>
  </si>
  <si>
    <t>Yogesh Mulik</t>
  </si>
  <si>
    <t>Sandip Jarhad</t>
  </si>
  <si>
    <t>Pune University- Wakadewadi</t>
  </si>
  <si>
    <t>Sonali Landage</t>
  </si>
  <si>
    <t>Rajashri Kale</t>
  </si>
  <si>
    <t>Name Committee, Education Committee</t>
  </si>
  <si>
    <t>Reshma Bhosale</t>
  </si>
  <si>
    <t>Deccan Gymkhana- Model Colony</t>
  </si>
  <si>
    <t>Swati Lokhande</t>
  </si>
  <si>
    <t>Nilima Khade</t>
  </si>
  <si>
    <t>Jyotsna Ekbote</t>
  </si>
  <si>
    <t>Aditya Malve</t>
  </si>
  <si>
    <t>Siddharth Shirole</t>
  </si>
  <si>
    <t>Janata Vasahat- Dattawadi</t>
  </si>
  <si>
    <t>Priya Gadade</t>
  </si>
  <si>
    <t>Anita Kadam</t>
  </si>
  <si>
    <t>Vadgaon Dhayari- Suncity</t>
  </si>
  <si>
    <t>Rajashri Navale</t>
  </si>
  <si>
    <t>Neeta Dangat</t>
  </si>
  <si>
    <t>City Development Committee, Women &amp; child welfare</t>
  </si>
  <si>
    <t>Vadgaon Budruk- Hingane Khurd</t>
  </si>
  <si>
    <t>Jyoti Gosavi</t>
  </si>
  <si>
    <t>City Development Committee, Law Committee, Women &amp; child welfare</t>
  </si>
  <si>
    <t>Manjusha Nagpure</t>
  </si>
  <si>
    <t>Anand Rithe</t>
  </si>
  <si>
    <t>Shankar Pawar</t>
  </si>
  <si>
    <t>Haridas Charvad</t>
  </si>
  <si>
    <t>Raju Laygude</t>
  </si>
  <si>
    <t>Standing Committee,City Development Committee, Name Committee</t>
  </si>
  <si>
    <t>Prasanna Jagtap</t>
  </si>
  <si>
    <t>Shrikant Jagtap</t>
  </si>
  <si>
    <t>Ramtekadi- Sayyad Nagar</t>
  </si>
  <si>
    <t>Ruksana Inamdar</t>
  </si>
  <si>
    <t>Vanwadi</t>
  </si>
  <si>
    <t>Kalinda Punde</t>
  </si>
  <si>
    <t>Ratnaprabha Jagtap</t>
  </si>
  <si>
    <t>Sports Committee, Law Committee, Women &amp; child welfare</t>
  </si>
  <si>
    <t>Kondhwa Khurd- Meetha Nagar</t>
  </si>
  <si>
    <t>Parvin Firoz</t>
  </si>
  <si>
    <t>Hamida Sundake</t>
  </si>
  <si>
    <t>Ashok Kamble</t>
  </si>
  <si>
    <t>Anand Alkunte</t>
  </si>
  <si>
    <t>Dhanraj Ghogare</t>
  </si>
  <si>
    <t>Prashant Jagtap</t>
  </si>
  <si>
    <t>Haji Pathan</t>
  </si>
  <si>
    <t>Name not found in 21-22 data</t>
  </si>
  <si>
    <t>Name of the person in 21-22 data is - Abdul Gafur Ahammad Pathan</t>
  </si>
  <si>
    <t>Sainath Babar</t>
  </si>
  <si>
    <t>Erandwana- Happy Colony</t>
  </si>
  <si>
    <t>Madhuri Sahastrabuddhe</t>
  </si>
  <si>
    <t>Manjushri Khardekar</t>
  </si>
  <si>
    <t>Karve Nagar</t>
  </si>
  <si>
    <t>Laxmi Dudhane</t>
  </si>
  <si>
    <t>Vrushali Chaudhari</t>
  </si>
  <si>
    <t>Warje-Malwadi</t>
  </si>
  <si>
    <t>Sayali Wanjale</t>
  </si>
  <si>
    <t>Dipali Dhumal</t>
  </si>
  <si>
    <t>Dipak Pote</t>
  </si>
  <si>
    <t>Jayant Bhave</t>
  </si>
  <si>
    <t>Sushil Mengade</t>
  </si>
  <si>
    <t>Rajabhau Barate</t>
  </si>
  <si>
    <t>Name is Barate Rajabhau Kisan in RTI information PDF</t>
  </si>
  <si>
    <t>Dilip Barate</t>
  </si>
  <si>
    <t>Sachin Dodke</t>
  </si>
  <si>
    <t>Kalas-Dhanori</t>
  </si>
  <si>
    <t>Kiran Jathar (till 2018) / Aishwarya Jadhav (after 2019)</t>
  </si>
  <si>
    <t>Rekha Tingare</t>
  </si>
  <si>
    <t>Phule Nagar- Nagpur Chawl</t>
  </si>
  <si>
    <t>Farzana Sheikh</t>
  </si>
  <si>
    <t>Shital Sawant</t>
  </si>
  <si>
    <t>Yerwada</t>
  </si>
  <si>
    <t>Shweta Chavan</t>
  </si>
  <si>
    <t>Ashwini Landage</t>
  </si>
  <si>
    <t>MIM</t>
  </si>
  <si>
    <t>Maruti Sangade</t>
  </si>
  <si>
    <t>Anil Tingare</t>
  </si>
  <si>
    <t>Siddharth Dhende</t>
  </si>
  <si>
    <t>Sunil Tingare</t>
  </si>
  <si>
    <t>Avinash Salve</t>
  </si>
  <si>
    <t>City Development Committee, Law Committee</t>
  </si>
  <si>
    <t>Sanjay Bhosale</t>
  </si>
  <si>
    <t>Kahdakmal Aali- Mahatma Phule Peth</t>
  </si>
  <si>
    <t>Wards</t>
  </si>
  <si>
    <t>Status</t>
  </si>
  <si>
    <t>All information received</t>
  </si>
  <si>
    <t>Partial information received</t>
  </si>
  <si>
    <t>No information received</t>
  </si>
  <si>
    <t>Data collection progress</t>
  </si>
  <si>
    <r>
      <rPr>
        <rFont val="Arial"/>
        <b/>
        <color theme="1"/>
      </rPr>
      <t xml:space="preserve">Last name </t>
    </r>
    <r>
      <rPr>
        <rFont val="Arial"/>
        <b val="0"/>
        <color theme="1"/>
      </rPr>
      <t>(for reference)</t>
    </r>
  </si>
  <si>
    <t>Progress (from data we have)</t>
  </si>
  <si>
    <r>
      <rPr>
        <rFont val="Arial"/>
        <b/>
        <color theme="1"/>
      </rPr>
      <t xml:space="preserve">Last name </t>
    </r>
    <r>
      <rPr>
        <rFont val="Arial"/>
        <b val="0"/>
        <color theme="1"/>
      </rPr>
      <t>(for reference)</t>
    </r>
  </si>
  <si>
    <t>Overall Progress</t>
  </si>
  <si>
    <r>
      <rPr>
        <rFont val="Arial"/>
        <b/>
        <color theme="1"/>
      </rPr>
      <t xml:space="preserve">Last name </t>
    </r>
    <r>
      <rPr>
        <rFont val="Arial"/>
        <b val="0"/>
        <color theme="1"/>
      </rPr>
      <t>(for reference)</t>
    </r>
  </si>
  <si>
    <t>Banate</t>
  </si>
  <si>
    <t>Ward Level Funds</t>
  </si>
  <si>
    <t>S-List</t>
  </si>
  <si>
    <t>Comments (if any)</t>
  </si>
  <si>
    <t>Ruchita</t>
  </si>
  <si>
    <t>Zingade</t>
  </si>
  <si>
    <t>Savita</t>
  </si>
  <si>
    <t>Kulkarni</t>
  </si>
  <si>
    <t>Completed</t>
  </si>
  <si>
    <t>Harshad</t>
  </si>
  <si>
    <t>Mahabaleshwarkar</t>
  </si>
  <si>
    <t>Vinit</t>
  </si>
  <si>
    <t>Khollam</t>
  </si>
  <si>
    <t>Sania</t>
  </si>
  <si>
    <t>Sachi</t>
  </si>
  <si>
    <t>Khobragade</t>
  </si>
  <si>
    <t>In progress</t>
  </si>
  <si>
    <t>Waiting for data</t>
  </si>
  <si>
    <t>Pranjal</t>
  </si>
  <si>
    <t>Shinde</t>
  </si>
  <si>
    <t>Partial data to start with</t>
  </si>
  <si>
    <t>Shirin</t>
  </si>
  <si>
    <t>Virwani</t>
  </si>
  <si>
    <t>Chandani</t>
  </si>
  <si>
    <t>Kumari</t>
  </si>
  <si>
    <t>Sayali</t>
  </si>
  <si>
    <t>Dodke</t>
  </si>
  <si>
    <t>Patil</t>
  </si>
  <si>
    <t>Yet to start</t>
  </si>
  <si>
    <t>Shantanu</t>
  </si>
  <si>
    <t>Fadnis</t>
  </si>
  <si>
    <t>Anay</t>
  </si>
  <si>
    <t>Karnawat</t>
  </si>
  <si>
    <t>Laxmi</t>
  </si>
  <si>
    <t>Kharche</t>
  </si>
  <si>
    <t>Attendence</t>
  </si>
  <si>
    <t>Questions asked</t>
  </si>
  <si>
    <t>Savita + Ruchita working on this</t>
  </si>
  <si>
    <t>Harshad + Vinit working on this</t>
  </si>
  <si>
    <t>Ruchita will be helping on this</t>
  </si>
  <si>
    <t>Laxmi has Prabhag 16, 29 data</t>
  </si>
  <si>
    <t>Bhakti has Prabhag 15 data</t>
  </si>
  <si>
    <t>NAGAR ROAD- VADGAON SHERI</t>
  </si>
  <si>
    <t>Ward No.</t>
  </si>
  <si>
    <t>Sr. No.</t>
  </si>
  <si>
    <t>Details of the work</t>
  </si>
  <si>
    <t>Amount</t>
  </si>
  <si>
    <t>Rain water line cleaning</t>
  </si>
  <si>
    <t>Road Construction / Colouring Roads / Railing Work / Speed Breaker</t>
  </si>
  <si>
    <t>Wall painting (slogans)</t>
  </si>
  <si>
    <t>Picking of radar waste</t>
  </si>
  <si>
    <t>Water pipelines, repairing etc.</t>
  </si>
  <si>
    <t>Direction boards installation</t>
  </si>
  <si>
    <t>Jute bags/ cloth/ canvas bags etc.</t>
  </si>
  <si>
    <t>Push vehicles supply</t>
  </si>
  <si>
    <t>direction boards installation</t>
  </si>
  <si>
    <t>Toilet repair work</t>
  </si>
  <si>
    <t>Electrical works at toilet</t>
  </si>
  <si>
    <t>Gym / gym maintenance</t>
  </si>
  <si>
    <t>White-yellow stripes painting on road</t>
  </si>
  <si>
    <t>Drainage cleaning</t>
  </si>
  <si>
    <t>Data from a completely separate sheet; needs verification.</t>
  </si>
  <si>
    <t>Verified- Tanmay</t>
  </si>
  <si>
    <t>Slogans painting</t>
  </si>
  <si>
    <t>Chamber related work</t>
  </si>
  <si>
    <t>Road decoration</t>
  </si>
  <si>
    <t>Zebra crossing and parking lines paiting</t>
  </si>
  <si>
    <t>Cleaning material purchase etc</t>
  </si>
  <si>
    <t>Wall painting and decoration</t>
  </si>
  <si>
    <t>Naala cleaning</t>
  </si>
  <si>
    <t>Thermoplastic stips painting</t>
  </si>
  <si>
    <t>Furniture related work</t>
  </si>
  <si>
    <t>Ghanta-gadi purchase</t>
  </si>
  <si>
    <t>Miscelleneous Development work</t>
  </si>
  <si>
    <t>No amount is mentioned in the sheet!!!</t>
  </si>
  <si>
    <t>2 lakhs added based on other entries: Tanmay</t>
  </si>
  <si>
    <t>Library sheds/ library maintenance</t>
  </si>
  <si>
    <t>Disaster Relief Work / Contribution to PM Cares etc</t>
  </si>
  <si>
    <t>Repair work of security wall compound</t>
  </si>
  <si>
    <t>Cemetory Colouring works</t>
  </si>
  <si>
    <t>Cemetory development work</t>
  </si>
  <si>
    <t>Colouring works of library</t>
  </si>
  <si>
    <t>Mandai/market mainetnance and cleaning works</t>
  </si>
  <si>
    <t>Mandai/market miscelleneous Development work</t>
  </si>
  <si>
    <t>Maintenance and cleaning works</t>
  </si>
  <si>
    <t>Speed breaker</t>
  </si>
  <si>
    <t>White strips painting on roads</t>
  </si>
  <si>
    <t>Ghanta gadi purchase</t>
  </si>
  <si>
    <t>Toilet repair and cleaning</t>
  </si>
  <si>
    <t>Distribution of scented phenyl and acid</t>
  </si>
  <si>
    <t>Road Concretization</t>
  </si>
  <si>
    <t>Distribution of masks</t>
  </si>
  <si>
    <t>Mask distribution</t>
  </si>
  <si>
    <t>Furniture work at library sheds/ library maintenance</t>
  </si>
  <si>
    <t>Library maintenance</t>
  </si>
  <si>
    <t>Sanitizer system installation</t>
  </si>
  <si>
    <t>Public dustbins, maintenance, waste disposal facility</t>
  </si>
  <si>
    <t>Chamber cleaning</t>
  </si>
  <si>
    <t>Shed construction</t>
  </si>
  <si>
    <t>gym / gym equipments</t>
  </si>
  <si>
    <t>Hands free wash basin system installation</t>
  </si>
  <si>
    <t>Sanitizer stand supply</t>
  </si>
  <si>
    <t>Sanitizer wash basin system installation</t>
  </si>
  <si>
    <t>Toilet repair</t>
  </si>
  <si>
    <t>Drainage related work</t>
  </si>
  <si>
    <t>Mask purchase</t>
  </si>
  <si>
    <t>Sanitizer stand purchase</t>
  </si>
  <si>
    <t>Hand wash basin sanitizer stand installation</t>
  </si>
  <si>
    <t>Installation of direction boards</t>
  </si>
  <si>
    <t>Work</t>
  </si>
  <si>
    <t>Toilet work</t>
  </si>
  <si>
    <t>Building</t>
  </si>
  <si>
    <t xml:space="preserve">Jute bags </t>
  </si>
  <si>
    <t>Colouring slogans</t>
  </si>
  <si>
    <t>Toilet repairs</t>
  </si>
  <si>
    <t>Water dispenser</t>
  </si>
  <si>
    <t>Gym equipments</t>
  </si>
  <si>
    <t>Street lights</t>
  </si>
  <si>
    <t>Rada Roda cleaning work</t>
  </si>
  <si>
    <t>Development works</t>
  </si>
  <si>
    <t>Footpath repairs</t>
  </si>
  <si>
    <t>Buckets for waste disposal</t>
  </si>
  <si>
    <t>Paver blocks</t>
  </si>
  <si>
    <t>Dhakal gadi</t>
  </si>
  <si>
    <t>Cleaning material</t>
  </si>
  <si>
    <t>Waste disposal shed</t>
  </si>
  <si>
    <t>Repair and maintenance</t>
  </si>
  <si>
    <t>Canvas bags</t>
  </si>
  <si>
    <t>Pedestrian crossings</t>
  </si>
  <si>
    <t>Water pipeline</t>
  </si>
  <si>
    <t>Electrical works</t>
  </si>
  <si>
    <t>Wiring and underground cables</t>
  </si>
  <si>
    <t>Concretization work</t>
  </si>
  <si>
    <t>Samaj Mandir repairs</t>
  </si>
  <si>
    <t>Building shed</t>
  </si>
  <si>
    <t>Work in crematorium</t>
  </si>
  <si>
    <t>Decoration works</t>
  </si>
  <si>
    <t>Furniture works</t>
  </si>
  <si>
    <t>Theramaplastic paint</t>
  </si>
  <si>
    <t>Computers in school</t>
  </si>
  <si>
    <t>Colouring work</t>
  </si>
  <si>
    <t>Grass cutting machine</t>
  </si>
  <si>
    <t>benches</t>
  </si>
  <si>
    <t>Coloring works</t>
  </si>
  <si>
    <t>Maintenance and repair works</t>
  </si>
  <si>
    <t>Masks distribution</t>
  </si>
  <si>
    <t>Road works</t>
  </si>
  <si>
    <t>Water proofing and repairs</t>
  </si>
  <si>
    <t>Library shed</t>
  </si>
  <si>
    <t>Buddha vihar repairs</t>
  </si>
  <si>
    <t>Convex mirrors-Roads</t>
  </si>
  <si>
    <t>Ganeshotsav works</t>
  </si>
  <si>
    <t>Fencing and gate</t>
  </si>
  <si>
    <t>Cloth bags</t>
  </si>
  <si>
    <t>Sanitizer stand</t>
  </si>
  <si>
    <t>Wash basin</t>
  </si>
  <si>
    <t>Storm water drainage</t>
  </si>
  <si>
    <t>crematorium</t>
  </si>
  <si>
    <t>Paver Blocks</t>
  </si>
  <si>
    <t>Fogging Machine</t>
  </si>
  <si>
    <t>Grass Cutting Machine</t>
  </si>
  <si>
    <t>samaj Mandir repairs</t>
  </si>
  <si>
    <t>Covid Work</t>
  </si>
  <si>
    <t>Gym Equipments</t>
  </si>
  <si>
    <t>Water Tank</t>
  </si>
  <si>
    <t>Tender amount taken in absence of actual amount</t>
  </si>
  <si>
    <t>Toilet repairs and colouring</t>
  </si>
  <si>
    <t>The code should be Gym or furniture? as the work is "Gym madhe furniture karne"</t>
  </si>
  <si>
    <t>Traffic related works</t>
  </si>
  <si>
    <t>Cleaning material purchase</t>
  </si>
  <si>
    <t>Code Cleaning or waste disposal? Dhalagadya kharedi</t>
  </si>
  <si>
    <t>DHOLE PATIL ROAD</t>
  </si>
  <si>
    <t>Purchasing phenyl and acid for cleaning</t>
  </si>
  <si>
    <t>Providing cloth bags</t>
  </si>
  <si>
    <t>Name plates, direction indicators, bollards</t>
  </si>
  <si>
    <t>Drainage line</t>
  </si>
  <si>
    <t>Rumblers and bollards</t>
  </si>
  <si>
    <t>Fitness center development</t>
  </si>
  <si>
    <t>Direction indicators</t>
  </si>
  <si>
    <t>Picking up radar waste</t>
  </si>
  <si>
    <t>Balwadi and Samaj mandir - repair work</t>
  </si>
  <si>
    <t>Samaj Mandir - electrical work</t>
  </si>
  <si>
    <t>Drainage chamber reparing</t>
  </si>
  <si>
    <t>Computers distribution in primary schools</t>
  </si>
  <si>
    <t>Development work at Navartna Tarun Mandal</t>
  </si>
  <si>
    <t>Samaj Mandir - Repair work</t>
  </si>
  <si>
    <t>Samajik sabhagruhache darvarit kam</t>
  </si>
  <si>
    <t>Jute bags distribution</t>
  </si>
  <si>
    <t>Chanelling fencing and gate</t>
  </si>
  <si>
    <t>Drainage repair work</t>
  </si>
  <si>
    <t>Name plates</t>
  </si>
  <si>
    <t>Quarter Gate square's fountain repair work</t>
  </si>
  <si>
    <t>Code -  Decoration? / Road? / Maintenance?</t>
  </si>
  <si>
    <t>Decoration is correct</t>
  </si>
  <si>
    <t>Wheelbarrow  distribution</t>
  </si>
  <si>
    <t>Code - Garden/ Buildings/ Road/ Develoment work??</t>
  </si>
  <si>
    <t>Usually these are used for waste disposal works</t>
  </si>
  <si>
    <t>Buckets distribution for waste seggregation/ disposal</t>
  </si>
  <si>
    <t>Canvas bags distribution</t>
  </si>
  <si>
    <t>Chamber repair</t>
  </si>
  <si>
    <t>Plastic buckets distribution</t>
  </si>
  <si>
    <t>Distribution of waste disposal vehicles</t>
  </si>
  <si>
    <t>Furniture work</t>
  </si>
  <si>
    <t>Buckets purchasing for waste seggregation/ disposal</t>
  </si>
  <si>
    <t>Footpath lightening</t>
  </si>
  <si>
    <t>New library</t>
  </si>
  <si>
    <t>Steel benches</t>
  </si>
  <si>
    <t>Chambers repairs</t>
  </si>
  <si>
    <t>Cement blocks</t>
  </si>
  <si>
    <t>Bollards</t>
  </si>
  <si>
    <t>Buckets distribution for waste collection</t>
  </si>
  <si>
    <t>Drainage lines</t>
  </si>
  <si>
    <t>Colouring swimming pool at Jijau Krida Sankulan</t>
  </si>
  <si>
    <t>Electrical work</t>
  </si>
  <si>
    <t>Buckets distribution</t>
  </si>
  <si>
    <t>Thermoplastic strips painting on roads</t>
  </si>
  <si>
    <t>Distribution and installation of non-electric water disinfection system in PMC buildings</t>
  </si>
  <si>
    <t>Colouring at Samaj mandir, Balwadi</t>
  </si>
  <si>
    <t>Code - Buildings/ Colouring??</t>
  </si>
  <si>
    <t>Library and shed</t>
  </si>
  <si>
    <t>Installation of name plates, road indicators, direction boards</t>
  </si>
  <si>
    <t>Colouring at Samaj mandir</t>
  </si>
  <si>
    <t>Installation of solar street lights</t>
  </si>
  <si>
    <t>Electrical work at Samaj Mandir</t>
  </si>
  <si>
    <t>Code - Buildings/  Electrification?</t>
  </si>
  <si>
    <t>Architectural work</t>
  </si>
  <si>
    <t>Installation of chamber-mesh</t>
  </si>
  <si>
    <t>Kerala Help fund</t>
  </si>
  <si>
    <t>Boring repairs</t>
  </si>
  <si>
    <t>Drainage line cleaning</t>
  </si>
  <si>
    <t>Development work at Shaheen Sanskrutik Bhavan</t>
  </si>
  <si>
    <t>Borewell installation and repair</t>
  </si>
  <si>
    <t xml:space="preserve"> 'Aarogya-Kothi' repair</t>
  </si>
  <si>
    <t>Code - Medical/ Buildings?</t>
  </si>
  <si>
    <t>Aarogy kothi is related to cleaning</t>
  </si>
  <si>
    <t>Electrical works at Shaheen Sanskrutik Bhavan</t>
  </si>
  <si>
    <t>Improvement-related work at Private road</t>
  </si>
  <si>
    <t>Channel fencing and development work</t>
  </si>
  <si>
    <t>Library development work</t>
  </si>
  <si>
    <t>Police Station repair and other development work</t>
  </si>
  <si>
    <t>Samaj mandir repair and other development work</t>
  </si>
  <si>
    <t>Drainage line replacement</t>
  </si>
  <si>
    <t>Drainage line and chamber cleaning</t>
  </si>
  <si>
    <t>Toilet repair and drainage work</t>
  </si>
  <si>
    <t>Code - Toilet / Drainage??</t>
  </si>
  <si>
    <t>Road development</t>
  </si>
  <si>
    <t xml:space="preserve"> 'Patra shed roads' development</t>
  </si>
  <si>
    <t>Footpath repair</t>
  </si>
  <si>
    <t>Channel fencing</t>
  </si>
  <si>
    <t>Purchasing of 'cubets'(??) for citizens</t>
  </si>
  <si>
    <t>Code - ???</t>
  </si>
  <si>
    <t xml:space="preserve">Development work is fine. </t>
  </si>
  <si>
    <t>Kerala floor relief fund</t>
  </si>
  <si>
    <t>Building related work</t>
  </si>
  <si>
    <t>Construction of 'Sanvidhan Konshila' at Dadasaheb magar school</t>
  </si>
  <si>
    <t>Construction of 'Sanvidhan Konshila' at Ramabai Ambedkar school</t>
  </si>
  <si>
    <t>Construction of 'Sanvidhan Konshila' at Kasturba Gandhi School</t>
  </si>
  <si>
    <t>Construction of 'Sanvidhan Konshila' at Shantabai Dhole Patil School</t>
  </si>
  <si>
    <t>Name plates, Road indicator boards installation</t>
  </si>
  <si>
    <t>Chamber repair work</t>
  </si>
  <si>
    <t>Nameplates, Direction boards, Reflectors installation</t>
  </si>
  <si>
    <t>Cloth bags distribution</t>
  </si>
  <si>
    <t>Library repair work</t>
  </si>
  <si>
    <t>Virangula kendra development work</t>
  </si>
  <si>
    <t xml:space="preserve"> 'Anganwadi' repair work</t>
  </si>
  <si>
    <t>Bird-shaped' dustbin installation</t>
  </si>
  <si>
    <t>Electrical poles and related work</t>
  </si>
  <si>
    <t>Concretization and bollards installation</t>
  </si>
  <si>
    <t>Nameplates, Direction boards, sign boards installation</t>
  </si>
  <si>
    <t>Repair works in schools</t>
  </si>
  <si>
    <t>Amount information unavailable.</t>
  </si>
  <si>
    <t xml:space="preserve">Let's skip this work. </t>
  </si>
  <si>
    <t>Borewell related work</t>
  </si>
  <si>
    <t xml:space="preserve"> 'Patra shed' work</t>
  </si>
  <si>
    <t>Code???</t>
  </si>
  <si>
    <t xml:space="preserve">Buildings is right. </t>
  </si>
  <si>
    <t>Installation of 'patra' and related work</t>
  </si>
  <si>
    <t>Drainage line work</t>
  </si>
  <si>
    <t>Boundary wall repair work</t>
  </si>
  <si>
    <t>Miscelleneous repair/maitenance work</t>
  </si>
  <si>
    <t>Shed and platform for citizens</t>
  </si>
  <si>
    <t>Cemetery - electrical work</t>
  </si>
  <si>
    <t>Chamber and drainage manhole related work</t>
  </si>
  <si>
    <t xml:space="preserve"> 'Patra shed' related work</t>
  </si>
  <si>
    <t>Code - ??</t>
  </si>
  <si>
    <t>Fire extinguisher installation</t>
  </si>
  <si>
    <t>Gym and library repair work</t>
  </si>
  <si>
    <t>Code - Gym/ Library??</t>
  </si>
  <si>
    <t>Let's stick to library</t>
  </si>
  <si>
    <t>Waste Disposal</t>
  </si>
  <si>
    <t>Development work at school</t>
  </si>
  <si>
    <t xml:space="preserve">Library </t>
  </si>
  <si>
    <t>Panel installation and repair of regional office</t>
  </si>
  <si>
    <t>Regional office in and out gate repair, decoration</t>
  </si>
  <si>
    <t>Regional office gate work</t>
  </si>
  <si>
    <t>Chamber repair and cleaning</t>
  </si>
  <si>
    <t xml:space="preserve">Chamber repair </t>
  </si>
  <si>
    <t>Toilet decoration</t>
  </si>
  <si>
    <t>Chamber plaster and cleaning</t>
  </si>
  <si>
    <t xml:space="preserve"> 'Kothi' decoration</t>
  </si>
  <si>
    <t xml:space="preserve"> 'Patra-shed' installation</t>
  </si>
  <si>
    <t xml:space="preserve"> 'Swachha abhiyan'  - awareness program</t>
  </si>
  <si>
    <t>Mostly it will be under colouring. As they paint slogans at the public spaces.</t>
  </si>
  <si>
    <t>Crematorium repair work</t>
  </si>
  <si>
    <t>Water supply and related work</t>
  </si>
  <si>
    <t>Toilet repair work (under Covid-19 scheme)</t>
  </si>
  <si>
    <t>Cloth masks purchasing</t>
  </si>
  <si>
    <t>Cemetery development work</t>
  </si>
  <si>
    <t xml:space="preserve"> 'Shaheen Sanskrutik bhavan' maintenance</t>
  </si>
  <si>
    <t>Electrical work at Cemetery</t>
  </si>
  <si>
    <t>Water supply related work</t>
  </si>
  <si>
    <t>Drainage line related work</t>
  </si>
  <si>
    <t>Drainage line repair work</t>
  </si>
  <si>
    <t>Chamber and manholes cleaning</t>
  </si>
  <si>
    <t>Decorative polls installation</t>
  </si>
  <si>
    <t>Block repair work</t>
  </si>
  <si>
    <t>Road repairing</t>
  </si>
  <si>
    <t>Traffic related work</t>
  </si>
  <si>
    <t>Repair and decoration work</t>
  </si>
  <si>
    <t xml:space="preserve"> 'Side-patti' repair</t>
  </si>
  <si>
    <t xml:space="preserve">Road looks okay. </t>
  </si>
  <si>
    <t>Decoration work</t>
  </si>
  <si>
    <t>Scented phenyl distribution</t>
  </si>
  <si>
    <t>Boring related work</t>
  </si>
  <si>
    <t>Crematorium related work</t>
  </si>
  <si>
    <t>Phenyl distribution</t>
  </si>
  <si>
    <t>Hands-free-sanitiser wash basin installation (Covid19)</t>
  </si>
  <si>
    <t>Repair work</t>
  </si>
  <si>
    <t>Looks okay</t>
  </si>
  <si>
    <t>DC infectant (disinfectant??) generator purchasing (Covid19)</t>
  </si>
  <si>
    <t>mandir concretisation</t>
  </si>
  <si>
    <t>development works</t>
  </si>
  <si>
    <t>toilet repairs</t>
  </si>
  <si>
    <t>samaj mandir repair and other development work</t>
  </si>
  <si>
    <t xml:space="preserve">water supply </t>
  </si>
  <si>
    <t>electricity works</t>
  </si>
  <si>
    <t>water supply</t>
  </si>
  <si>
    <t>To carry out architectural works</t>
  </si>
  <si>
    <t>To carry out toilet repair work</t>
  </si>
  <si>
    <t>direction indicators</t>
  </si>
  <si>
    <t xml:space="preserve">street no. boards </t>
  </si>
  <si>
    <t xml:space="preserve">chamber levelling </t>
  </si>
  <si>
    <t>ground water line repair</t>
  </si>
  <si>
    <t>more development works in mandir</t>
  </si>
  <si>
    <t>Electrification work in samaj mandir</t>
  </si>
  <si>
    <t>drainage works</t>
  </si>
  <si>
    <t>development work</t>
  </si>
  <si>
    <t>chamber repairs</t>
  </si>
  <si>
    <t>tiles paving and concretisation</t>
  </si>
  <si>
    <t xml:space="preserve">working on pavsali lines </t>
  </si>
  <si>
    <t>velesley road development work</t>
  </si>
  <si>
    <t>bhavan works</t>
  </si>
  <si>
    <t>picking up concrete  waste</t>
  </si>
  <si>
    <t>surrounding decoration</t>
  </si>
  <si>
    <t xml:space="preserve">drainage cleaning </t>
  </si>
  <si>
    <t>drainage repairs</t>
  </si>
  <si>
    <t>building Arogya kothi</t>
  </si>
  <si>
    <t>roads and chamber works</t>
  </si>
  <si>
    <t>pmc hospital works</t>
  </si>
  <si>
    <t>drainage and chamber repairs</t>
  </si>
  <si>
    <t>pavsali chamber repairs</t>
  </si>
  <si>
    <t>boaring works</t>
  </si>
  <si>
    <t>street furnitures</t>
  </si>
  <si>
    <t>block, concretisation and chamber repairs</t>
  </si>
  <si>
    <t>Combined work</t>
  </si>
  <si>
    <t>compound wall building</t>
  </si>
  <si>
    <t>GHOLE ROAD - SHIVAJI NAGAR</t>
  </si>
  <si>
    <t>mainetnance and cleaning works</t>
  </si>
  <si>
    <t>samaj Mandir / Schools / Virangula Kendra / Any Building Related Work / Renovation / Temple Shed</t>
  </si>
  <si>
    <t>electrification/new street lights</t>
  </si>
  <si>
    <t>Dustbin distribution</t>
  </si>
  <si>
    <t>Cleaning material distribution</t>
  </si>
  <si>
    <t>Nameplates installation</t>
  </si>
  <si>
    <t>Nameplates and direction boards installation</t>
  </si>
  <si>
    <t>P.M.C. colony related repair work</t>
  </si>
  <si>
    <t>Cement road in P.M.C. colony</t>
  </si>
  <si>
    <t>Taekwondo mat and other materials purchasing</t>
  </si>
  <si>
    <t xml:space="preserve">Samaj-mandir repair work </t>
  </si>
  <si>
    <t xml:space="preserve">Colouring and decoration of Agriculture college </t>
  </si>
  <si>
    <t>Buckets distribution for seggregation of waste</t>
  </si>
  <si>
    <t xml:space="preserve"> 'Patra-shed' work</t>
  </si>
  <si>
    <t>Tiles replacement near Sai-baba temple</t>
  </si>
  <si>
    <t>Wall-painting</t>
  </si>
  <si>
    <t>Repair work of swimming pool</t>
  </si>
  <si>
    <t>Development work at 'Sanskrutik Bhavan'</t>
  </si>
  <si>
    <t>Toilet repair and colouring</t>
  </si>
  <si>
    <t>Painting walls</t>
  </si>
  <si>
    <t xml:space="preserve">Decoration of statues </t>
  </si>
  <si>
    <t>Colouring thermoplastic</t>
  </si>
  <si>
    <t>Blocks installation</t>
  </si>
  <si>
    <t>Toilet related work</t>
  </si>
  <si>
    <t xml:space="preserve">Buckets distribution </t>
  </si>
  <si>
    <t>Cloth bags distribution through Bachat gat</t>
  </si>
  <si>
    <t>Paver blocks installation</t>
  </si>
  <si>
    <t xml:space="preserve">Colouring walls </t>
  </si>
  <si>
    <t>Water cooler installation</t>
  </si>
  <si>
    <t>Thermoplastic strips painting</t>
  </si>
  <si>
    <t>Computers and printers distribution</t>
  </si>
  <si>
    <t>Decorative poll (Tulshi Vrundawan) installation</t>
  </si>
  <si>
    <t>Buckets distrinution</t>
  </si>
  <si>
    <t>Electrical works in Toilet</t>
  </si>
  <si>
    <t>Samaj-mandir related work</t>
  </si>
  <si>
    <t>Cleaning material distributed</t>
  </si>
  <si>
    <t>Black phenyl purchased for public toilets</t>
  </si>
  <si>
    <t xml:space="preserve"> 'Patra-shed' and tiles installation</t>
  </si>
  <si>
    <t>Phenyl purchased for public toilets</t>
  </si>
  <si>
    <t xml:space="preserve">Maintainance and miscelleneous development work of Samaj-mandir </t>
  </si>
  <si>
    <t>Footpath work</t>
  </si>
  <si>
    <t>Water-proofing Samaj-Mandir</t>
  </si>
  <si>
    <t>Colouring walls and decoration</t>
  </si>
  <si>
    <t>Drainage line repair</t>
  </si>
  <si>
    <t>Available fund 100,000, but spent 200,000????</t>
  </si>
  <si>
    <t>Colouring walls</t>
  </si>
  <si>
    <t>Decorating walls</t>
  </si>
  <si>
    <t>Decorative electrical polls installation and related works</t>
  </si>
  <si>
    <t>Statue decoration</t>
  </si>
  <si>
    <t>Drainage line cleaning and related work</t>
  </si>
  <si>
    <t>Drainage and man-hole cleaning</t>
  </si>
  <si>
    <t>Thermoplastic strips painting and related works</t>
  </si>
  <si>
    <t>Thermoplastic painting</t>
  </si>
  <si>
    <t>Painting white strips on the roads for safety reasons</t>
  </si>
  <si>
    <t>fire extinguisher installation</t>
  </si>
  <si>
    <t>Benches distribution</t>
  </si>
  <si>
    <t>Paver blocks repair related work</t>
  </si>
  <si>
    <t>Flood relief fund</t>
  </si>
  <si>
    <t>Making 'Doll-house' in the school for special children</t>
  </si>
  <si>
    <t>Code??</t>
  </si>
  <si>
    <t>Tiles installation and related work</t>
  </si>
  <si>
    <t>Gym related development work</t>
  </si>
  <si>
    <t xml:space="preserve"> 'Dhakal-gadi' for 'Aarogya Kothi'</t>
  </si>
  <si>
    <t>Cleaning material for 'Aarogya Kothi'</t>
  </si>
  <si>
    <t xml:space="preserve"> 'Gaal-gadi' for 'Aarogya Kothi'</t>
  </si>
  <si>
    <t>Hands free wash basin installation</t>
  </si>
  <si>
    <t>Drinking water tanks cleaning</t>
  </si>
  <si>
    <t>Brooms provided for 'Arogya Kothi'</t>
  </si>
  <si>
    <t>School rooms painting</t>
  </si>
  <si>
    <t>Library construction</t>
  </si>
  <si>
    <t>Fragrant phenyl purchased for public toilets</t>
  </si>
  <si>
    <t>Brooms distribution</t>
  </si>
  <si>
    <t xml:space="preserve"> 'Baudhha-Vihar' repair work</t>
  </si>
  <si>
    <t>Sensor-wash basin installation in Covid-zones</t>
  </si>
  <si>
    <t>Acid and phenyl provided for 'Arogya Kothi'</t>
  </si>
  <si>
    <t>Hand free sanitizer stand distribution</t>
  </si>
  <si>
    <t>Hand free wash basin installation</t>
  </si>
  <si>
    <t>Shed construction near Toilet and related work</t>
  </si>
  <si>
    <t>Fragrant phenyl distribution</t>
  </si>
  <si>
    <t>Basin and water-taps installation is schools</t>
  </si>
  <si>
    <t>School painting</t>
  </si>
  <si>
    <t>Walls-painting</t>
  </si>
  <si>
    <t>Toilet repair and related work</t>
  </si>
  <si>
    <t>Footpath repair and relayed work</t>
  </si>
  <si>
    <t>Tiles repair and related work</t>
  </si>
  <si>
    <t>Mask distribution through Bachat Gat</t>
  </si>
  <si>
    <t>Buckets purchased for segregation of waste</t>
  </si>
  <si>
    <t>Distribution of 'Dhakal-gadi' for Arogya-kothi</t>
  </si>
  <si>
    <t>Sanitizer stands distribution</t>
  </si>
  <si>
    <t>direction plate and nameplate</t>
  </si>
  <si>
    <t>open gym</t>
  </si>
  <si>
    <t>repair toilet</t>
  </si>
  <si>
    <t>colouring the school classroom</t>
  </si>
  <si>
    <t>1,34,000</t>
  </si>
  <si>
    <t>sanitizer stands distribution</t>
  </si>
  <si>
    <t>2,00,000</t>
  </si>
  <si>
    <t>mask distribution</t>
  </si>
  <si>
    <t>reading hall for the old man</t>
  </si>
  <si>
    <t>electricity work</t>
  </si>
  <si>
    <t>1,15,000</t>
  </si>
  <si>
    <t>1,07.000</t>
  </si>
  <si>
    <t>rading hall for the people</t>
  </si>
  <si>
    <t>1,56,000</t>
  </si>
  <si>
    <t>awarness about the corona nameplate</t>
  </si>
  <si>
    <t>awarness message plate</t>
  </si>
  <si>
    <t>1,32,000</t>
  </si>
  <si>
    <t>awarness abot the corona plate</t>
  </si>
  <si>
    <t>1,45,000</t>
  </si>
  <si>
    <t>dranage line,paving and concreting</t>
  </si>
  <si>
    <t>0,76,000</t>
  </si>
  <si>
    <t>reading hall for the old people</t>
  </si>
  <si>
    <t>1,00,000</t>
  </si>
  <si>
    <t>set the totem pole</t>
  </si>
  <si>
    <t>0,93,000</t>
  </si>
  <si>
    <t>develpoment work mula road</t>
  </si>
  <si>
    <t>2,00.000</t>
  </si>
  <si>
    <t>set the cctv cmera</t>
  </si>
  <si>
    <t>1,99,000</t>
  </si>
  <si>
    <t>atomatic portable fire extigusion provide</t>
  </si>
  <si>
    <t>buckets provide tofkhana pace</t>
  </si>
  <si>
    <t>buckets provide gavthan place</t>
  </si>
  <si>
    <t>bukets provide 80 litre capcity</t>
  </si>
  <si>
    <t>transport and board works in various areas</t>
  </si>
  <si>
    <t>1,33,000</t>
  </si>
  <si>
    <t>providing the buckets for wet and dry waste</t>
  </si>
  <si>
    <t>1,98,000</t>
  </si>
  <si>
    <t>various maintenance repair works</t>
  </si>
  <si>
    <t>1,61,000</t>
  </si>
  <si>
    <t>cleanniness and repair the chamber</t>
  </si>
  <si>
    <t>1,29,000</t>
  </si>
  <si>
    <t>carrying out transport related works at various places</t>
  </si>
  <si>
    <t>1,49,000</t>
  </si>
  <si>
    <t>development work in various works</t>
  </si>
  <si>
    <t>1,39,000</t>
  </si>
  <si>
    <t>work for the vacination</t>
  </si>
  <si>
    <t>1,85,000</t>
  </si>
  <si>
    <t xml:space="preserve">providing the buckets </t>
  </si>
  <si>
    <t>providing the buckets</t>
  </si>
  <si>
    <t>0,51,000</t>
  </si>
  <si>
    <t>repair the temple</t>
  </si>
  <si>
    <t>1,65,000</t>
  </si>
  <si>
    <t>electric work in deep bangala chowk</t>
  </si>
  <si>
    <t>0,98,000</t>
  </si>
  <si>
    <t>j.w.mariyat hotel set the heighmast</t>
  </si>
  <si>
    <t>repair toilets</t>
  </si>
  <si>
    <t>development in school</t>
  </si>
  <si>
    <t>concretization</t>
  </si>
  <si>
    <t>dranage line</t>
  </si>
  <si>
    <t>i can not write the amount,amount is 591000</t>
  </si>
  <si>
    <t>drainage line</t>
  </si>
  <si>
    <t>colouring in the school</t>
  </si>
  <si>
    <t>colouring the work in school</t>
  </si>
  <si>
    <t>work inthe school</t>
  </si>
  <si>
    <t xml:space="preserve"> supply farnichare in school</t>
  </si>
  <si>
    <t>chamber line</t>
  </si>
  <si>
    <t>concretization in janvadi</t>
  </si>
  <si>
    <t>repair and clear the drainage line</t>
  </si>
  <si>
    <t>concretization in ghokale nager</t>
  </si>
  <si>
    <t xml:space="preserve">repair the toilet </t>
  </si>
  <si>
    <t>repair the toilet in various place</t>
  </si>
  <si>
    <t>repair the toilet</t>
  </si>
  <si>
    <t>concritization</t>
  </si>
  <si>
    <t>decoration in the school</t>
  </si>
  <si>
    <t>library for the old man</t>
  </si>
  <si>
    <t>fencing the school</t>
  </si>
  <si>
    <t>development work in the school</t>
  </si>
  <si>
    <t>fencing the masoba get</t>
  </si>
  <si>
    <t>drainage line work</t>
  </si>
  <si>
    <t>direction and nameplate</t>
  </si>
  <si>
    <t>wet and dry carbage buckets</t>
  </si>
  <si>
    <t>social temple repair</t>
  </si>
  <si>
    <t>asphalting</t>
  </si>
  <si>
    <t>repair the chamber</t>
  </si>
  <si>
    <t>pavement blocks</t>
  </si>
  <si>
    <t>set the nameplate</t>
  </si>
  <si>
    <t>dranage work</t>
  </si>
  <si>
    <t>work in school</t>
  </si>
  <si>
    <t>security related work in school</t>
  </si>
  <si>
    <t>development work in school</t>
  </si>
  <si>
    <t>repair the social temple</t>
  </si>
  <si>
    <t>interior road repair</t>
  </si>
  <si>
    <t>decoration statue</t>
  </si>
  <si>
    <t>repair the toilet wall</t>
  </si>
  <si>
    <t>farshi concretization</t>
  </si>
  <si>
    <t>set the block</t>
  </si>
  <si>
    <t>decoration road</t>
  </si>
  <si>
    <t>road</t>
  </si>
  <si>
    <t>set the direction and nameplate</t>
  </si>
  <si>
    <t>bustop</t>
  </si>
  <si>
    <t>statue decoration</t>
  </si>
  <si>
    <t>footpath repair</t>
  </si>
  <si>
    <t>rainy line</t>
  </si>
  <si>
    <t>decoration and message wall</t>
  </si>
  <si>
    <t>clean the nale</t>
  </si>
  <si>
    <t>build the open gym</t>
  </si>
  <si>
    <t>build the toilet</t>
  </si>
  <si>
    <t>laying the floor in coloney</t>
  </si>
  <si>
    <t>decoration the immersion ghat</t>
  </si>
  <si>
    <t>decoration chowk</t>
  </si>
  <si>
    <t>installation of protective mesh</t>
  </si>
  <si>
    <t>AUNDH - BANER</t>
  </si>
  <si>
    <t xml:space="preserve">Stair case work at Samaj Mandir </t>
  </si>
  <si>
    <t>Repair for Samaj Mandir</t>
  </si>
  <si>
    <t>Benches work</t>
  </si>
  <si>
    <t xml:space="preserve">Dustbins for Dry and Wet Waste  </t>
  </si>
  <si>
    <t>Supply of Jute Bag</t>
  </si>
  <si>
    <t xml:space="preserve">Construction of iron based shade and repair work </t>
  </si>
  <si>
    <t xml:space="preserve">Providing Benches </t>
  </si>
  <si>
    <t xml:space="preserve">Installation of electric motor for Public Toilets </t>
  </si>
  <si>
    <t xml:space="preserve">Installation of Sign/Name boards </t>
  </si>
  <si>
    <t xml:space="preserve">Electrification of street </t>
  </si>
  <si>
    <t xml:space="preserve">Work related to electricity </t>
  </si>
  <si>
    <t xml:space="preserve">Providing benches </t>
  </si>
  <si>
    <t xml:space="preserve">Repair work of hall in school building </t>
  </si>
  <si>
    <t xml:space="preserve">Installation of name boards </t>
  </si>
  <si>
    <t xml:space="preserve">Small and big buckets for waste segregation </t>
  </si>
  <si>
    <t xml:space="preserve">Painting of School and renovation of school office </t>
  </si>
  <si>
    <t xml:space="preserve">Construction of footpath </t>
  </si>
  <si>
    <t xml:space="preserve">Providing Jute bags </t>
  </si>
  <si>
    <t>Providing trollys for waste collection</t>
  </si>
  <si>
    <t xml:space="preserve">Providing trollys for waste collection </t>
  </si>
  <si>
    <t xml:space="preserve">Providing small buckets for waste collection </t>
  </si>
  <si>
    <t xml:space="preserve">Providing big buckets for waste collection </t>
  </si>
  <si>
    <t xml:space="preserve">Providing trollys </t>
  </si>
  <si>
    <t xml:space="preserve">चौकोनी लोखंडी गाडे पुरवणे is the description. Mostly it will be for waste collection. But how to sure. Hence Expense code not chosen </t>
  </si>
  <si>
    <t xml:space="preserve">Collecting Waste (राडारोडा) from roads </t>
  </si>
  <si>
    <t xml:space="preserve">डमरू गाडे पुरवणे what does this mean? Hence code not chosen </t>
  </si>
  <si>
    <t xml:space="preserve">Providing big buckets to societies </t>
  </si>
  <si>
    <t xml:space="preserve">Providing big buckets for what is not specified? Assumption is for waste hence accrodingly code selected </t>
  </si>
  <si>
    <t xml:space="preserve">Providing small buckets to societies </t>
  </si>
  <si>
    <t>Spread Murum to diffrent places (विविध ठिकाणी मुरूम पुरवणे आणि पसरवणे )</t>
  </si>
  <si>
    <t xml:space="preserve">Providing cotton bags </t>
  </si>
  <si>
    <t xml:space="preserve">Painting of walls </t>
  </si>
  <si>
    <t xml:space="preserve">Not sure about which code to put? There is colouring work and under nameplates slogan painting is given </t>
  </si>
  <si>
    <t xml:space="preserve">Putting a drainage line </t>
  </si>
  <si>
    <t>Putting pavement block</t>
  </si>
  <si>
    <t xml:space="preserve">Providing buckets for waste collection </t>
  </si>
  <si>
    <t>Providing trollies for waste collection</t>
  </si>
  <si>
    <t xml:space="preserve">Acquiring Grass Cutting machine </t>
  </si>
  <si>
    <t xml:space="preserve">Installation of Sign boards </t>
  </si>
  <si>
    <t>Installing Non electric Water Disinfection System</t>
  </si>
  <si>
    <t xml:space="preserve">Building Cement Roads </t>
  </si>
  <si>
    <t>Putting Interlocking blocks</t>
  </si>
  <si>
    <t xml:space="preserve">Acquiring Grass Cutting machine for Health Department </t>
  </si>
  <si>
    <t>Development</t>
  </si>
  <si>
    <t xml:space="preserve">No work specified and yet 2 lacs shown spent. Pls check source data </t>
  </si>
  <si>
    <t xml:space="preserve">Concretization </t>
  </si>
  <si>
    <t xml:space="preserve">Installing Signboards for PMC project sights </t>
  </si>
  <si>
    <t xml:space="preserve">Installing open gym </t>
  </si>
  <si>
    <t xml:space="preserve">Providing buckets for waste segregation </t>
  </si>
  <si>
    <t>Putting blocks</t>
  </si>
  <si>
    <t xml:space="preserve">Providing big buckets </t>
  </si>
  <si>
    <t>Electricity work in toilet</t>
  </si>
  <si>
    <t xml:space="preserve">Electricity work in toliet </t>
  </si>
  <si>
    <t>Disaster Fund for Kerala floods</t>
  </si>
  <si>
    <t>Constructing staircase for Vihar</t>
  </si>
  <si>
    <t xml:space="preserve">Buying Canvas Bag Pet for GEM website </t>
  </si>
  <si>
    <t xml:space="preserve">Description not clear and not understood. Pls check the source data </t>
  </si>
  <si>
    <t xml:space="preserve">Installation of Name/Sign boards </t>
  </si>
  <si>
    <t xml:space="preserve">Purchase of Single wheel Baro Gaadi </t>
  </si>
  <si>
    <t xml:space="preserve">Dont know what does the work mean hence code not selected </t>
  </si>
  <si>
    <t>Radaroda uchalane</t>
  </si>
  <si>
    <t>Divider Painting</t>
  </si>
  <si>
    <t xml:space="preserve">Work related to Samaj Mandir </t>
  </si>
  <si>
    <t>Electricty work in Vihar</t>
  </si>
  <si>
    <t xml:space="preserve">Developmental work related to Vihar </t>
  </si>
  <si>
    <t xml:space="preserve">Radaroda uchalane and providing JCB </t>
  </si>
  <si>
    <t xml:space="preserve">Clearing drainage line by Jetting machine </t>
  </si>
  <si>
    <t xml:space="preserve">providing benches </t>
  </si>
  <si>
    <t xml:space="preserve">Painting walls </t>
  </si>
  <si>
    <t xml:space="preserve">Radaroda Uchalane </t>
  </si>
  <si>
    <t>Installing Electricty poles</t>
  </si>
  <si>
    <t>Work related to electrification</t>
  </si>
  <si>
    <t xml:space="preserve">Providing jute bags </t>
  </si>
  <si>
    <t xml:space="preserve">Cleaning drainage line with jetting machine </t>
  </si>
  <si>
    <t xml:space="preserve">Concreitization in lanes </t>
  </si>
  <si>
    <t>Work related to crematorium</t>
  </si>
  <si>
    <t xml:space="preserve">Installing Signboards/nameboards </t>
  </si>
  <si>
    <t xml:space="preserve">Providing cold fogging myst blore machine </t>
  </si>
  <si>
    <t xml:space="preserve">Didnt understand the purpose of this machine hence no code selected </t>
  </si>
  <si>
    <t xml:space="preserve">Developmental work related to Virangula Kendra </t>
  </si>
  <si>
    <t xml:space="preserve">Developmental work related to Mahila Bahuuddeshiya Bhavan </t>
  </si>
  <si>
    <t xml:space="preserve">Installing nameboards </t>
  </si>
  <si>
    <t>Putting benches</t>
  </si>
  <si>
    <t xml:space="preserve">Providing Jute/Cotton bags </t>
  </si>
  <si>
    <t>Electrification work of ward</t>
  </si>
  <si>
    <t xml:space="preserve">Electrification work  </t>
  </si>
  <si>
    <t>Providing computers in muncipal school</t>
  </si>
  <si>
    <t>Providing computer to school</t>
  </si>
  <si>
    <t xml:space="preserve">Providng benches </t>
  </si>
  <si>
    <t>Rada roda work</t>
  </si>
  <si>
    <t>Bore well work</t>
  </si>
  <si>
    <t>Staircase for Vihar</t>
  </si>
  <si>
    <t xml:space="preserve">Electrification work of Samaj Mandir </t>
  </si>
  <si>
    <t xml:space="preserve">Putting up gate </t>
  </si>
  <si>
    <t xml:space="preserve">Paverblock work </t>
  </si>
  <si>
    <t>Concretization of road</t>
  </si>
  <si>
    <t xml:space="preserve">Computers for municipal schools </t>
  </si>
  <si>
    <t>Computer and printer for school</t>
  </si>
  <si>
    <t xml:space="preserve">Providing Cotton bags </t>
  </si>
  <si>
    <t xml:space="preserve">Radaroda  (Cleanliness) work </t>
  </si>
  <si>
    <t>Work related to Visarjan Ghat</t>
  </si>
  <si>
    <t xml:space="preserve">putting water pipe line and related work </t>
  </si>
  <si>
    <t xml:space="preserve">For garden, toys and gym related work </t>
  </si>
  <si>
    <t xml:space="preserve">Providng cotton bags </t>
  </si>
  <si>
    <t>New busstop work</t>
  </si>
  <si>
    <t xml:space="preserve">Spreading Murum stone </t>
  </si>
  <si>
    <t>Providing Pushtrollys (Dhakalgade)</t>
  </si>
  <si>
    <t>Assumption, is for waste disposal</t>
  </si>
  <si>
    <t>Decoration and wall painting</t>
  </si>
  <si>
    <t>Radaroda work</t>
  </si>
  <si>
    <t xml:space="preserve">Work related electricity </t>
  </si>
  <si>
    <t xml:space="preserve">Providing cottion bags </t>
  </si>
  <si>
    <t>Buckets for waste segregation to citizens</t>
  </si>
  <si>
    <t xml:space="preserve">Cleaning drainage line </t>
  </si>
  <si>
    <t>Concretization of lane</t>
  </si>
  <si>
    <t xml:space="preserve">Installing name/signboards </t>
  </si>
  <si>
    <t>Pavement block work</t>
  </si>
  <si>
    <t xml:space="preserve">Colouring work  for Hall in Bhaji Mandai </t>
  </si>
  <si>
    <t xml:space="preserve">Colouring work of  Crematorium, crematory, and swimming pool </t>
  </si>
  <si>
    <t xml:space="preserve">Confused about which code to use? Colouring or Crematorium? </t>
  </si>
  <si>
    <t xml:space="preserve">Work related to electrification </t>
  </si>
  <si>
    <t xml:space="preserve">Distribution of cotton masks </t>
  </si>
  <si>
    <t>Installing gate infront of school</t>
  </si>
  <si>
    <t>Work related to cemetory</t>
  </si>
  <si>
    <t>Painting of school</t>
  </si>
  <si>
    <t xml:space="preserve">Repair work related to Samaj Mandir </t>
  </si>
  <si>
    <t>Repair work related to Samaj Mandir and Vihar</t>
  </si>
  <si>
    <t>Radaroda (cleaning) work</t>
  </si>
  <si>
    <t>Electric work related to Samaj Mandir and Vihar</t>
  </si>
  <si>
    <t xml:space="preserve">Electrification work </t>
  </si>
  <si>
    <t xml:space="preserve">Installing sign/name boards </t>
  </si>
  <si>
    <t>Work related to footpath</t>
  </si>
  <si>
    <t xml:space="preserve">Distribution of soaps </t>
  </si>
  <si>
    <t>Fencing at Ghat</t>
  </si>
  <si>
    <t>Hand free sanitizer tank for Covid prevention</t>
  </si>
  <si>
    <t xml:space="preserve">Purchase of cotton masks </t>
  </si>
  <si>
    <t>Concretization at various places</t>
  </si>
  <si>
    <t xml:space="preserve">Distribution of  masks </t>
  </si>
  <si>
    <t>Hand free sanitizer unit for Covid prevention</t>
  </si>
  <si>
    <t xml:space="preserve">Line for Monsoon and repair work </t>
  </si>
  <si>
    <t xml:space="preserve">Lifting _____ from places </t>
  </si>
  <si>
    <t xml:space="preserve">Description not clear. No code selected. Is it radaroda </t>
  </si>
  <si>
    <t xml:space="preserve">Water line for basti </t>
  </si>
  <si>
    <t>Providing Electric motor for public toilet</t>
  </si>
  <si>
    <t xml:space="preserve">Installing sanitizer stand </t>
  </si>
  <si>
    <t xml:space="preserve">Block work </t>
  </si>
  <si>
    <t xml:space="preserve">Developmental work related to crematorium </t>
  </si>
  <si>
    <t xml:space="preserve">Paverblock at Crematorium </t>
  </si>
  <si>
    <t xml:space="preserve">Colouring, block and electrification work  at Crematorium </t>
  </si>
  <si>
    <t>Lifitng Radaroda (Cleaning)</t>
  </si>
  <si>
    <t xml:space="preserve">Electrification work in ward </t>
  </si>
  <si>
    <t xml:space="preserve">Distribution of masks </t>
  </si>
  <si>
    <t xml:space="preserve">Installation of Hand free sanitizer tank </t>
  </si>
  <si>
    <t>Putting Blocks  (100 mm)</t>
  </si>
  <si>
    <t>Installing sign/name boards for public places</t>
  </si>
  <si>
    <t>Installation of shade</t>
  </si>
  <si>
    <t>Not sure about the expense code</t>
  </si>
  <si>
    <t>Development work in Samaj Mandir</t>
  </si>
  <si>
    <t xml:space="preserve">Repairs in gym </t>
  </si>
  <si>
    <t>Set up a literary section &amp; local library</t>
  </si>
  <si>
    <t>Installing direction board</t>
  </si>
  <si>
    <t>Work related to gym and stadium</t>
  </si>
  <si>
    <t xml:space="preserve">Development work </t>
  </si>
  <si>
    <t>Work related to open gym</t>
  </si>
  <si>
    <t>Beautification work near Ambedkar statue</t>
  </si>
  <si>
    <t>Installing public benches</t>
  </si>
  <si>
    <t xml:space="preserve">Putting blocks  </t>
  </si>
  <si>
    <t>Installing direction boards</t>
  </si>
  <si>
    <t>Repair work of senior citizen group and other related works</t>
  </si>
  <si>
    <t>Reparations &amp; maintenance</t>
  </si>
  <si>
    <t xml:space="preserve">Work related to school </t>
  </si>
  <si>
    <t xml:space="preserve">Installing a hospital gate </t>
  </si>
  <si>
    <t>Creating a multipurpose center for citizens under space making</t>
  </si>
  <si>
    <t xml:space="preserve">Providing murum for construction work </t>
  </si>
  <si>
    <t>Lifting radaroda (cleaning)</t>
  </si>
  <si>
    <t xml:space="preserve">Work related to drainage </t>
  </si>
  <si>
    <t xml:space="preserve">Installing direction boards </t>
  </si>
  <si>
    <t xml:space="preserve">Building cement roads </t>
  </si>
  <si>
    <t xml:space="preserve">Installing direction &amp; sign boards </t>
  </si>
  <si>
    <t xml:space="preserve">Reparation of drainage line </t>
  </si>
  <si>
    <t xml:space="preserve">Electrification </t>
  </si>
  <si>
    <t xml:space="preserve">This entry is identical to the previous one, might be recorded twice accidentally </t>
  </si>
  <si>
    <t xml:space="preserve">Putting blocks </t>
  </si>
  <si>
    <t xml:space="preserve">Putting nameplates </t>
  </si>
  <si>
    <t xml:space="preserve">Cleaning rain pipes </t>
  </si>
  <si>
    <t>Putting drainage line</t>
  </si>
  <si>
    <t>Instaling light poles</t>
  </si>
  <si>
    <t>Installing CCTV cameras</t>
  </si>
  <si>
    <t xml:space="preserve">Pavement blocks </t>
  </si>
  <si>
    <t>Roads</t>
  </si>
  <si>
    <t>Footpaths</t>
  </si>
  <si>
    <t>Direction boards</t>
  </si>
  <si>
    <t>Building playgrounds</t>
  </si>
  <si>
    <t>Place making</t>
  </si>
  <si>
    <t>Building playground</t>
  </si>
  <si>
    <t>Making &amp; repairing drainage boundary</t>
  </si>
  <si>
    <t>Putting light poles</t>
  </si>
  <si>
    <t>Grouting</t>
  </si>
  <si>
    <t>Repair work related to drainage</t>
  </si>
  <si>
    <t>KOTHRUD - BAVDHAN</t>
  </si>
  <si>
    <t>murum takne</t>
  </si>
  <si>
    <t>electrification works</t>
  </si>
  <si>
    <t>decoration</t>
  </si>
  <si>
    <t>termoplastic bands</t>
  </si>
  <si>
    <t>jute bags</t>
  </si>
  <si>
    <t>rada roda uchalne</t>
  </si>
  <si>
    <t>water disinfection unit in school</t>
  </si>
  <si>
    <t>nam aani disha darshan falak</t>
  </si>
  <si>
    <t>vrudhannsathi virangula katta aani shade</t>
  </si>
  <si>
    <t xml:space="preserve">nalala chanelling fencing </t>
  </si>
  <si>
    <t>block durusti</t>
  </si>
  <si>
    <t>chamber durusti</t>
  </si>
  <si>
    <t>iron shed for old people</t>
  </si>
  <si>
    <t>benches for old people</t>
  </si>
  <si>
    <t>new drainage line and other related work</t>
  </si>
  <si>
    <t>toilet repair</t>
  </si>
  <si>
    <t>water disinfection unit in hospital</t>
  </si>
  <si>
    <t>drainage line repair</t>
  </si>
  <si>
    <t>samaj mandir repair</t>
  </si>
  <si>
    <t>chamber durusti and concretization</t>
  </si>
  <si>
    <t>projectors for school and electric work</t>
  </si>
  <si>
    <t>chamber repair and cleaning</t>
  </si>
  <si>
    <t>water dispenser for school</t>
  </si>
  <si>
    <t>bags</t>
  </si>
  <si>
    <t>water disinfection unit for school</t>
  </si>
  <si>
    <t>water disinfection unit for hospital</t>
  </si>
  <si>
    <t>disha darsha falak</t>
  </si>
  <si>
    <t>electric poles shifting</t>
  </si>
  <si>
    <t>chamber works</t>
  </si>
  <si>
    <t>drainage cleaning</t>
  </si>
  <si>
    <t>mandir related</t>
  </si>
  <si>
    <t>drainage related</t>
  </si>
  <si>
    <t>thermoplastic paint and cateye</t>
  </si>
  <si>
    <t>street light cables</t>
  </si>
  <si>
    <t>shed for old people</t>
  </si>
  <si>
    <t>kapdi pishvya</t>
  </si>
  <si>
    <t>electricfication works</t>
  </si>
  <si>
    <t>led</t>
  </si>
  <si>
    <t>drainage repair</t>
  </si>
  <si>
    <t>pavement works</t>
  </si>
  <si>
    <t>chamber construction</t>
  </si>
  <si>
    <t>pavsali line repair</t>
  </si>
  <si>
    <t>building repair</t>
  </si>
  <si>
    <t>bollard and traffic related</t>
  </si>
  <si>
    <t xml:space="preserve">vikas kam </t>
  </si>
  <si>
    <t>shed and vachnalay for old people</t>
  </si>
  <si>
    <t xml:space="preserve">chamber repair </t>
  </si>
  <si>
    <t>traffic related</t>
  </si>
  <si>
    <t>chamber repair</t>
  </si>
  <si>
    <t>chamber cleaning</t>
  </si>
  <si>
    <t>electrical work in hospitals</t>
  </si>
  <si>
    <t xml:space="preserve">electrical work </t>
  </si>
  <si>
    <t>electrical work for toilets</t>
  </si>
  <si>
    <t>chamber related</t>
  </si>
  <si>
    <t>anganwadi repair and decoration</t>
  </si>
  <si>
    <t>electrical work</t>
  </si>
  <si>
    <t>road repair</t>
  </si>
  <si>
    <t>cable takun bas bar basavne</t>
  </si>
  <si>
    <t>electrical works</t>
  </si>
  <si>
    <t>pavsali line cleaning</t>
  </si>
  <si>
    <t>railing basavne</t>
  </si>
  <si>
    <t>samaj mandir building</t>
  </si>
  <si>
    <t>mask</t>
  </si>
  <si>
    <t>soap</t>
  </si>
  <si>
    <t>kapdi mask</t>
  </si>
  <si>
    <t>phenyle</t>
  </si>
  <si>
    <t>sanitizer stand</t>
  </si>
  <si>
    <t xml:space="preserve">sanitizer </t>
  </si>
  <si>
    <t xml:space="preserve">thermoplastic paint </t>
  </si>
  <si>
    <t>road kothi kariyalay and anganwadi concretization</t>
  </si>
  <si>
    <t>pani rodhak tasech swacha honarya lepasah vividh sandesh lavne</t>
  </si>
  <si>
    <t xml:space="preserve">new drainage line </t>
  </si>
  <si>
    <t>chamber badalne</t>
  </si>
  <si>
    <t>suchana falak</t>
  </si>
  <si>
    <t>Coloring</t>
  </si>
  <si>
    <t>kapdi mask, soap, lisol</t>
  </si>
  <si>
    <t>shed</t>
  </si>
  <si>
    <t>kachra gadya puravne</t>
  </si>
  <si>
    <t>electric work for hospital</t>
  </si>
  <si>
    <t>Installation of directional signs at various places in Shatrinagar Bhusari Colony Mahatma Society and other areas.</t>
  </si>
  <si>
    <t>Repair of sidewalks and roads in Ward No. 10A Shatrinagar Bhusari Colony Mahatma Society and other areas</t>
  </si>
  <si>
    <t>should i classify under - footpath, maintenance or roads?</t>
  </si>
  <si>
    <t>Pranav: Should be footpath</t>
  </si>
  <si>
    <t>Chamber leveling</t>
  </si>
  <si>
    <t>laying o thermoplastic strips on Shatrinagar Bhusari Colony Mahatma Society and other premises</t>
  </si>
  <si>
    <t>picking concrete waste</t>
  </si>
  <si>
    <t>Repairing side lanes of area roads</t>
  </si>
  <si>
    <t>Painting walls under swacch Bharat Abhiyan</t>
  </si>
  <si>
    <t>repair public toilets at various places</t>
  </si>
  <si>
    <t>laying drainage lines</t>
  </si>
  <si>
    <t>Providing and installing flex for various works within the field office</t>
  </si>
  <si>
    <t xml:space="preserve">no prabhag allotted and also the arthsankalpiya tartud is 1crore </t>
  </si>
  <si>
    <t>Laying and repairing drainage lines</t>
  </si>
  <si>
    <t>no amount given in the data</t>
  </si>
  <si>
    <t>Oshin: Consider 'Tartud' amount in such cases</t>
  </si>
  <si>
    <t>To carry out building work of Arogya Kothi and Anganwadi</t>
  </si>
  <si>
    <t>Concreting of alleys in Hanuman Nagar area</t>
  </si>
  <si>
    <t>Concreting of alleys in Raut Wadi Nagar</t>
  </si>
  <si>
    <t>Concreting of alleys in kelewadi</t>
  </si>
  <si>
    <t>To repair public toilets at various places</t>
  </si>
  <si>
    <t>Carrying out lighting work</t>
  </si>
  <si>
    <t>to do electrical works</t>
  </si>
  <si>
    <t>laying, repairing ad cleaning of drainage lines</t>
  </si>
  <si>
    <t>concreting of alleys in indira park</t>
  </si>
  <si>
    <t>toilet works</t>
  </si>
  <si>
    <t xml:space="preserve">no amount given </t>
  </si>
  <si>
    <t>toilet repair works</t>
  </si>
  <si>
    <t xml:space="preserve">repairing chambers </t>
  </si>
  <si>
    <t>distributing sanitizer stands</t>
  </si>
  <si>
    <t>cleaning of rainwater line</t>
  </si>
  <si>
    <t xml:space="preserve">chamber repairing </t>
  </si>
  <si>
    <t>rainwater lines repairs</t>
  </si>
  <si>
    <t>paving block repairs</t>
  </si>
  <si>
    <t xml:space="preserve">leveling and repairing chambers </t>
  </si>
  <si>
    <t>thermoplastic painting</t>
  </si>
  <si>
    <t xml:space="preserve">fixing direction board </t>
  </si>
  <si>
    <t xml:space="preserve">direction boards installation </t>
  </si>
  <si>
    <t>installation of blocks and pavements</t>
  </si>
  <si>
    <t xml:space="preserve">repair and beautify footpaths </t>
  </si>
  <si>
    <t>concretization of side strip</t>
  </si>
  <si>
    <t>toilet repairing</t>
  </si>
  <si>
    <t>drainage line cleaning</t>
  </si>
  <si>
    <t>drainage line cleanings</t>
  </si>
  <si>
    <t>decoration of chowk</t>
  </si>
  <si>
    <t xml:space="preserve">laying drainage lines and concretisation </t>
  </si>
  <si>
    <t>building repair of pmc</t>
  </si>
  <si>
    <t>pmc building repairs</t>
  </si>
  <si>
    <t>laying large pipelines</t>
  </si>
  <si>
    <t>footpath repairs</t>
  </si>
  <si>
    <t xml:space="preserve">building sheds near colleges </t>
  </si>
  <si>
    <t>sheds for senior citizens</t>
  </si>
  <si>
    <t>WARJE - KARVE NAGAR</t>
  </si>
  <si>
    <t>Supplying computers and printers</t>
  </si>
  <si>
    <t>Bachat gat</t>
  </si>
  <si>
    <t>Distribution of canvas bags</t>
  </si>
  <si>
    <t>Installation of direction plates</t>
  </si>
  <si>
    <t>Thermoplastic paint related work and vehicles related work</t>
  </si>
  <si>
    <t>Concrete related work</t>
  </si>
  <si>
    <t>Footpath repairing work</t>
  </si>
  <si>
    <t>Installation of rainwater harvesting in a school</t>
  </si>
  <si>
    <t>Parking and vehicles related boards installation</t>
  </si>
  <si>
    <t>Installation of benches</t>
  </si>
  <si>
    <t>Improving lighting in the area</t>
  </si>
  <si>
    <t>Painting and other repairing work in temple</t>
  </si>
  <si>
    <t>Installation of iron fences</t>
  </si>
  <si>
    <t>Health centers repairing</t>
  </si>
  <si>
    <t>Installation of LED lights</t>
  </si>
  <si>
    <t>Painting and other work in school</t>
  </si>
  <si>
    <t>Drainage line installation</t>
  </si>
  <si>
    <t>Installation of nameplates</t>
  </si>
  <si>
    <t>Paving blocks installation</t>
  </si>
  <si>
    <t>Installation of poles</t>
  </si>
  <si>
    <t>Vehicles related work</t>
  </si>
  <si>
    <t>Setting up toilets</t>
  </si>
  <si>
    <t>Road lighting related work</t>
  </si>
  <si>
    <t>Architecture related work</t>
  </si>
  <si>
    <t>Improving blocks and footpaths</t>
  </si>
  <si>
    <t>Wrong amount in the sheet. Written as 5440412.00</t>
  </si>
  <si>
    <t>Thermoplastic paint related work</t>
  </si>
  <si>
    <t>Distribution of waste disposal buckets</t>
  </si>
  <si>
    <t>Direction plates installation</t>
  </si>
  <si>
    <t>Electricity related work</t>
  </si>
  <si>
    <t>Distribution of buckets</t>
  </si>
  <si>
    <t>1999836 is wrong amount entered corrected amount updateded in the cell</t>
  </si>
  <si>
    <t>Repairing of toilets</t>
  </si>
  <si>
    <t>Gattu basavne</t>
  </si>
  <si>
    <t>Repairing of clinics</t>
  </si>
  <si>
    <t>Water proofing related work</t>
  </si>
  <si>
    <t>Entry in the received info is not clear. Need double check.</t>
  </si>
  <si>
    <t>Looks okay- Tanmay</t>
  </si>
  <si>
    <t>Installation of boards</t>
  </si>
  <si>
    <t>Temple repairing work</t>
  </si>
  <si>
    <t>Distribution of toys in school</t>
  </si>
  <si>
    <t>Code -???</t>
  </si>
  <si>
    <t>Changed to education- Tanmay</t>
  </si>
  <si>
    <t>Installing music system in garden</t>
  </si>
  <si>
    <t>CCTV camera installation for garden</t>
  </si>
  <si>
    <t>Setting up clinic</t>
  </si>
  <si>
    <t>Road concretization</t>
  </si>
  <si>
    <t>Development work in school</t>
  </si>
  <si>
    <t xml:space="preserve">Toilet repair in school </t>
  </si>
  <si>
    <t>Distribution of bags</t>
  </si>
  <si>
    <t>Development work in police station</t>
  </si>
  <si>
    <t>Distribution of machinery</t>
  </si>
  <si>
    <t>Code- ??</t>
  </si>
  <si>
    <t>Not clear. Keep it in Development work- Tanmay</t>
  </si>
  <si>
    <t>Rainwater harvesting related work</t>
  </si>
  <si>
    <t>Distribution of plastic sacks for waste</t>
  </si>
  <si>
    <t>Supplying waste bags</t>
  </si>
  <si>
    <t>Removal of unused and damaged poles</t>
  </si>
  <si>
    <t>CCTV camera installation</t>
  </si>
  <si>
    <t>Chambers related work</t>
  </si>
  <si>
    <t>Replacement of fences</t>
  </si>
  <si>
    <t>Fencing related work</t>
  </si>
  <si>
    <t>Steel bollards installation</t>
  </si>
  <si>
    <t>Development work in municipality office</t>
  </si>
  <si>
    <t>Rainwater road fencing related work</t>
  </si>
  <si>
    <t>Road related work (Cat size)</t>
  </si>
  <si>
    <t>Didn't completely understand the entry</t>
  </si>
  <si>
    <t>Municipality office related work</t>
  </si>
  <si>
    <t>Distribution of Yoga mats</t>
  </si>
  <si>
    <t>Supplying computers</t>
  </si>
  <si>
    <t>Machinery like xerox etc related</t>
  </si>
  <si>
    <t>code- ???</t>
  </si>
  <si>
    <t>Relief funds for flood affected people</t>
  </si>
  <si>
    <t>Dsitribution of buckets</t>
  </si>
  <si>
    <t>Tree plantation material procurement</t>
  </si>
  <si>
    <t>Toilets repairing work</t>
  </si>
  <si>
    <t>School, clinics and temple repairing</t>
  </si>
  <si>
    <t>Road development and painting work</t>
  </si>
  <si>
    <t>Supplying chairs for Library</t>
  </si>
  <si>
    <t>Providing projector speakers and electricity related work</t>
  </si>
  <si>
    <t>Furniture work in reading hall</t>
  </si>
  <si>
    <t>Watchman cabins development</t>
  </si>
  <si>
    <t>Procurement of scented phenyl</t>
  </si>
  <si>
    <t>What should be code for this?</t>
  </si>
  <si>
    <t>Cleaning is correct</t>
  </si>
  <si>
    <t>Procurement of black phenyl</t>
  </si>
  <si>
    <t>Procurement of phenyl</t>
  </si>
  <si>
    <t>Toilets related work</t>
  </si>
  <si>
    <t>Poles related work</t>
  </si>
  <si>
    <t>Subway development work</t>
  </si>
  <si>
    <t>Wall painting related work</t>
  </si>
  <si>
    <t>Direction and nameplates installation</t>
  </si>
  <si>
    <t xml:space="preserve">Installation of AC </t>
  </si>
  <si>
    <t>Installation of information nameplates</t>
  </si>
  <si>
    <t>Wrong amount in PDF data we have. Written as 882055.93</t>
  </si>
  <si>
    <t>Direction nameplates related work</t>
  </si>
  <si>
    <t>Distribution of bags for waste disposal</t>
  </si>
  <si>
    <t>Concretization related work</t>
  </si>
  <si>
    <t>Iron shed for old people</t>
  </si>
  <si>
    <t>Water line installation</t>
  </si>
  <si>
    <t>Iron pools repairing work</t>
  </si>
  <si>
    <t>Footpath related work</t>
  </si>
  <si>
    <t>Repairing related work in bauddha vihar</t>
  </si>
  <si>
    <t>Rickshawstand related work</t>
  </si>
  <si>
    <t>Direction nameplates installation</t>
  </si>
  <si>
    <t>Installation of pagoda</t>
  </si>
  <si>
    <t>Painting related work</t>
  </si>
  <si>
    <t>Road walls coloring work</t>
  </si>
  <si>
    <t>Temple repairing</t>
  </si>
  <si>
    <t>Push vehicles for waste purchase</t>
  </si>
  <si>
    <t>Distribution of soap</t>
  </si>
  <si>
    <t>School painting and related work</t>
  </si>
  <si>
    <t>Setting up sheds</t>
  </si>
  <si>
    <t>Waste disposal vehicles</t>
  </si>
  <si>
    <t>Installing benches</t>
  </si>
  <si>
    <t>Library related work</t>
  </si>
  <si>
    <t xml:space="preserve">cleaning items for toilet </t>
  </si>
  <si>
    <t>Supplying trees for decoration</t>
  </si>
  <si>
    <t>Installation of sheds</t>
  </si>
  <si>
    <t>Vehicle related work</t>
  </si>
  <si>
    <t>Distrubution of masks</t>
  </si>
  <si>
    <t>Phenyl supply for toilets</t>
  </si>
  <si>
    <t>Toilet repairing related work</t>
  </si>
  <si>
    <t>Painting related work in school</t>
  </si>
  <si>
    <t>Phenyl distribution for toilets</t>
  </si>
  <si>
    <t>Paving block related work</t>
  </si>
  <si>
    <t>Nameplates related work</t>
  </si>
  <si>
    <t>Distribution of masks and sanitizers</t>
  </si>
  <si>
    <t>AC and electricity related work</t>
  </si>
  <si>
    <t>Toilets cleaning related work</t>
  </si>
  <si>
    <t>Clinics repairing related work</t>
  </si>
  <si>
    <t>Benches installation</t>
  </si>
  <si>
    <t>DHANKAWADI - SAHAKAR NAGAR</t>
  </si>
  <si>
    <t>Picking up rada waste</t>
  </si>
  <si>
    <t>Tiling work in school</t>
  </si>
  <si>
    <t>Installing fences</t>
  </si>
  <si>
    <t>Adding thermoplastic paint at some places</t>
  </si>
  <si>
    <t>Barricades, radar waste related work</t>
  </si>
  <si>
    <t>Road related work</t>
  </si>
  <si>
    <t>Benches related work</t>
  </si>
  <si>
    <t>Installing water line</t>
  </si>
  <si>
    <t>Coloring work in gym</t>
  </si>
  <si>
    <t>Installation of LED projector</t>
  </si>
  <si>
    <t>Fencing work for drainage wall</t>
  </si>
  <si>
    <t>Rainwater line and chamber repairing</t>
  </si>
  <si>
    <t>Supplying cloth bags</t>
  </si>
  <si>
    <t>Road and chowk name boards and maintainence work</t>
  </si>
  <si>
    <t>Development work in health clinics</t>
  </si>
  <si>
    <t>Wall coloring, painting and writing slogans on them</t>
  </si>
  <si>
    <t>Wall coloring and painting</t>
  </si>
  <si>
    <t>Installing wooden benches</t>
  </si>
  <si>
    <t>Installing sign boards</t>
  </si>
  <si>
    <t>Installing nameplates</t>
  </si>
  <si>
    <t>Repairing of water lines and other work</t>
  </si>
  <si>
    <t>Drainage line cleaning and repairing</t>
  </si>
  <si>
    <t>Wrong amount in the received information. Extra digit maybe.</t>
  </si>
  <si>
    <t>Corrected as 95941.44</t>
  </si>
  <si>
    <t>Drainage line and concrete work</t>
  </si>
  <si>
    <t>Fencing work for park</t>
  </si>
  <si>
    <t>Installing sheds</t>
  </si>
  <si>
    <t>Installing facilities in park</t>
  </si>
  <si>
    <t>Installing attractive items in park</t>
  </si>
  <si>
    <t>Drainage repairing related work</t>
  </si>
  <si>
    <t>Community temple repairing</t>
  </si>
  <si>
    <t>Supplying murum</t>
  </si>
  <si>
    <t>I think this is related to rocks used in construction but not sure.</t>
  </si>
  <si>
    <t>Installation of water lines</t>
  </si>
  <si>
    <t>Picking up radar waste and repairing work</t>
  </si>
  <si>
    <t>Setting up electricity items in toilets</t>
  </si>
  <si>
    <t>Drainage cleaning and repairing</t>
  </si>
  <si>
    <t>Installation of GI line</t>
  </si>
  <si>
    <t>Electricity repairing related work</t>
  </si>
  <si>
    <t>Installation of CCTV cameras</t>
  </si>
  <si>
    <t>Repairing work in schools</t>
  </si>
  <si>
    <t>Fencing and other work</t>
  </si>
  <si>
    <t>Coloring work</t>
  </si>
  <si>
    <t>Installation of various lines</t>
  </si>
  <si>
    <t>I think this might be water line but it is not mentioned what lines work is done</t>
  </si>
  <si>
    <t xml:space="preserve">Yes, water line. </t>
  </si>
  <si>
    <t>Supplying gym items</t>
  </si>
  <si>
    <t>Used development work for now. Can someone double check?</t>
  </si>
  <si>
    <t>Pani Purawtha- Water supply</t>
  </si>
  <si>
    <t>Fencing related work and sign boards</t>
  </si>
  <si>
    <t>Drainage repairing work</t>
  </si>
  <si>
    <t>Paving block footpath related work</t>
  </si>
  <si>
    <t>Installation of rainwater lines</t>
  </si>
  <si>
    <t>Installation of drainage lines</t>
  </si>
  <si>
    <t>Cleaning of drainage lines</t>
  </si>
  <si>
    <t>Concrete related work in lanes</t>
  </si>
  <si>
    <t>Installation of paving blocks</t>
  </si>
  <si>
    <t>Chamber alignment and repairing</t>
  </si>
  <si>
    <t>road and Footpath repairing</t>
  </si>
  <si>
    <t>Adding nameplates and other dev work in virangula kendra</t>
  </si>
  <si>
    <t>Adding nameplates and other work in various buildings</t>
  </si>
  <si>
    <t>Development work in virangula kendra for elderly people</t>
  </si>
  <si>
    <t>Making new virangula kendra for elder people</t>
  </si>
  <si>
    <t>Decoration work for elderly people</t>
  </si>
  <si>
    <t>Wooden benches installation</t>
  </si>
  <si>
    <t>Lighting and electricity related work</t>
  </si>
  <si>
    <t>Paiting of light poles</t>
  </si>
  <si>
    <t>Repairing work related to public toilets</t>
  </si>
  <si>
    <t>Footpath repairing and related work</t>
  </si>
  <si>
    <t>Purchasing jute bags</t>
  </si>
  <si>
    <t>Fencing work for skating park</t>
  </si>
  <si>
    <t>Installation of decorative poles</t>
  </si>
  <si>
    <t>Purchasing cloth bags</t>
  </si>
  <si>
    <t>Chainling fencing work</t>
  </si>
  <si>
    <t>Miscellaneous work</t>
  </si>
  <si>
    <t>No info provided on what is done. Not sure which code is correct for this</t>
  </si>
  <si>
    <t>Correct</t>
  </si>
  <si>
    <t>Chamber cleaning related work</t>
  </si>
  <si>
    <t>Tiles and concrete repairing work</t>
  </si>
  <si>
    <t>Drainage and concrete related work</t>
  </si>
  <si>
    <t>Public toilets electricity work</t>
  </si>
  <si>
    <t>Wiring related work in community temples</t>
  </si>
  <si>
    <t>Chamber repairing work</t>
  </si>
  <si>
    <t>Various development work</t>
  </si>
  <si>
    <t>Community temple and school repairing</t>
  </si>
  <si>
    <t>Building library</t>
  </si>
  <si>
    <t>Cleaning and repairing related work</t>
  </si>
  <si>
    <t>Drainage and chamber repairing</t>
  </si>
  <si>
    <t>Government related work</t>
  </si>
  <si>
    <t>Not sure if this is the correct code</t>
  </si>
  <si>
    <t>Barricades making</t>
  </si>
  <si>
    <t>Toilets repairing</t>
  </si>
  <si>
    <t>Wiring related work in schools and clinics</t>
  </si>
  <si>
    <t>Development of drainage lines</t>
  </si>
  <si>
    <t>Sign boards installation</t>
  </si>
  <si>
    <t>Paving block repairing</t>
  </si>
  <si>
    <t>School and toilets related wiring work</t>
  </si>
  <si>
    <t>Road reparing work</t>
  </si>
  <si>
    <t>Road concretization work</t>
  </si>
  <si>
    <t>Rainwater line and repairing</t>
  </si>
  <si>
    <t>Distribution of sanitizer and stands</t>
  </si>
  <si>
    <t>Virangula kendra for old people</t>
  </si>
  <si>
    <t>Virangula kendra related work</t>
  </si>
  <si>
    <t>Distribution of black funnel</t>
  </si>
  <si>
    <t>Distribution of scented funnel</t>
  </si>
  <si>
    <t>Constructing tree surrounding barriers</t>
  </si>
  <si>
    <t>Distribution of soaps</t>
  </si>
  <si>
    <t>Drainage cleaning machine work</t>
  </si>
  <si>
    <t>Light pole points related work</t>
  </si>
  <si>
    <t>Varoius development work</t>
  </si>
  <si>
    <t>Draining and chamber lines related work</t>
  </si>
  <si>
    <t>Road and footpath and other road related work</t>
  </si>
  <si>
    <t>Repairing public toilets</t>
  </si>
  <si>
    <t>Adding white lines on road</t>
  </si>
  <si>
    <t>Side lines for road</t>
  </si>
  <si>
    <t>Garden coloring work</t>
  </si>
  <si>
    <t>Iron benches installation</t>
  </si>
  <si>
    <t>Coloring work in garden</t>
  </si>
  <si>
    <t>Development of garden</t>
  </si>
  <si>
    <t>Installing boards of remembrance</t>
  </si>
  <si>
    <t xml:space="preserve">Road work </t>
  </si>
  <si>
    <t>Drainage work</t>
  </si>
  <si>
    <t>Radaroda</t>
  </si>
  <si>
    <t>Temple repairs</t>
  </si>
  <si>
    <t>Steel Bollard</t>
  </si>
  <si>
    <t>Jute bags</t>
  </si>
  <si>
    <t>SINHGAD ROAD</t>
  </si>
  <si>
    <t xml:space="preserve">Rapairing of Tar road at Janata wasahat, Dattawadi </t>
  </si>
  <si>
    <t>distribution of cloth bags</t>
  </si>
  <si>
    <t>distribution of buckets</t>
  </si>
  <si>
    <t xml:space="preserve">Installation of signages at various locations at Janata wasahat, Dattawadi </t>
  </si>
  <si>
    <t>Fixing  of tiles, paver blocks &amp; concrete at many places at Dattawadi area</t>
  </si>
  <si>
    <t>Fixing  of  paver blocks  at many places at Dattawadi area</t>
  </si>
  <si>
    <t>Removal of debaries at various places at Dattawadi area</t>
  </si>
  <si>
    <t>Fixing of benches at various places Dattawadi area</t>
  </si>
  <si>
    <t>Repairing 7 cleaning of Toilets at Janata wasahat</t>
  </si>
  <si>
    <t>Casting of Concrete at various places at galli no 1 to 108  at Janata wasahat</t>
  </si>
  <si>
    <t>Casting of Concrete at various places  at Janata wasahat</t>
  </si>
  <si>
    <t>Casting of Concrete &amp; fixing of tiles at S. no. 242, Sinhgad Road</t>
  </si>
  <si>
    <t>Casting of Concrete &amp; fixing of tiles at S. no. 132, Sinhgad Road</t>
  </si>
  <si>
    <t>Fixing of steel benches at various places  at Janata wasahat</t>
  </si>
  <si>
    <t>Repairing of chambers at galli no 1 to 50  at Janata wasahat</t>
  </si>
  <si>
    <t>Repairing of chambers at galli no 51 to 108  at Janata wasahat</t>
  </si>
  <si>
    <t>Repairing of Drainage Chembers</t>
  </si>
  <si>
    <t>Repairing &amp; cleaning of Drainage line &amp; Chambers</t>
  </si>
  <si>
    <t>fixing of electrical fittings at Jaibhawani Nagar &amp; Ram nagar</t>
  </si>
  <si>
    <t>fixing of electrical fittings at Waghjai Mandir, aazad hind mitra mandal</t>
  </si>
  <si>
    <t>Distribution of cloth bags at Dattawadi area</t>
  </si>
  <si>
    <t>repair work of road at various places at vegetable market area</t>
  </si>
  <si>
    <t>repairwork of road near vitthal mandir , at Janta wasahat</t>
  </si>
  <si>
    <t>repairing work of toilets at Janta wasahat</t>
  </si>
  <si>
    <t>concreting at various places at Janata wasahat</t>
  </si>
  <si>
    <t>Cleaning &amp; repairing of manholes at Janta Wasahat galli 1 to 10</t>
  </si>
  <si>
    <t>Removal of debaries at various places at Janata wasahat</t>
  </si>
  <si>
    <t>Purches of bags</t>
  </si>
  <si>
    <t>Purches of Cloth bags from Mahila Bachat Gat</t>
  </si>
  <si>
    <t>Fixing  of tiles, paver blocks &amp; concrete at many places at Panmala area</t>
  </si>
  <si>
    <t>Repairing  of tiles, paver blocks &amp; concrete at many places at Janata wasahat</t>
  </si>
  <si>
    <t>Fixing  of tiles, paver blocks &amp; concrete at many places at Janata wasahat</t>
  </si>
  <si>
    <t>Repairing  of Toilets at Janata wasahat</t>
  </si>
  <si>
    <t xml:space="preserve">Work related to road  at Janata wasahat, Dattawadi </t>
  </si>
  <si>
    <t xml:space="preserve">Work related to Drainage  at Janata wasahat, Dattawadi </t>
  </si>
  <si>
    <t>Making of cloth bags to distribute in people at Janta vasahat dattawadi</t>
  </si>
  <si>
    <t>Repairwork of toilets at Janta wasahat Parisar</t>
  </si>
  <si>
    <t>fixing of paver blocks , tiles &amp; concretization at various places at Panmala area</t>
  </si>
  <si>
    <t>removal of debaries at various places at Janta wasahat , Dattawadi area.</t>
  </si>
  <si>
    <t>Repair work of toilets at Janta wasahat , Dattawadi area</t>
  </si>
  <si>
    <t>Repairwork of drainage line &amp; reconcreting at Jaibhawani nagar, Janta wasahat</t>
  </si>
  <si>
    <t>the final cost of work is not mentioned, as the work is not completed</t>
  </si>
  <si>
    <t>Concreting at various gallis  at Jaibhawani nagar, Janta wasahat</t>
  </si>
  <si>
    <t>repairing &amp; fixing of paving blocks at Jaibhawani Nagar , Janta wasahat</t>
  </si>
  <si>
    <t>Various works related to GAVANI at janta wasahat galli no 1 to 100</t>
  </si>
  <si>
    <t>Various works related to GAVANI at janta wasahat galli no 1 to 50</t>
  </si>
  <si>
    <t>Repairing  of Toilets at Janata wasahat, near Dandekar Bridge</t>
  </si>
  <si>
    <t>Fixing of Pagoda at Janata wasahat, Dattawadi , near Saritanagari</t>
  </si>
  <si>
    <t>Fixing of Pagoda at Janata wasahat, Dattawadi , near Radhika Society</t>
  </si>
  <si>
    <t>Repairing of Pagoda at Janata wasahat, Dattawadi , near Radhika Society</t>
  </si>
  <si>
    <t>Purches of cloth bags at Janta wasahat dattawadi</t>
  </si>
  <si>
    <t>removal of debaries from quari at Janta wasahat</t>
  </si>
  <si>
    <t>removal of debaries from near Nerlekar Hospital</t>
  </si>
  <si>
    <t>Furniture work at Kalpana Chawala School</t>
  </si>
  <si>
    <t>Various work related to Drainage at Ganeshmala area</t>
  </si>
  <si>
    <t>Various work related to Drainage at Dandekar bridge area</t>
  </si>
  <si>
    <t xml:space="preserve">various work related to repairwork &amp; cleaning of chembers </t>
  </si>
  <si>
    <t>supply of murum &amp; repair of blocks</t>
  </si>
  <si>
    <t>fixing of speedbreakers</t>
  </si>
  <si>
    <t>various development works at Vadgaon crematorium</t>
  </si>
  <si>
    <t>various work related to seating arrangement at Vadgaon Cremetorium</t>
  </si>
  <si>
    <t>nameplate</t>
  </si>
  <si>
    <t>pavement block</t>
  </si>
  <si>
    <t>toilet</t>
  </si>
  <si>
    <t>fixing of sefaty gate &amp; jali at track near jadhav nagar, Vadgaon(Br.)</t>
  </si>
  <si>
    <t>Repairwork of Samajmandir at Vadgaon (br.)</t>
  </si>
  <si>
    <t>gym</t>
  </si>
  <si>
    <t>purches &amp; supply of computers &amp; printer at Sinhgad road ward office.</t>
  </si>
  <si>
    <t>electrification</t>
  </si>
  <si>
    <t>Paint work of Kai. Narayan Navale School, Vadgaon dhyari.</t>
  </si>
  <si>
    <t>Fixing of Chanels &amp; Jali Below Dhyari Flyover</t>
  </si>
  <si>
    <t>library</t>
  </si>
  <si>
    <t>supply of Cloth bags to reduce use of plastic bags in Vadgaon dhyari area</t>
  </si>
  <si>
    <t>drainage</t>
  </si>
  <si>
    <t>school maintainance</t>
  </si>
  <si>
    <t>bucket purchase</t>
  </si>
  <si>
    <t>supply of steel benches at various places</t>
  </si>
  <si>
    <t>fixing of directional bords &amp; zebra crossings at various places at Vadgaon Dhyari</t>
  </si>
  <si>
    <t>Removal of debaries at various places at Vadgaon Dhyari.</t>
  </si>
  <si>
    <t>providing of jute bags</t>
  </si>
  <si>
    <t>Various work related to Drainage works</t>
  </si>
  <si>
    <t xml:space="preserve">various repairing work at Corporation  School No. 100 </t>
  </si>
  <si>
    <t>repair work of drainage chembers at dhyari</t>
  </si>
  <si>
    <t>supply of jute bags</t>
  </si>
  <si>
    <t>fixing of directional bords at various places at Vadgaon Dhyari</t>
  </si>
  <si>
    <t>final cost is not mentioned</t>
  </si>
  <si>
    <t>applying of thermoplastic paint &amp; cat eye</t>
  </si>
  <si>
    <t>where it should be corporated</t>
  </si>
  <si>
    <t xml:space="preserve">Cleaning </t>
  </si>
  <si>
    <t xml:space="preserve">Repair work of roofing sheet &amp; other repair work of classroom of Pokale School </t>
  </si>
  <si>
    <t>painting work of class rooms at Pokale school</t>
  </si>
  <si>
    <t xml:space="preserve">repair work of chambers </t>
  </si>
  <si>
    <t>fixing of steel benches</t>
  </si>
  <si>
    <t>purches of cloth bags</t>
  </si>
  <si>
    <t>Various work related to Drainage works at dalviwadi, Dhyari</t>
  </si>
  <si>
    <t xml:space="preserve">Drainage work </t>
  </si>
  <si>
    <t>Various repairwork at Dhyari crematorium</t>
  </si>
  <si>
    <t>Varipus Development work Pokale school</t>
  </si>
  <si>
    <t>repairwork of toilets at Dhyari crematorium</t>
  </si>
  <si>
    <t xml:space="preserve">Computers </t>
  </si>
  <si>
    <t>fixing of steel benches at Tukainagar &amp; Mahadevnagar</t>
  </si>
  <si>
    <t>fixing of steel benches at Sun city</t>
  </si>
  <si>
    <t>fixing of steel benches at hingane khurd &amp; Aanandnagar area</t>
  </si>
  <si>
    <t>fixing of steel benches at hingane , manikbaug  &amp; Aanandnagar area</t>
  </si>
  <si>
    <t xml:space="preserve">Buckets </t>
  </si>
  <si>
    <t xml:space="preserve">fixing of Chainlink Fencing &amp; jali at various places </t>
  </si>
  <si>
    <t>fixing of steel benches at various places</t>
  </si>
  <si>
    <t xml:space="preserve">buckets </t>
  </si>
  <si>
    <t xml:space="preserve">removal of debaries </t>
  </si>
  <si>
    <t xml:space="preserve">repair work of chembers </t>
  </si>
  <si>
    <t>Supply of jute bags</t>
  </si>
  <si>
    <t>various repairwork at Mahatma Fule Sabhagruha</t>
  </si>
  <si>
    <t>various furniture work at corporation school no 168b</t>
  </si>
  <si>
    <t>various furniture work atJagtap school</t>
  </si>
  <si>
    <t xml:space="preserve">concreting of side patta at various places </t>
  </si>
  <si>
    <t>various work related to electrification</t>
  </si>
  <si>
    <t xml:space="preserve">various works related to painting work &amp; repair of gate at Chatrapati Shivaji Maharaj Sabhagruha near sun city, </t>
  </si>
  <si>
    <t>removal of debaries at various places.</t>
  </si>
  <si>
    <t xml:space="preserve">development &amp; repairwork of footpath </t>
  </si>
  <si>
    <t>Various work related to Drainage</t>
  </si>
  <si>
    <t xml:space="preserve">Done </t>
  </si>
  <si>
    <t xml:space="preserve">Road </t>
  </si>
  <si>
    <t xml:space="preserve">road </t>
  </si>
  <si>
    <t xml:space="preserve">Drainage </t>
  </si>
  <si>
    <t xml:space="preserve">school repair </t>
  </si>
  <si>
    <t>Paverblock</t>
  </si>
  <si>
    <t xml:space="preserve">Radaroda </t>
  </si>
  <si>
    <t>Fire brigade</t>
  </si>
  <si>
    <t xml:space="preserve">pavement block </t>
  </si>
  <si>
    <t xml:space="preserve">Bags </t>
  </si>
  <si>
    <t xml:space="preserve">Ganapati Visarjan </t>
  </si>
  <si>
    <t xml:space="preserve">Development </t>
  </si>
  <si>
    <t xml:space="preserve">Benches </t>
  </si>
  <si>
    <t xml:space="preserve">Nameplate </t>
  </si>
  <si>
    <t>bucket</t>
  </si>
  <si>
    <t xml:space="preserve">Side bars on road </t>
  </si>
  <si>
    <t xml:space="preserve">Fencing </t>
  </si>
  <si>
    <t>Nameplate</t>
  </si>
  <si>
    <t xml:space="preserve">Virangula kendra </t>
  </si>
  <si>
    <t>Toilet stuff</t>
  </si>
  <si>
    <t xml:space="preserve">Providing files and packets </t>
  </si>
  <si>
    <t xml:space="preserve">Nameplates </t>
  </si>
  <si>
    <t>Buckets</t>
  </si>
  <si>
    <t xml:space="preserve">Thermoplastic paint </t>
  </si>
  <si>
    <t xml:space="preserve">work related to Arogya kothi </t>
  </si>
  <si>
    <t xml:space="preserve">Road crossing </t>
  </si>
  <si>
    <t xml:space="preserve">Aarogya kothi work </t>
  </si>
  <si>
    <t xml:space="preserve">Colouring work </t>
  </si>
  <si>
    <t xml:space="preserve">drainage </t>
  </si>
  <si>
    <t xml:space="preserve">Samaj mandir work </t>
  </si>
  <si>
    <t xml:space="preserve">Radaroda cleaning </t>
  </si>
  <si>
    <t>Fire brigade related works</t>
  </si>
  <si>
    <t>Buliding</t>
  </si>
  <si>
    <t>Bench</t>
  </si>
  <si>
    <t>Market</t>
  </si>
  <si>
    <t>Bus stop</t>
  </si>
  <si>
    <t xml:space="preserve">Waste </t>
  </si>
  <si>
    <t>Masks</t>
  </si>
  <si>
    <t>Sanitizer Stands</t>
  </si>
  <si>
    <t>Toliet</t>
  </si>
  <si>
    <t>Help</t>
  </si>
  <si>
    <t>Soap</t>
  </si>
  <si>
    <t>Buidling</t>
  </si>
  <si>
    <t>Blocks</t>
  </si>
  <si>
    <t>BIBWEWADI</t>
  </si>
  <si>
    <t>Laying of Drainage Line and related works (Part 2)</t>
  </si>
  <si>
    <t>Benches (part 1)</t>
  </si>
  <si>
    <t>Benches (part 2)</t>
  </si>
  <si>
    <t>Cleaning &amp; Clearing and repairing of Drainage Line</t>
  </si>
  <si>
    <t>Indiranagar MBG Hall related work</t>
  </si>
  <si>
    <t>Direction boards in Indiranagar</t>
  </si>
  <si>
    <t>Laying of Drainage Line and related works (Part 1)</t>
  </si>
  <si>
    <t>Repair of Kothi near pumping station in Indiranagar</t>
  </si>
  <si>
    <t>Unclogging of Chamber and Drainage Line and Cleaning</t>
  </si>
  <si>
    <t>Assembly Hall Related works</t>
  </si>
  <si>
    <t>Laying of Drainage Line - Super b-84 &amp; other places</t>
  </si>
  <si>
    <t>Cleaning of Drainage Line and Chamber</t>
  </si>
  <si>
    <t>Jute Bag purchase - Upper &amp; Super Indiranagar</t>
  </si>
  <si>
    <t>Jute Bag purchase - Sargam Pawan Khadke Vasti</t>
  </si>
  <si>
    <t>Laying of Drainage Line - Upper Indiranagar</t>
  </si>
  <si>
    <t>Garbage Collection - Maharshinagar</t>
  </si>
  <si>
    <t>Painting of walls and 'Suvichaar'</t>
  </si>
  <si>
    <t>Digging holes for Tree plantation</t>
  </si>
  <si>
    <t>Vrukshaaropan karitaa khadde karun aali karne - is there a better classification than Decoration?</t>
  </si>
  <si>
    <t>Added a new code- Trees</t>
  </si>
  <si>
    <t>Jute Bag supply</t>
  </si>
  <si>
    <t>Jute Bags</t>
  </si>
  <si>
    <t>Benches for senior citizens</t>
  </si>
  <si>
    <t>Buckets for Garbage Classification</t>
  </si>
  <si>
    <t>Developmental work in Chordiya Parking</t>
  </si>
  <si>
    <t>Developmental work in Khedkar Parking</t>
  </si>
  <si>
    <t xml:space="preserve">Speed Breakers </t>
  </si>
  <si>
    <t>Repairs and beautification of Meshes on gutters</t>
  </si>
  <si>
    <t>Cloth Bags Purchase</t>
  </si>
  <si>
    <t>Benches (Part 2)</t>
  </si>
  <si>
    <t>Jute Bags Supply</t>
  </si>
  <si>
    <t>Jute Bags Distribution</t>
  </si>
  <si>
    <t>Benches (Part 1)</t>
  </si>
  <si>
    <t>Cleaning Garbage</t>
  </si>
  <si>
    <t>Cloth Bags Supply</t>
  </si>
  <si>
    <t>Sulabh Sauchaalay Repairs</t>
  </si>
  <si>
    <t>Baalwaadi development works</t>
  </si>
  <si>
    <t>Jute Bags Purchase</t>
  </si>
  <si>
    <t>Install Speed Breaker</t>
  </si>
  <si>
    <t>Tar Road - Vardhamanpura</t>
  </si>
  <si>
    <t>Road grouting and tar</t>
  </si>
  <si>
    <t>Filling Potholes &amp; tarring road</t>
  </si>
  <si>
    <t>Tarring of side edges on roads</t>
  </si>
  <si>
    <t>Road making - Jhala Complex</t>
  </si>
  <si>
    <t>Canvas Bags supply</t>
  </si>
  <si>
    <t>Washroom cleaning &amp; repairs - MaNaPa School</t>
  </si>
  <si>
    <t>Virangula Kendra repairs work</t>
  </si>
  <si>
    <t>Tar road - Salisbury Park</t>
  </si>
  <si>
    <t>Garbage Collection - Mahesh Society/ Chintamani Nagar</t>
  </si>
  <si>
    <t>Garbage Collection - Various Places</t>
  </si>
  <si>
    <t>Cleaning of drainage line</t>
  </si>
  <si>
    <t xml:space="preserve">Tar Road- Bibwewadi </t>
  </si>
  <si>
    <t>Tar Road- Bhagli Hospital</t>
  </si>
  <si>
    <t>Paving Road - Premnagar Society</t>
  </si>
  <si>
    <t>Road B.M.C. - Eknath Society</t>
  </si>
  <si>
    <t>B.M.C. assumed to be Concrete. is this right?</t>
  </si>
  <si>
    <t xml:space="preserve">Right. </t>
  </si>
  <si>
    <t>Paving Road - Bharat Jyoti</t>
  </si>
  <si>
    <t>Tar Road- Sangam Society</t>
  </si>
  <si>
    <t>Tar Road- Juseva Society</t>
  </si>
  <si>
    <t>Construction of Samaaj Mandir</t>
  </si>
  <si>
    <t>Developmental Works in Virangula centre</t>
  </si>
  <si>
    <t xml:space="preserve">Developmental Works </t>
  </si>
  <si>
    <t>Purchasee Dhakalgaadi</t>
  </si>
  <si>
    <t>Purchase of Tables and Chairs</t>
  </si>
  <si>
    <t>Furniture for SamaajMandir - Anandnagar</t>
  </si>
  <si>
    <t>Concretization at Virangula Centre</t>
  </si>
  <si>
    <t>Drainage Line Repairs</t>
  </si>
  <si>
    <t>Purchase Buckets - Big</t>
  </si>
  <si>
    <t>Purchase Buckets - Small</t>
  </si>
  <si>
    <t>Benches Installation</t>
  </si>
  <si>
    <t>Jute Bags Supply - Part 1</t>
  </si>
  <si>
    <t>Cleaning Water Tank</t>
  </si>
  <si>
    <t>Garbage Collection - Part 2</t>
  </si>
  <si>
    <t>Garbage Collection - Part 1</t>
  </si>
  <si>
    <t>Library Repairs related</t>
  </si>
  <si>
    <t>Anganwadi Repairs</t>
  </si>
  <si>
    <t>Burial Ground for the dead</t>
  </si>
  <si>
    <t>Cloth bags purchase</t>
  </si>
  <si>
    <t>Repairs of toilets and related works</t>
  </si>
  <si>
    <t>Yoga Mat Purchase</t>
  </si>
  <si>
    <t>Cleaning of Drainage Line- Indiranagar Industrial Residence</t>
  </si>
  <si>
    <t>Repairs and beautification of Library in Aruna Asaf Ali Garden</t>
  </si>
  <si>
    <t>Purchase of Dhakalgaade etc</t>
  </si>
  <si>
    <t>Supply of Educational Things in schools</t>
  </si>
  <si>
    <t>Shaalaanmadhe Shaikshanik Saahitya puravine</t>
  </si>
  <si>
    <t>Added a new code- Education</t>
  </si>
  <si>
    <t>Baalwaadi repairs and development works</t>
  </si>
  <si>
    <t>Installation of Traffic rules signage boards, barricades, Signal TImers etc</t>
  </si>
  <si>
    <t>Benches for Senior Citizens</t>
  </si>
  <si>
    <t>Cloth Bags</t>
  </si>
  <si>
    <t>Bhavan Vibhaag</t>
  </si>
  <si>
    <t>Should be considered</t>
  </si>
  <si>
    <t>ZoNiPu Vibhaag</t>
  </si>
  <si>
    <t>Zebra cross painting and speed breaker</t>
  </si>
  <si>
    <t>Developmental Works - Chordiya Parking</t>
  </si>
  <si>
    <t>Supply of Big and Small buckets for Garbage classification</t>
  </si>
  <si>
    <t>Purchase of Dhakalgaade</t>
  </si>
  <si>
    <t>Cloth Bags Supply - Part 1</t>
  </si>
  <si>
    <t>Garbage Pick up</t>
  </si>
  <si>
    <t>Construction of Chaavdis (Hall)</t>
  </si>
  <si>
    <t>Cleaning of Drainage Chamber</t>
  </si>
  <si>
    <t>Cleaning of Drainage Line - Pavan-nagar</t>
  </si>
  <si>
    <t>Repairs of Drainage Lines</t>
  </si>
  <si>
    <t>Supply of Dhakalgaadi</t>
  </si>
  <si>
    <t>Amount Alloted (Used here) is smaller than Expenditure (Expenditure amount exactly as above row, seems a mistake)</t>
  </si>
  <si>
    <t xml:space="preserve">Let's keep the allotted amount. </t>
  </si>
  <si>
    <t>Install Road Railing near Dattamandir</t>
  </si>
  <si>
    <t>Benches - Upper Indiranagar</t>
  </si>
  <si>
    <t>Supply Dhakalgaadi</t>
  </si>
  <si>
    <t>Drainage Related Works</t>
  </si>
  <si>
    <t>Drainage Related Works - Padmavatinagar</t>
  </si>
  <si>
    <t>Road related works</t>
  </si>
  <si>
    <t>Library Premises decoration</t>
  </si>
  <si>
    <t>Block Installation - Mahesh Society</t>
  </si>
  <si>
    <t>Electrical works in Oswal Hospital</t>
  </si>
  <si>
    <t>Jute Bags Supply - Part 2</t>
  </si>
  <si>
    <t>Jute Bags Supply - Part 3</t>
  </si>
  <si>
    <t>Fencing on canal - Sahani Park</t>
  </si>
  <si>
    <t>Decoration work at Sandesh Nagar Kothi</t>
  </si>
  <si>
    <t>Yoga Mat Supply</t>
  </si>
  <si>
    <t>Repairs of Drainage lines and chambers</t>
  </si>
  <si>
    <t>Garbage pick up</t>
  </si>
  <si>
    <t>Purchase of chairs and other things for Library in Samaajmandir and Dholemala school</t>
  </si>
  <si>
    <t>Samaajmandir Repair Works</t>
  </si>
  <si>
    <t>Developmental Works and shed installation</t>
  </si>
  <si>
    <t>Directions board and repairs</t>
  </si>
  <si>
    <t>Toilets repairs - Dholemala School</t>
  </si>
  <si>
    <t>Virangula Kendra colouring and flooring</t>
  </si>
  <si>
    <t>Gate installation at Arogya Kothi &amp; Durgamata Garden</t>
  </si>
  <si>
    <t>Gate installation at Pratap Sabhaagruha</t>
  </si>
  <si>
    <t>Samaajmandir Construction - part 2</t>
  </si>
  <si>
    <t>Samaajmandir Developmental work</t>
  </si>
  <si>
    <t>Drainage related works</t>
  </si>
  <si>
    <t>Cleaning of drainage line and chamber</t>
  </si>
  <si>
    <t>Social utility work in MaNaPa owned land</t>
  </si>
  <si>
    <t>Metal Sheet installation</t>
  </si>
  <si>
    <r>
      <rPr>
        <rFont val="Arial"/>
        <color theme="1"/>
      </rPr>
      <t xml:space="preserve">Baandhlelyaa </t>
    </r>
    <r>
      <rPr>
        <rFont val="Arial"/>
        <b/>
        <color theme="1"/>
      </rPr>
      <t>Dabar</t>
    </r>
    <r>
      <rPr>
        <rFont val="Arial"/>
        <color theme="1"/>
      </rPr>
      <t xml:space="preserve"> baandhkaamaachyaa bhintivar lokhandi patre basavine</t>
    </r>
  </si>
  <si>
    <t>Correct entry.</t>
  </si>
  <si>
    <t>Cleaning Drainage Lines</t>
  </si>
  <si>
    <t>Repair Drainage</t>
  </si>
  <si>
    <t>Lay Drainage Lines - Shivraay Nagar</t>
  </si>
  <si>
    <t>Lay Drainage Lines - Ambikanagar</t>
  </si>
  <si>
    <t>Drainage Repairs - Padmavatinagar</t>
  </si>
  <si>
    <t>Drainage related works - Vighnahartaa nagar</t>
  </si>
  <si>
    <t>Samaajmandir - Chairs and Table</t>
  </si>
  <si>
    <t>Developmental Works</t>
  </si>
  <si>
    <t>Electricity related works</t>
  </si>
  <si>
    <t>Road repairs</t>
  </si>
  <si>
    <t>Chamber Repairs</t>
  </si>
  <si>
    <t>Virangula Centre construction</t>
  </si>
  <si>
    <t>Garbage Buckets Purchase</t>
  </si>
  <si>
    <t>Garbage Bins and fencing thereby</t>
  </si>
  <si>
    <r>
      <rPr>
        <rFont val="Arial"/>
        <color theme="1"/>
      </rPr>
      <t xml:space="preserve">Baandhlelyaa </t>
    </r>
    <r>
      <rPr>
        <rFont val="Arial"/>
        <b/>
        <color theme="1"/>
      </rPr>
      <t>Dabar</t>
    </r>
    <r>
      <rPr>
        <rFont val="Arial"/>
        <color theme="1"/>
      </rPr>
      <t xml:space="preserve"> baandhkaamaachyaa bhintivar lokhandi patre basavine</t>
    </r>
  </si>
  <si>
    <t>Gate installation</t>
  </si>
  <si>
    <t>Chamber and Drainage Repairs</t>
  </si>
  <si>
    <t>Public Hall construction - Chaavdi Baandhne</t>
  </si>
  <si>
    <t>Lay Drainage Lines</t>
  </si>
  <si>
    <t>Drainage related Repairs</t>
  </si>
  <si>
    <t>Direction Boards installation</t>
  </si>
  <si>
    <t>Public Library related repairs - Part 2</t>
  </si>
  <si>
    <t>Public Library related repairs - Part 1</t>
  </si>
  <si>
    <t>Sports Complex repairs</t>
  </si>
  <si>
    <t>Garbage Pick up - Society Premises</t>
  </si>
  <si>
    <t>Concretization of roads</t>
  </si>
  <si>
    <t>Side Border for Road near Bhagli hospital</t>
  </si>
  <si>
    <t>Repair road - Near Sahyadri Hospital</t>
  </si>
  <si>
    <t>Tarring of Roads - Gangadham Chowk</t>
  </si>
  <si>
    <t>Tarring of Roads - Bibwewadi Gaavthaan</t>
  </si>
  <si>
    <t>Tarring of Roads - Sant Eknathnagar</t>
  </si>
  <si>
    <t>Tarring of Roads - Swami Vivekanand</t>
  </si>
  <si>
    <t>Cleaning of Drainage Line</t>
  </si>
  <si>
    <t>Concretization of side border</t>
  </si>
  <si>
    <t>Drainage line cleaning and repairs</t>
  </si>
  <si>
    <t>Samaajmandir Repair related works</t>
  </si>
  <si>
    <t>Trees related</t>
  </si>
  <si>
    <t>Jhaadaannaa Aali karne</t>
  </si>
  <si>
    <t>Naalaa Cleaning</t>
  </si>
  <si>
    <t>Footpath Development</t>
  </si>
  <si>
    <t>Chamber repairs</t>
  </si>
  <si>
    <t>Directions board</t>
  </si>
  <si>
    <t>Road Repairs</t>
  </si>
  <si>
    <t>School Toilet repair</t>
  </si>
  <si>
    <t xml:space="preserve">Beautification </t>
  </si>
  <si>
    <t xml:space="preserve">Rainwater Harvesting </t>
  </si>
  <si>
    <t>Recheck for classification</t>
  </si>
  <si>
    <t>Added a new code- Rain water harvesting</t>
  </si>
  <si>
    <t>Tree Plantation and related works</t>
  </si>
  <si>
    <t>Footpath Repairs</t>
  </si>
  <si>
    <t>Rainwater Harvesting  at Sports complex</t>
  </si>
  <si>
    <t>Beautify and Colour wall paintings</t>
  </si>
  <si>
    <t>Paintings on border walls</t>
  </si>
  <si>
    <t>Baalwaadi repairs</t>
  </si>
  <si>
    <t>Fencing for trees</t>
  </si>
  <si>
    <t>Furniture related works in school</t>
  </si>
  <si>
    <t>Bags purchase - part 2</t>
  </si>
  <si>
    <t>Bags purchase - part 1</t>
  </si>
  <si>
    <t>Cloth Bags supply</t>
  </si>
  <si>
    <t xml:space="preserve">Decoration work </t>
  </si>
  <si>
    <t>Direction Boards</t>
  </si>
  <si>
    <t>Naalaa cleaning and beautification</t>
  </si>
  <si>
    <t>White stripes and cats eye on roads</t>
  </si>
  <si>
    <t>Footpath repairs and related works</t>
  </si>
  <si>
    <t>Iron Sheet change of public library</t>
  </si>
  <si>
    <t>Directional Boards</t>
  </si>
  <si>
    <t>Health Kothi repair</t>
  </si>
  <si>
    <t>Rain water harvesting</t>
  </si>
  <si>
    <t>Boring installation</t>
  </si>
  <si>
    <t>Furniture purchase</t>
  </si>
  <si>
    <t>Dhakalgaadi Supply</t>
  </si>
  <si>
    <t>Buckets supply big and small</t>
  </si>
  <si>
    <t>Extend room in Gym</t>
  </si>
  <si>
    <t>Iron Sheets installation on Border Walls</t>
  </si>
  <si>
    <t>Virangula Centre repair</t>
  </si>
  <si>
    <t>Hand sanitizer stand and Corona related</t>
  </si>
  <si>
    <t>Sanitizers and face mask supply</t>
  </si>
  <si>
    <t>Sanitizer stand and sanitizers distribution</t>
  </si>
  <si>
    <t>Sanitizer, face mask etc supply</t>
  </si>
  <si>
    <t>Drainage line repairs</t>
  </si>
  <si>
    <t>Drainage line repairs and related works</t>
  </si>
  <si>
    <t>Laying drainage lines and related works</t>
  </si>
  <si>
    <t>Sanitizer stand and related</t>
  </si>
  <si>
    <t>Mask, Sanitizer stand and sanitizers distribution</t>
  </si>
  <si>
    <t>Sanitizer stand etc</t>
  </si>
  <si>
    <t>School repairs and related works</t>
  </si>
  <si>
    <t>Tarring roads</t>
  </si>
  <si>
    <t>Side bordering for road</t>
  </si>
  <si>
    <t>Tarring of road</t>
  </si>
  <si>
    <t>Sanitizer and related</t>
  </si>
  <si>
    <t>Sanitizer and stand</t>
  </si>
  <si>
    <t>Face Mask supply and related</t>
  </si>
  <si>
    <t>Cloth bags supply</t>
  </si>
  <si>
    <t>Public construction sites and urinals cleaning</t>
  </si>
  <si>
    <t>Cloth Face Mask</t>
  </si>
  <si>
    <t>Chamber cleaning and clearing</t>
  </si>
  <si>
    <t>Face Mask supply</t>
  </si>
  <si>
    <t>Laying drainage lines</t>
  </si>
  <si>
    <t>Hand Sanitizer tank set</t>
  </si>
  <si>
    <t>Clearing of chambers</t>
  </si>
  <si>
    <t>Supply of sanitizer, face mask etc</t>
  </si>
  <si>
    <t>Mask Supply</t>
  </si>
  <si>
    <t>Spreading public awareness about Corona virus - part 1</t>
  </si>
  <si>
    <t>Spreading public awareness about Corona virus - part 2</t>
  </si>
  <si>
    <t>Sanitizer and face mask supply</t>
  </si>
  <si>
    <t>Toilet repair related</t>
  </si>
  <si>
    <t>Hand sanitizers and related works</t>
  </si>
  <si>
    <t>Toilet for women and related works</t>
  </si>
  <si>
    <t>Toilet tanks replacement and related works</t>
  </si>
  <si>
    <t>Drainage covers replacement and related</t>
  </si>
  <si>
    <t>Drainage and chamber lines cleaning</t>
  </si>
  <si>
    <t>Chamber repairs and clearing</t>
  </si>
  <si>
    <t>Mask and sanitizer supply</t>
  </si>
  <si>
    <t>Drainage lines cleaning and clearing</t>
  </si>
  <si>
    <t>Drainage covers replacement and alignment</t>
  </si>
  <si>
    <t>Handwash basin supply</t>
  </si>
  <si>
    <t>Drainage repairs</t>
  </si>
  <si>
    <t>Miscellaneous development works</t>
  </si>
  <si>
    <t>Electric poles related work</t>
  </si>
  <si>
    <t>Shed installation</t>
  </si>
  <si>
    <t>Drainage gate installation</t>
  </si>
  <si>
    <t>Chambers repair and related work</t>
  </si>
  <si>
    <t>Concretization on drainage line</t>
  </si>
  <si>
    <t>Tarring of roads</t>
  </si>
  <si>
    <t>Tar road repair</t>
  </si>
  <si>
    <t>Drainage line installation and related work</t>
  </si>
  <si>
    <t>Drainage line cleaning and chamber repair</t>
  </si>
  <si>
    <t>Drainage cleaning and chamber repair</t>
  </si>
  <si>
    <t>Cleaning and chamber repair</t>
  </si>
  <si>
    <t>Acid and phenyl supply in Arogya Kothi</t>
  </si>
  <si>
    <t>Pavement blocks installation in school</t>
  </si>
  <si>
    <t>Developmental Works at Sports complex</t>
  </si>
  <si>
    <t>Samaj Mandir repair</t>
  </si>
  <si>
    <t>Thermoplastic paints on roads</t>
  </si>
  <si>
    <t>Cleaning related works</t>
  </si>
  <si>
    <t>Footpath repair work</t>
  </si>
  <si>
    <t>WANAWADI - RAM TEKDI</t>
  </si>
  <si>
    <t>rastyanvar unchi maryada basavane</t>
  </si>
  <si>
    <t>Traffic related- Tanmay</t>
  </si>
  <si>
    <t>nameplates</t>
  </si>
  <si>
    <t xml:space="preserve">jute bags </t>
  </si>
  <si>
    <t xml:space="preserve">rangarangoti and sushobhikaran </t>
  </si>
  <si>
    <t>fog machine and grass cutting machine purchase</t>
  </si>
  <si>
    <t>Cleaning- Tanmay</t>
  </si>
  <si>
    <t xml:space="preserve">drainage line cleaning </t>
  </si>
  <si>
    <t xml:space="preserve">kapadi bags </t>
  </si>
  <si>
    <t xml:space="preserve">building a library </t>
  </si>
  <si>
    <t>garbage shade building</t>
  </si>
  <si>
    <t>sign boards</t>
  </si>
  <si>
    <t>toilet related</t>
  </si>
  <si>
    <t>vividha kame kare</t>
  </si>
  <si>
    <t>no specific work mentioned- do not know where to put it</t>
  </si>
  <si>
    <t>This is correct- Tanmay</t>
  </si>
  <si>
    <t xml:space="preserve">basket ball ground development work </t>
  </si>
  <si>
    <t>footpath development</t>
  </si>
  <si>
    <t xml:space="preserve">development work </t>
  </si>
  <si>
    <t>ground development</t>
  </si>
  <si>
    <t xml:space="preserve">ground cleaning </t>
  </si>
  <si>
    <t>dambarikaran</t>
  </si>
  <si>
    <t xml:space="preserve">water pineline </t>
  </si>
  <si>
    <t>fog machine purchase</t>
  </si>
  <si>
    <t>decorative poles</t>
  </si>
  <si>
    <t xml:space="preserve">radaroda </t>
  </si>
  <si>
    <t>library building</t>
  </si>
  <si>
    <t>road development</t>
  </si>
  <si>
    <t xml:space="preserve">concritization </t>
  </si>
  <si>
    <t xml:space="preserve">electric related </t>
  </si>
  <si>
    <t>cleaning</t>
  </si>
  <si>
    <t xml:space="preserve">benches </t>
  </si>
  <si>
    <t xml:space="preserve">school repair work </t>
  </si>
  <si>
    <t xml:space="preserve">gym repair work </t>
  </si>
  <si>
    <t xml:space="preserve">community hall repair work </t>
  </si>
  <si>
    <t xml:space="preserve">cleaning </t>
  </si>
  <si>
    <t xml:space="preserve">new drainage line  </t>
  </si>
  <si>
    <t xml:space="preserve">cctv installation </t>
  </si>
  <si>
    <t>wall painting</t>
  </si>
  <si>
    <t>repair work</t>
  </si>
  <si>
    <t>road related work</t>
  </si>
  <si>
    <t xml:space="preserve">probably this goes under development work but not sure </t>
  </si>
  <si>
    <t>Garden code includes playground- Tanmay</t>
  </si>
  <si>
    <t>temple area concritization</t>
  </si>
  <si>
    <t>signboards and nameplates should be different codes</t>
  </si>
  <si>
    <t xml:space="preserve">roshnai and related work </t>
  </si>
  <si>
    <t xml:space="preserve">drainage work </t>
  </si>
  <si>
    <t xml:space="preserve">speaker system and other electric work </t>
  </si>
  <si>
    <t xml:space="preserve">kapdi bags </t>
  </si>
  <si>
    <t xml:space="preserve">kapdi face masks </t>
  </si>
  <si>
    <t xml:space="preserve">drainage related </t>
  </si>
  <si>
    <t xml:space="preserve">kapdi facemasks and sanitizer </t>
  </si>
  <si>
    <t xml:space="preserve">toilet repair </t>
  </si>
  <si>
    <t xml:space="preserve">face masks </t>
  </si>
  <si>
    <t xml:space="preserve">toilet repair and cleaning </t>
  </si>
  <si>
    <t>probably should go under development or building</t>
  </si>
  <si>
    <t>Building is the right code</t>
  </si>
  <si>
    <t>Foot operated wash basin</t>
  </si>
  <si>
    <t>cateye</t>
  </si>
  <si>
    <t>thermoplastic paint</t>
  </si>
  <si>
    <t>kapdi bags</t>
  </si>
  <si>
    <t>sanitizer</t>
  </si>
  <si>
    <t>cctv</t>
  </si>
  <si>
    <t>seema bhint bandhane</t>
  </si>
  <si>
    <t>smashanatle vividh durusti vishayak kame</t>
  </si>
  <si>
    <t>smashan mukhya dar</t>
  </si>
  <si>
    <t>road related</t>
  </si>
  <si>
    <t>road cleaning</t>
  </si>
  <si>
    <t>handle free sanitizer</t>
  </si>
  <si>
    <t xml:space="preserve">durgandi dur karnyasathi natural sanitrate powder </t>
  </si>
  <si>
    <t>gym related</t>
  </si>
  <si>
    <t>dambrikaran</t>
  </si>
  <si>
    <t>lahan raste</t>
  </si>
  <si>
    <t xml:space="preserve">water dispen. for schools </t>
  </si>
  <si>
    <t>bolard basavane</t>
  </si>
  <si>
    <t>BENCHES</t>
  </si>
  <si>
    <t xml:space="preserve">DRAINAGE </t>
  </si>
  <si>
    <t>BUILDING A LIBRARY</t>
  </si>
  <si>
    <t>rada roda</t>
  </si>
  <si>
    <t>Kusti-akhada development work</t>
  </si>
  <si>
    <t>interlocking blocks</t>
  </si>
  <si>
    <t>name plates</t>
  </si>
  <si>
    <t>bhint bandhne</t>
  </si>
  <si>
    <t>2 par galya karne</t>
  </si>
  <si>
    <t>disha darshak falat</t>
  </si>
  <si>
    <t>gym development</t>
  </si>
  <si>
    <t>mandir</t>
  </si>
  <si>
    <t>wiring works</t>
  </si>
  <si>
    <t>light pole fixing</t>
  </si>
  <si>
    <t>HADAPSAR - MUNDHWA</t>
  </si>
  <si>
    <t>Temporary Shed construction for yoga in Market terrace</t>
  </si>
  <si>
    <t xml:space="preserve">Installation of railing along footpath
</t>
  </si>
  <si>
    <t>Blocks installation and Concretization</t>
  </si>
  <si>
    <t>Concretization and installation of blocks</t>
  </si>
  <si>
    <t>Is this amount correct???</t>
  </si>
  <si>
    <t xml:space="preserve">Looks okay. </t>
  </si>
  <si>
    <t>Maintenance related work</t>
  </si>
  <si>
    <t>Confirm amount (sheet has the same amount).</t>
  </si>
  <si>
    <t>Black phenyl purchasing for toilets</t>
  </si>
  <si>
    <t xml:space="preserve"> 'Katta' installation</t>
  </si>
  <si>
    <t>Code - ?? Is katta = bench??</t>
  </si>
  <si>
    <t>Bench is right</t>
  </si>
  <si>
    <t>Development work at waste seggregation shed</t>
  </si>
  <si>
    <t>Corrected</t>
  </si>
  <si>
    <t>Benches is right</t>
  </si>
  <si>
    <t>Cemetery/ crematorium related development work</t>
  </si>
  <si>
    <t>Amount to be confirmed since expenditure is above 2L</t>
  </si>
  <si>
    <t>Sitting platform installation in crematorium</t>
  </si>
  <si>
    <t xml:space="preserve"> 'Murum' in school ground</t>
  </si>
  <si>
    <t xml:space="preserve">Right code used. </t>
  </si>
  <si>
    <t>Steel bollards/poles</t>
  </si>
  <si>
    <t>P.M.C. school related development work</t>
  </si>
  <si>
    <t>carry out electrical work</t>
  </si>
  <si>
    <t xml:space="preserve">work in cemetery </t>
  </si>
  <si>
    <t>to carry out electrical work</t>
  </si>
  <si>
    <t>electricity to do thematic</t>
  </si>
  <si>
    <t>out undeground cable work</t>
  </si>
  <si>
    <t>underground cable work</t>
  </si>
  <si>
    <t>electricty work</t>
  </si>
  <si>
    <t>to correct electricity work</t>
  </si>
  <si>
    <t>laying of paving blocks in the area and carrying out work</t>
  </si>
  <si>
    <t xml:space="preserve">work in the convenient toilet </t>
  </si>
  <si>
    <t>to do electrical work</t>
  </si>
  <si>
    <t>boundary wall work</t>
  </si>
  <si>
    <t>right to information</t>
  </si>
  <si>
    <t xml:space="preserve">installation of blocks </t>
  </si>
  <si>
    <t xml:space="preserve">laying of blocks </t>
  </si>
  <si>
    <t>gymnasium work</t>
  </si>
  <si>
    <t>installation of internal blocks</t>
  </si>
  <si>
    <t>to install blocks and other work</t>
  </si>
  <si>
    <t>performing electrical work</t>
  </si>
  <si>
    <t>works at various places</t>
  </si>
  <si>
    <t xml:space="preserve">to arrange lighting </t>
  </si>
  <si>
    <t>to carry our road work</t>
  </si>
  <si>
    <t>to carry out drainage works</t>
  </si>
  <si>
    <t>to carry our underground cable work</t>
  </si>
  <si>
    <t>lighting at various places</t>
  </si>
  <si>
    <t>developing roads</t>
  </si>
  <si>
    <t>to carry out underground cable work</t>
  </si>
  <si>
    <t xml:space="preserve">concreting </t>
  </si>
  <si>
    <t>concreting the premises</t>
  </si>
  <si>
    <t>drainage work</t>
  </si>
  <si>
    <t>carrying out drainage work</t>
  </si>
  <si>
    <t>concrete block</t>
  </si>
  <si>
    <t>carrying out pavement works</t>
  </si>
  <si>
    <t>to carry out concrete and blocks</t>
  </si>
  <si>
    <t xml:space="preserve">performing concrete </t>
  </si>
  <si>
    <t>to carry out improvement works</t>
  </si>
  <si>
    <t xml:space="preserve">installation of netting and construction </t>
  </si>
  <si>
    <t>carrying out concrete and blocks</t>
  </si>
  <si>
    <t>sidewalk work</t>
  </si>
  <si>
    <t>carrying out concreting work</t>
  </si>
  <si>
    <t>footpath and pavement block work</t>
  </si>
  <si>
    <t xml:space="preserve">concreting work </t>
  </si>
  <si>
    <t xml:space="preserve">laying of drainage </t>
  </si>
  <si>
    <t>laying of drainage line and ancillary works</t>
  </si>
  <si>
    <t>concreting and installation of blocks</t>
  </si>
  <si>
    <t xml:space="preserve">carry out drainage work </t>
  </si>
  <si>
    <t>carry out road works</t>
  </si>
  <si>
    <t xml:space="preserve">carry out toilet work </t>
  </si>
  <si>
    <t>concreting and laying of blocks</t>
  </si>
  <si>
    <t xml:space="preserve">laying blocks </t>
  </si>
  <si>
    <t>carry out thematic repair work</t>
  </si>
  <si>
    <t xml:space="preserve">electrical matter to repair </t>
  </si>
  <si>
    <t xml:space="preserve">to develop roads </t>
  </si>
  <si>
    <t>to do thematic work</t>
  </si>
  <si>
    <t>thematic work</t>
  </si>
  <si>
    <t>KONDHWA - YEWALE WADI</t>
  </si>
  <si>
    <t>Benches supply</t>
  </si>
  <si>
    <t>Crematorium development work</t>
  </si>
  <si>
    <t>Rainwater line and chamber repair</t>
  </si>
  <si>
    <t>Chamber repair and related work</t>
  </si>
  <si>
    <t>Canvas bags purchasing</t>
  </si>
  <si>
    <t>Jute bafs purchasing</t>
  </si>
  <si>
    <t>Concretization and related work</t>
  </si>
  <si>
    <t>Bags distribution</t>
  </si>
  <si>
    <t>Direction boards and nameplates installation</t>
  </si>
  <si>
    <t>Board installation</t>
  </si>
  <si>
    <t>Direction board installation</t>
  </si>
  <si>
    <t>Information board installation</t>
  </si>
  <si>
    <t xml:space="preserve"> 'Dipmal'/swaged poll installation</t>
  </si>
  <si>
    <t>Cats eye instllation and thermoplastic painting</t>
  </si>
  <si>
    <t>Amount verification required.</t>
  </si>
  <si>
    <t>Changed amount to the approved amount</t>
  </si>
  <si>
    <t>Height barrier installation</t>
  </si>
  <si>
    <r>
      <rPr>
        <rFont val="Arial"/>
        <color theme="1"/>
      </rPr>
      <t xml:space="preserve">Code - ??? also, </t>
    </r>
    <r>
      <rPr>
        <rFont val="Arial"/>
        <b/>
        <color theme="1"/>
      </rPr>
      <t>Amount verification required</t>
    </r>
    <r>
      <rPr>
        <rFont val="Arial"/>
        <color theme="1"/>
      </rPr>
      <t>.</t>
    </r>
  </si>
  <si>
    <t>Code is correct. Changed amount to the approved amount</t>
  </si>
  <si>
    <t>Footpath development work</t>
  </si>
  <si>
    <t>Chain-link fencing and patra partition work</t>
  </si>
  <si>
    <t>Lanes repair and cleaning work</t>
  </si>
  <si>
    <t xml:space="preserve"> 'Swachha-bharat' movement related work</t>
  </si>
  <si>
    <t>Tiles installation and concretization</t>
  </si>
  <si>
    <t>Public library related work</t>
  </si>
  <si>
    <t>Road development work</t>
  </si>
  <si>
    <t>Drainage line installation and concretization</t>
  </si>
  <si>
    <t xml:space="preserve">Rainwater line cleaning </t>
  </si>
  <si>
    <t>Interlocking blocks installation</t>
  </si>
  <si>
    <t>Hand sanitizer and masks distribution</t>
  </si>
  <si>
    <t>Sanitizer distribution</t>
  </si>
  <si>
    <t>Sanitizer stand and sanitizer distribution</t>
  </si>
  <si>
    <t>Mask and soap distribution</t>
  </si>
  <si>
    <t>Sanitizer stand distribution</t>
  </si>
  <si>
    <t>Hand sanitizer, mask and soap distribution</t>
  </si>
  <si>
    <t>Hand wash basin installation</t>
  </si>
  <si>
    <t>Cloth mask distribution</t>
  </si>
  <si>
    <t>Handwash/ sanitizer stand installation</t>
  </si>
  <si>
    <t>Sanitizer stand installation</t>
  </si>
  <si>
    <t>Mask and sanitizer distribution</t>
  </si>
  <si>
    <t>Drainage Works</t>
  </si>
  <si>
    <t>lane concretization</t>
  </si>
  <si>
    <t>Drainage Line Installation</t>
  </si>
  <si>
    <t>Drainage Line related work</t>
  </si>
  <si>
    <t>Old Blocks replacement</t>
  </si>
  <si>
    <t>Building footpath</t>
  </si>
  <si>
    <t>drainage related work</t>
  </si>
  <si>
    <t>Drainage line laying</t>
  </si>
  <si>
    <t>Drainage Line Development</t>
  </si>
  <si>
    <t>Drainage line Installation</t>
  </si>
  <si>
    <t>Smashaanbhoomi developmental works</t>
  </si>
  <si>
    <t>BHAVANI PETH</t>
  </si>
  <si>
    <t>Electricity Related works</t>
  </si>
  <si>
    <t>Chamber and drainage line repair</t>
  </si>
  <si>
    <t>Lanes concretization</t>
  </si>
  <si>
    <t>Chamber repair and drainage line cleaning</t>
  </si>
  <si>
    <t>Supply of cloth bags</t>
  </si>
  <si>
    <t>Reading place</t>
  </si>
  <si>
    <t>Road and other repairs related works</t>
  </si>
  <si>
    <t>Electric works in Samaajmandir</t>
  </si>
  <si>
    <t>Iron Benches installation</t>
  </si>
  <si>
    <t>CCTV Camera installation</t>
  </si>
  <si>
    <t>Stainless Steel bollards</t>
  </si>
  <si>
    <t>Stainless Steel benches</t>
  </si>
  <si>
    <t>Marble Tile with name and direction boards</t>
  </si>
  <si>
    <t>Bollard Installation</t>
  </si>
  <si>
    <t>Canvas bag distribution</t>
  </si>
  <si>
    <t>Chamber alignment and related works</t>
  </si>
  <si>
    <t>Public Toilet Repairs</t>
  </si>
  <si>
    <t>Chowk beautification</t>
  </si>
  <si>
    <t>Clearing of rainy chambers</t>
  </si>
  <si>
    <t>Light arrangements in Toilet</t>
  </si>
  <si>
    <t>Light arrangements in Temple</t>
  </si>
  <si>
    <t>Speedbreaker</t>
  </si>
  <si>
    <t>School Beautification</t>
  </si>
  <si>
    <t>Drainage meshes replacements</t>
  </si>
  <si>
    <t>Cleaning with Jetting Machine</t>
  </si>
  <si>
    <t>Footpath Consturction</t>
  </si>
  <si>
    <t>Drainage line and chamber repairs</t>
  </si>
  <si>
    <t>Drainage Line repairs and related works</t>
  </si>
  <si>
    <t xml:space="preserve">Drainage Line repairs </t>
  </si>
  <si>
    <t>Public tap repairs</t>
  </si>
  <si>
    <t>Joshi Hall repairs</t>
  </si>
  <si>
    <t>Storm Water drainage line and Chamber clearing and cleaning</t>
  </si>
  <si>
    <t>Chamber alignment and repair works</t>
  </si>
  <si>
    <t>Health center repair</t>
  </si>
  <si>
    <t>Footpath repiars</t>
  </si>
  <si>
    <t>Yoga hall repairs</t>
  </si>
  <si>
    <t>Doors and gate installation at Health Club</t>
  </si>
  <si>
    <t>Mominpura Kabristan development works</t>
  </si>
  <si>
    <t>Beautification of area around stadium</t>
  </si>
  <si>
    <t>Arc (kamaan) repairs</t>
  </si>
  <si>
    <t>Check for reclassification of expense code</t>
  </si>
  <si>
    <t>Information boards installlation</t>
  </si>
  <si>
    <t>Ward Office building repairs</t>
  </si>
  <si>
    <t>Thermoplastic paint application</t>
  </si>
  <si>
    <t>Drainage Chamber alignment and cleaning of drainage</t>
  </si>
  <si>
    <t>Corporation Building repairs</t>
  </si>
  <si>
    <t>Concrete repairs related</t>
  </si>
  <si>
    <t>Clearing and cleaning of chambers</t>
  </si>
  <si>
    <t>Footpath related works</t>
  </si>
  <si>
    <t>Drainage line clearing and chamber repairs</t>
  </si>
  <si>
    <t>Cat's eye installation</t>
  </si>
  <si>
    <t>Developmental works at Urdu Study Hall</t>
  </si>
  <si>
    <t>Chamber cleaning and repairs</t>
  </si>
  <si>
    <t>Chamber alignment</t>
  </si>
  <si>
    <t>Drainage line and flooring installation</t>
  </si>
  <si>
    <t>Laying of drainage line</t>
  </si>
  <si>
    <t>Chamber alignment and clearing</t>
  </si>
  <si>
    <t>Chamber grill repairs and installation</t>
  </si>
  <si>
    <t>Chamber and Drainage line cleaning</t>
  </si>
  <si>
    <t>Chamber cleaning and alignment</t>
  </si>
  <si>
    <t>Wall Painting</t>
  </si>
  <si>
    <t>Repair works in Schools</t>
  </si>
  <si>
    <t>Developmental Works in Schools</t>
  </si>
  <si>
    <t>Chamber repairs and drainage related works</t>
  </si>
  <si>
    <t>Health centers and Samaaj Mandirs repairs</t>
  </si>
  <si>
    <t>School Furniture Repair</t>
  </si>
  <si>
    <t>Rain Net cover cleaning</t>
  </si>
  <si>
    <t>Boxing coaching center furniture works</t>
  </si>
  <si>
    <t>Chamber repairs related works</t>
  </si>
  <si>
    <t>Rain line repairs and related works</t>
  </si>
  <si>
    <t>Chamber clearing and cleaning</t>
  </si>
  <si>
    <t>Chamber repair related works</t>
  </si>
  <si>
    <t>Chamber replacement and repairs</t>
  </si>
  <si>
    <t>Drainage line laying and repairs</t>
  </si>
  <si>
    <t>Drainage line laying and chamber installation</t>
  </si>
  <si>
    <t>Cotton Masks supply</t>
  </si>
  <si>
    <t>Kabristan Repairs</t>
  </si>
  <si>
    <t>Foot Operated Hand Sanitizer stand</t>
  </si>
  <si>
    <t>Drainage Line cleaning</t>
  </si>
  <si>
    <t>Drainage line cleaning and Chamber alignment</t>
  </si>
  <si>
    <t>Black Phenyl Supply for toilets and urinals</t>
  </si>
  <si>
    <t>Drainage Line repairs</t>
  </si>
  <si>
    <t>Chamber alignment and Manhole repairs</t>
  </si>
  <si>
    <t>Drainage line cleaning and chamber clearing</t>
  </si>
  <si>
    <t>Hand wash basin distribution</t>
  </si>
  <si>
    <t xml:space="preserve">Foot operated wash basin </t>
  </si>
  <si>
    <t>Drainage line cleaning and chamber repairs</t>
  </si>
  <si>
    <t>Virangula center works</t>
  </si>
  <si>
    <t>Electrical works in samaaj mandir</t>
  </si>
  <si>
    <t>Samaaj Mandir repairs</t>
  </si>
  <si>
    <t>Sports center repairs</t>
  </si>
  <si>
    <t>Motor Stand repairs</t>
  </si>
  <si>
    <t>Drainage Line laying</t>
  </si>
  <si>
    <t>Reading hall construction and repairs</t>
  </si>
  <si>
    <t>Rain cover changes</t>
  </si>
  <si>
    <t>Chamber repairs and cleaning</t>
  </si>
  <si>
    <t>Repairs and developmental works</t>
  </si>
  <si>
    <t>Drainage Line Clearing</t>
  </si>
  <si>
    <t>Drainage Line Cleaning</t>
  </si>
  <si>
    <t>Hands Free Sanitizer Wash Basin installation</t>
  </si>
  <si>
    <t>Brick mortar benches</t>
  </si>
  <si>
    <t>Boards for Corporation School</t>
  </si>
  <si>
    <t>BSNL Office Library</t>
  </si>
  <si>
    <t>Reading hall</t>
  </si>
  <si>
    <t>Boards for Corporation Clinics</t>
  </si>
  <si>
    <t>KASBA - VISHRAMBAUG WADA</t>
  </si>
  <si>
    <t xml:space="preserve">Water dispensers  </t>
  </si>
  <si>
    <t>Code?</t>
  </si>
  <si>
    <t>Public library shed</t>
  </si>
  <si>
    <t>Jute bags distributed</t>
  </si>
  <si>
    <t>Open Yoga Kendra repair work</t>
  </si>
  <si>
    <t>Cotton bags distributed</t>
  </si>
  <si>
    <t>Ganpati Visarjan tanks repair</t>
  </si>
  <si>
    <t>Patra shed</t>
  </si>
  <si>
    <t>Cleaning work- Rada roda</t>
  </si>
  <si>
    <t>Rain water harvesting plant</t>
  </si>
  <si>
    <t>Water disinfection unit</t>
  </si>
  <si>
    <t>Samajik Gruha repair works</t>
  </si>
  <si>
    <t>Building related works</t>
  </si>
  <si>
    <t>Samaj mandir repairs</t>
  </si>
  <si>
    <t>Street light poles</t>
  </si>
  <si>
    <t>New lights</t>
  </si>
  <si>
    <t>LED fittings</t>
  </si>
  <si>
    <t>Electrical works in toilets</t>
  </si>
  <si>
    <t>Public water taps repairs</t>
  </si>
  <si>
    <t>Pavsali jaali -- code? Is drainage correct?</t>
  </si>
  <si>
    <t>Correct code</t>
  </si>
  <si>
    <t>Fence wall colouring</t>
  </si>
  <si>
    <t>Amount in sheet is 15681.56</t>
  </si>
  <si>
    <t>Changing cables</t>
  </si>
  <si>
    <t>Wiring and electrical works in toilet</t>
  </si>
  <si>
    <t xml:space="preserve">Concretization work </t>
  </si>
  <si>
    <t>Repair works in school</t>
  </si>
  <si>
    <t>Ghat repairs at Omkareshwar</t>
  </si>
  <si>
    <t>Cleaning material supply</t>
  </si>
  <si>
    <t>Development works in PMC</t>
  </si>
  <si>
    <t>Nameplate at Fire brigade station</t>
  </si>
  <si>
    <t>Chairs in school</t>
  </si>
  <si>
    <t>Thermoplastic paint on roads</t>
  </si>
  <si>
    <t>Work on visarjan ghat</t>
  </si>
  <si>
    <t>Development works at Arogya kothi</t>
  </si>
  <si>
    <t>Shed at arogya kothi</t>
  </si>
  <si>
    <t>Shed peshwe samadhi</t>
  </si>
  <si>
    <t xml:space="preserve">Paver blocks </t>
  </si>
  <si>
    <t>Water dispenser at crematorium</t>
  </si>
  <si>
    <t>Amount in the sheet is 1579661.00</t>
  </si>
  <si>
    <t>Development works at Gym</t>
  </si>
  <si>
    <t>Water tanks cleaning</t>
  </si>
  <si>
    <t xml:space="preserve">CCTV camera </t>
  </si>
  <si>
    <t>Development works at Virangula kendra</t>
  </si>
  <si>
    <t>Repair works in a study</t>
  </si>
  <si>
    <t>Repair and maintenance works</t>
  </si>
  <si>
    <t>Storm water drainage repairs</t>
  </si>
  <si>
    <t>Tulshi vrundavan designed pole</t>
  </si>
  <si>
    <t>Fire extinguishers in school</t>
  </si>
  <si>
    <t>Repair works at a study</t>
  </si>
  <si>
    <t>Channeling net</t>
  </si>
  <si>
    <t>Development works in school</t>
  </si>
  <si>
    <t>Cleaning water tanks</t>
  </si>
  <si>
    <t>Library repairs</t>
  </si>
  <si>
    <t>Eletrical works</t>
  </si>
  <si>
    <t>Open gym</t>
  </si>
  <si>
    <t>Building repairs</t>
  </si>
  <si>
    <t>Repair works in Municipal clinic</t>
  </si>
  <si>
    <t>Distributing masks</t>
  </si>
  <si>
    <t>Hand Sanitizers</t>
  </si>
  <si>
    <t>Repair and maintenance at Thosarbaug</t>
  </si>
  <si>
    <t xml:space="preserve">Is Thosarbaug a garden? Or should the code be maintainance </t>
  </si>
  <si>
    <t>Garden is fine</t>
  </si>
  <si>
    <t>Conducting electrical works in Mangalwar Peth and Rasta Peth area</t>
  </si>
  <si>
    <t>Conducting electrical works in Kasba Peth and Somwar Peth area</t>
  </si>
  <si>
    <t>Carrying out electrical repair work at various places</t>
  </si>
  <si>
    <t>Carrying out electrical works at various places</t>
  </si>
  <si>
    <t>Installation of electric light pole</t>
  </si>
  <si>
    <t>To carry out electrical works</t>
  </si>
  <si>
    <t>Carrying out electrical work</t>
  </si>
  <si>
    <t>स्वीकृत सदस्य</t>
  </si>
  <si>
    <t>Carry out electrical works in the income of Pune Municipal Corporation</t>
  </si>
  <si>
    <t>Carrying out electrical works at Sane Guruji Nagar</t>
  </si>
  <si>
    <t>Carry out electrical work.</t>
  </si>
  <si>
    <t>Electrical and wiring work.</t>
  </si>
  <si>
    <t>Carrying out electrical works at Annabhau Sathe Statue and Sanas Ground</t>
  </si>
  <si>
    <t>Carry out electrical works at various places</t>
  </si>
  <si>
    <t>Supplying acid and phenol to health centers for cleaning toilets and urinals.</t>
  </si>
  <si>
    <t>Providing acid and phenol to health centers in Mangalwar Peth, Somwar Peth, Kasba Peth.</t>
  </si>
  <si>
    <t>Providing cloth masks at Mangalwar Peth and Somwar Peth.</t>
  </si>
  <si>
    <t>Providing cloth masks in Kasba Peth, Rasta Peth, Gavani areas.</t>
  </si>
  <si>
    <t>Applying thermoplastic paint at various places.</t>
  </si>
  <si>
    <t>Procuring fennel for easy toilet cleaning of Pune Municipality.</t>
  </si>
  <si>
    <t>Supplying acid to health centers</t>
  </si>
  <si>
    <t>Drainage line cleaning and drainage chamber repair in Kasba Peth</t>
  </si>
  <si>
    <t>Concreting in Kasba Peth and cleaning and desilting the drainage chamber.</t>
  </si>
  <si>
    <t>Cleaning of drainage line in Bhimnagar, Indiranagar Shramik Nagar area.</t>
  </si>
  <si>
    <t>Laying drainage line and repairing and cleaning the chamber in Mangalwar Peth.</t>
  </si>
  <si>
    <t>Laying drainage line and concreting at various places</t>
  </si>
  <si>
    <t>Providing Sanitizers to Citizens at various places (Approved Corporation).</t>
  </si>
  <si>
    <t>Lifting Rada Roda and related works at Monday Peth, Tuesday Peth, Rasta Peth.</t>
  </si>
  <si>
    <t>Supply of acid and aromatic phenols to health centers/schools/dispensaries in the ward.</t>
  </si>
  <si>
    <t>Providing acid and phenol for cleaning toilets and urinals.</t>
  </si>
  <si>
    <t>Repairing Chambers in Mangalwar Peth area and various places.</t>
  </si>
  <si>
    <t>Repairing chambers in Rasta Peth area and various places.</t>
  </si>
  <si>
    <t>Repairing Chambers in Somwar Peth area and various places.</t>
  </si>
  <si>
    <t>Mangalwar Peth area and repair of various footpaths and related works.</t>
  </si>
  <si>
    <t>Repairing pavements and related works at Somwar Peth, Khadi Maidan and various places.</t>
  </si>
  <si>
    <t>To carry out drainage line repair and related works in Friday Peth and Shaniwar Peth and ward.</t>
  </si>
  <si>
    <t>Sadashiv Peth, Narayan Peth and various places in the ward to carry out rain line repair and related works.</t>
  </si>
  <si>
    <t>Repairing drainage chamber at various places in the ward.</t>
  </si>
  <si>
    <t>Repairing of libraries at various places in the ward.</t>
  </si>
  <si>
    <t>Repairing defective blocks at Sadashiv Peth and various places in the ward.</t>
  </si>
  <si>
    <t>Paving of alleys at various places in Sadashiv Peth and Ward.</t>
  </si>
  <si>
    <t>Carrying out repair works in municipal buildings in the ward.</t>
  </si>
  <si>
    <t>Carrying out various repair works in the accessible/public toilets at various places.</t>
  </si>
  <si>
    <t>Carrying out electrical works at various places.</t>
  </si>
  <si>
    <t>Lokhande talim and make a library in the ward.</t>
  </si>
  <si>
    <t>Making library in Shindepar Chowk Shaniwar Peth and Ward.</t>
  </si>
  <si>
    <t>Doing pavement repair work in Sadashiv Peth and Ward.</t>
  </si>
  <si>
    <t>Doing drainage repair work in Shaniwar Peth and Ward.</t>
  </si>
  <si>
    <t>To carry out drainage repair works in the Friday Peth and Ward.</t>
  </si>
  <si>
    <t>To carry out rain line repair works in Narayan Peth, Sadashiv Peth ward.</t>
  </si>
  <si>
    <t>Providing acid and phenol to the health centers at Shaniwar Peth Sadashiv Peth.</t>
  </si>
  <si>
    <t>Providing acid and phenol to health centers at Prakhar Peth Narayan Peth.</t>
  </si>
  <si>
    <t>Repairing and cleaning the monsoon line in Prakhar Peth Ward.</t>
  </si>
  <si>
    <t>To carry out drainage line repair and cleaning works in Shaniwar Peth and Friday Peth areas.</t>
  </si>
  <si>
    <t>Carrying out various maintenance works in public/convenience toilets.</t>
  </si>
  <si>
    <t>Doing drainage lines and chamber repairs at various places.</t>
  </si>
  <si>
    <t>Carry out rainwater lines and chamber repairs at various places</t>
  </si>
  <si>
    <t>M.N.P. Carrying out various repair works in buildings.</t>
  </si>
  <si>
    <t>Doing drainage and rain line repair work in Mandai area.</t>
  </si>
  <si>
    <t>Providing funnels to maintain cleanliness in toilets and urinals.</t>
  </si>
  <si>
    <t>Providing acid to maintain cleanliness in toilets and urinals.</t>
  </si>
  <si>
    <t>Providing acid and phenol to maintain cleanliness in toilets and urinals.</t>
  </si>
  <si>
    <t>Drainage line and chamber repair works.</t>
  </si>
  <si>
    <t>Doing rain line and chamber repair works.</t>
  </si>
  <si>
    <t>Provision of sanitizers for citizens</t>
  </si>
  <si>
    <t>Pavement repair.</t>
  </si>
  <si>
    <t>Carrying out repair works in municipal buildings.</t>
  </si>
  <si>
    <t>Supplying acid and phenol to health centers.</t>
  </si>
  <si>
    <t>Distributing masks to citizens.</t>
  </si>
  <si>
    <t>Providing black phenol and acid for cleaning toilets and urinals.</t>
  </si>
  <si>
    <t>Applying thermo plastic paint on various roads</t>
  </si>
  <si>
    <t>Installation of various fine sign boards, various nameplates</t>
  </si>
  <si>
    <t>Construction of barricading for traffic planning on various roads</t>
  </si>
  <si>
    <t>Installation of various proper direction boards and name boards</t>
  </si>
  <si>
    <t>Doing furniture work at Bharatmata Abhyasika.</t>
  </si>
  <si>
    <t>Laying floors and concrete.</t>
  </si>
  <si>
    <t>Doing concrete work.</t>
  </si>
  <si>
    <t>Drainage cleaning and toilet repair work in Ambedkar Colony.</t>
  </si>
  <si>
    <t>Carrying out drainage works in Mahatma Phule Colony.</t>
  </si>
  <si>
    <t>Drainage cleaning and toilet repair work in Lakshminagar.</t>
  </si>
  <si>
    <t>Lifting radar at various places in Laxminagar and hilly areas.</t>
  </si>
  <si>
    <t>Picking up radar at various places.</t>
  </si>
  <si>
    <t>Desilting and cleaning the drainage line at various places.</t>
  </si>
  <si>
    <t>To carry out construction works at Bhamre School.</t>
  </si>
  <si>
    <t>Carrying out various architectural works at Parvati Darshan Bhaji Mandai</t>
  </si>
  <si>
    <t>Installation of various directional boards in mountain view area</t>
  </si>
  <si>
    <t>Carrying out repair work at Rajmata Jijau Hospital in Parvati Darshan area</t>
  </si>
  <si>
    <t>Tiles installaton in flood affected chala no. Flooring in 102 and 103</t>
  </si>
  <si>
    <t>Concreting of lane at 38/4 b</t>
  </si>
  <si>
    <t>Cleaning the drainage line and removing sludge from the chamber</t>
  </si>
  <si>
    <t>Doing drainage line and chamber repair works</t>
  </si>
  <si>
    <t>Carrying out construction works at various places</t>
  </si>
  <si>
    <t>Construction of shed for Vaccination Center at Rajmata Jijau Hospital</t>
  </si>
  <si>
    <t>Arranging a meeting at the library at Bhaji Mandai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</si>
</sst>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980000"/>
      <name val="Arial"/>
    </font>
    <font>
      <b/>
      <sz val="14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999999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11.0"/>
      <color theme="1"/>
      <name val="Arial"/>
    </font>
    <font>
      <color rgb="FF000000"/>
      <name val="Arial"/>
    </font>
    <font>
      <color rgb="FF777777"/>
      <name val="Roboto"/>
    </font>
    <font>
      <color rgb="FFFFFF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ck">
        <color rgb="FF000000"/>
      </right>
      <top style="medium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bottom style="thin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left" shrinkToFit="0" wrapText="1"/>
    </xf>
    <xf borderId="1" fillId="3" fontId="2" numFmtId="0" xfId="0" applyAlignment="1" applyBorder="1" applyFill="1" applyFont="1">
      <alignment shrinkToFit="0" wrapText="1"/>
    </xf>
    <xf borderId="1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horizontal="center" shrinkToFit="0" wrapText="1"/>
    </xf>
    <xf borderId="1" fillId="3" fontId="2" numFmtId="0" xfId="0" applyAlignment="1" applyBorder="1" applyFont="1">
      <alignment horizontal="center" readingOrder="0" shrinkToFit="0" wrapText="1"/>
    </xf>
    <xf borderId="2" fillId="2" fontId="2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4" fontId="4" numFmtId="0" xfId="0" applyAlignment="1" applyFill="1" applyFont="1">
      <alignment horizontal="left" shrinkToFit="0" vertical="bottom" wrapText="0"/>
    </xf>
    <xf borderId="0" fillId="4" fontId="5" numFmtId="0" xfId="0" applyAlignment="1" applyFont="1">
      <alignment horizontal="center" shrinkToFit="0" vertical="bottom" wrapText="0"/>
    </xf>
    <xf borderId="3" fillId="4" fontId="1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2" fontId="2" numFmtId="0" xfId="0" applyFont="1"/>
    <xf borderId="0" fillId="2" fontId="5" numFmtId="0" xfId="0" applyAlignment="1" applyFont="1">
      <alignment horizontal="center" shrinkToFit="0" vertical="bottom" wrapText="0"/>
    </xf>
    <xf borderId="3" fillId="2" fontId="1" numFmtId="0" xfId="0" applyAlignment="1" applyBorder="1" applyFont="1">
      <alignment horizontal="center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3" fillId="0" fontId="6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3" fillId="0" fontId="2" numFmtId="0" xfId="0" applyBorder="1" applyFont="1"/>
    <xf borderId="0" fillId="0" fontId="6" numFmtId="0" xfId="0" applyAlignment="1" applyFont="1">
      <alignment horizontal="center" readingOrder="0" shrinkToFit="0" vertical="bottom" wrapText="0"/>
    </xf>
    <xf borderId="0" fillId="5" fontId="6" numFmtId="0" xfId="0" applyAlignment="1" applyFill="1" applyFont="1">
      <alignment horizontal="left" shrinkToFit="0" vertical="bottom" wrapText="0"/>
    </xf>
    <xf borderId="0" fillId="6" fontId="6" numFmtId="0" xfId="0" applyAlignment="1" applyFill="1" applyFont="1">
      <alignment horizontal="left" shrinkToFit="0" vertical="bottom" wrapText="0"/>
    </xf>
    <xf borderId="0" fillId="0" fontId="6" numFmtId="0" xfId="0" applyAlignment="1" applyFont="1">
      <alignment horizontal="center" shrinkToFit="0" vertical="bottom" wrapText="1"/>
    </xf>
    <xf borderId="0" fillId="7" fontId="6" numFmtId="0" xfId="0" applyAlignment="1" applyFill="1" applyFont="1">
      <alignment horizontal="center" shrinkToFit="0" vertical="center" wrapText="1"/>
    </xf>
    <xf borderId="0" fillId="0" fontId="7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center" shrinkToFit="0" vertical="bottom" wrapText="1"/>
    </xf>
    <xf borderId="0" fillId="7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horizontal="center" shrinkToFit="0" vertical="bottom" wrapText="1"/>
    </xf>
    <xf borderId="0" fillId="4" fontId="5" numFmtId="0" xfId="0" applyAlignment="1" applyFont="1">
      <alignment horizontal="center" readingOrder="0" shrinkToFit="0" vertical="bottom" wrapText="0"/>
    </xf>
    <xf borderId="0" fillId="2" fontId="1" numFmtId="0" xfId="0" applyFont="1"/>
    <xf borderId="0" fillId="0" fontId="8" numFmtId="0" xfId="0" applyAlignment="1" applyFont="1">
      <alignment horizontal="left" shrinkToFit="0" vertical="bottom" wrapText="0"/>
    </xf>
    <xf borderId="0" fillId="7" fontId="6" numFmtId="0" xfId="0" applyAlignment="1" applyFont="1">
      <alignment horizontal="center" shrinkToFit="0" wrapText="1"/>
    </xf>
    <xf borderId="0" fillId="4" fontId="6" numFmtId="9" xfId="0" applyAlignment="1" applyFont="1" applyNumberFormat="1">
      <alignment horizontal="center" shrinkToFit="0" vertical="bottom" wrapText="0"/>
    </xf>
    <xf borderId="0" fillId="4" fontId="5" numFmtId="9" xfId="0" applyAlignment="1" applyFont="1" applyNumberFormat="1">
      <alignment horizontal="center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4" fillId="0" fontId="6" numFmtId="0" xfId="0" applyAlignment="1" applyBorder="1" applyFont="1">
      <alignment horizontal="left" shrinkToFit="0" vertical="bottom" wrapText="0"/>
    </xf>
    <xf borderId="4" fillId="0" fontId="6" numFmtId="0" xfId="0" applyAlignment="1" applyBorder="1" applyFont="1">
      <alignment horizontal="center" shrinkToFit="0" vertical="bottom" wrapText="0"/>
    </xf>
    <xf borderId="4" fillId="0" fontId="8" numFmtId="0" xfId="0" applyAlignment="1" applyBorder="1" applyFont="1">
      <alignment horizontal="left" shrinkToFit="0" vertical="bottom" wrapText="0"/>
    </xf>
    <xf borderId="4" fillId="0" fontId="6" numFmtId="0" xfId="0" applyAlignment="1" applyBorder="1" applyFont="1">
      <alignment horizontal="center" shrinkToFit="0" vertical="bottom" wrapText="1"/>
    </xf>
    <xf borderId="4" fillId="7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bottom" wrapText="0"/>
    </xf>
    <xf borderId="4" fillId="4" fontId="6" numFmtId="9" xfId="0" applyAlignment="1" applyBorder="1" applyFont="1" applyNumberFormat="1">
      <alignment horizontal="center" shrinkToFit="0" vertical="bottom" wrapText="0"/>
    </xf>
    <xf borderId="4" fillId="4" fontId="5" numFmtId="9" xfId="0" applyAlignment="1" applyBorder="1" applyFont="1" applyNumberFormat="1">
      <alignment horizontal="center" shrinkToFit="0" vertical="bottom" wrapText="0"/>
    </xf>
    <xf borderId="4" fillId="0" fontId="2" numFmtId="0" xfId="0" applyBorder="1" applyFont="1"/>
    <xf borderId="4" fillId="0" fontId="9" numFmtId="0" xfId="0" applyBorder="1" applyFont="1"/>
    <xf borderId="0" fillId="0" fontId="1" numFmtId="0" xfId="0" applyAlignment="1" applyFont="1">
      <alignment horizontal="center"/>
    </xf>
    <xf borderId="0" fillId="7" fontId="2" numFmtId="0" xfId="0" applyAlignment="1" applyFont="1">
      <alignment shrinkToFit="0" vertical="center" wrapText="1"/>
    </xf>
    <xf borderId="3" fillId="2" fontId="5" numFmtId="0" xfId="0" applyAlignment="1" applyBorder="1" applyFont="1">
      <alignment horizontal="center" shrinkToFit="0" vertical="bottom" wrapText="0"/>
    </xf>
    <xf borderId="3" fillId="2" fontId="5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/>
    </xf>
    <xf borderId="3" fillId="0" fontId="6" numFmtId="0" xfId="0" applyAlignment="1" applyBorder="1" applyFont="1">
      <alignment horizontal="center" readingOrder="0" shrinkToFit="0" vertical="bottom" wrapText="0"/>
    </xf>
    <xf borderId="5" fillId="8" fontId="10" numFmtId="0" xfId="0" applyAlignment="1" applyBorder="1" applyFill="1" applyFont="1">
      <alignment horizontal="left" readingOrder="0"/>
    </xf>
    <xf borderId="4" fillId="8" fontId="10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left" shrinkToFit="0" vertical="bottom" wrapText="0"/>
    </xf>
    <xf borderId="7" fillId="0" fontId="9" numFmtId="0" xfId="0" applyAlignment="1" applyBorder="1" applyFont="1">
      <alignment readingOrder="0"/>
    </xf>
    <xf borderId="0" fillId="0" fontId="10" numFmtId="0" xfId="0" applyAlignment="1" applyFont="1">
      <alignment horizontal="right" readingOrder="0"/>
    </xf>
    <xf borderId="0" fillId="0" fontId="9" numFmtId="10" xfId="0" applyAlignment="1" applyFont="1" applyNumberFormat="1">
      <alignment horizontal="center"/>
    </xf>
    <xf borderId="8" fillId="0" fontId="9" numFmtId="0" xfId="0" applyAlignment="1" applyBorder="1" applyFont="1">
      <alignment horizontal="left"/>
    </xf>
    <xf borderId="9" fillId="0" fontId="11" numFmtId="0" xfId="0" applyBorder="1" applyFont="1"/>
    <xf borderId="10" fillId="0" fontId="11" numFmtId="0" xfId="0" applyBorder="1" applyFont="1"/>
    <xf borderId="0" fillId="0" fontId="10" numFmtId="0" xfId="0" applyAlignment="1" applyFont="1">
      <alignment readingOrder="0"/>
    </xf>
    <xf borderId="0" fillId="0" fontId="9" numFmtId="10" xfId="0" applyFont="1" applyNumberFormat="1"/>
    <xf borderId="11" fillId="8" fontId="10" numFmtId="0" xfId="0" applyAlignment="1" applyBorder="1" applyFont="1">
      <alignment horizontal="center" readingOrder="0" vertical="center"/>
    </xf>
    <xf borderId="12" fillId="8" fontId="10" numFmtId="0" xfId="0" applyAlignment="1" applyBorder="1" applyFont="1">
      <alignment horizontal="center" readingOrder="0" vertical="center"/>
    </xf>
    <xf borderId="9" fillId="8" fontId="9" numFmtId="0" xfId="0" applyAlignment="1" applyBorder="1" applyFont="1">
      <alignment horizontal="center" vertical="center"/>
    </xf>
    <xf borderId="9" fillId="8" fontId="10" numFmtId="0" xfId="0" applyAlignment="1" applyBorder="1" applyFont="1">
      <alignment horizontal="center" readingOrder="0" vertical="center"/>
    </xf>
    <xf borderId="10" fillId="8" fontId="9" numFmtId="0" xfId="0" applyAlignment="1" applyBorder="1" applyFont="1">
      <alignment horizontal="center" vertical="center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8" fontId="10" numFmtId="0" xfId="0" applyAlignment="1" applyBorder="1" applyFont="1">
      <alignment horizontal="center" readingOrder="0" vertical="center"/>
    </xf>
    <xf borderId="15" fillId="8" fontId="10" numFmtId="0" xfId="0" applyAlignment="1" applyBorder="1" applyFont="1">
      <alignment horizontal="center" readingOrder="0" vertical="center"/>
    </xf>
    <xf borderId="16" fillId="0" fontId="11" numFmtId="0" xfId="0" applyBorder="1" applyFont="1"/>
    <xf borderId="17" fillId="9" fontId="6" numFmtId="0" xfId="0" applyAlignment="1" applyBorder="1" applyFill="1" applyFont="1">
      <alignment horizontal="left" shrinkToFit="0" vertical="bottom" wrapText="0"/>
    </xf>
    <xf borderId="11" fillId="0" fontId="9" numFmtId="0" xfId="0" applyBorder="1" applyFont="1"/>
    <xf borderId="17" fillId="0" fontId="9" numFmtId="0" xfId="0" applyBorder="1" applyFont="1"/>
    <xf borderId="18" fillId="0" fontId="11" numFmtId="0" xfId="0" applyBorder="1" applyFont="1"/>
    <xf borderId="17" fillId="0" fontId="6" numFmtId="0" xfId="0" applyAlignment="1" applyBorder="1" applyFont="1">
      <alignment horizontal="left" shrinkToFit="0" vertical="bottom" wrapText="0"/>
    </xf>
    <xf borderId="17" fillId="0" fontId="9" numFmtId="0" xfId="0" applyAlignment="1" applyBorder="1" applyFont="1">
      <alignment readingOrder="0"/>
    </xf>
    <xf borderId="14" fillId="0" fontId="6" numFmtId="0" xfId="0" applyAlignment="1" applyBorder="1" applyFont="1">
      <alignment horizontal="left" shrinkToFit="0" vertical="bottom" wrapText="0"/>
    </xf>
    <xf borderId="15" fillId="0" fontId="9" numFmtId="0" xfId="0" applyAlignment="1" applyBorder="1" applyFont="1">
      <alignment readingOrder="0"/>
    </xf>
    <xf borderId="14" fillId="0" fontId="9" numFmtId="0" xfId="0" applyBorder="1" applyFont="1"/>
    <xf borderId="11" fillId="0" fontId="9" numFmtId="0" xfId="0" applyAlignment="1" applyBorder="1" applyFont="1">
      <alignment readingOrder="0"/>
    </xf>
    <xf borderId="11" fillId="0" fontId="9" numFmtId="0" xfId="0" applyAlignment="1" applyBorder="1" applyFont="1">
      <alignment horizontal="center" readingOrder="0"/>
    </xf>
    <xf borderId="19" fillId="0" fontId="11" numFmtId="0" xfId="0" applyBorder="1" applyFont="1"/>
    <xf borderId="19" fillId="0" fontId="9" numFmtId="0" xfId="0" applyBorder="1" applyFont="1"/>
    <xf borderId="14" fillId="0" fontId="9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/>
    </xf>
    <xf borderId="4" fillId="0" fontId="11" numFmtId="0" xfId="0" applyBorder="1" applyFont="1"/>
    <xf borderId="0" fillId="0" fontId="9" numFmtId="0" xfId="0" applyFont="1"/>
    <xf borderId="7" fillId="9" fontId="9" numFmtId="0" xfId="0" applyAlignment="1" applyBorder="1" applyFont="1">
      <alignment readingOrder="0"/>
    </xf>
    <xf borderId="7" fillId="10" fontId="9" numFmtId="0" xfId="0" applyAlignment="1" applyBorder="1" applyFill="1" applyFont="1">
      <alignment readingOrder="0"/>
    </xf>
    <xf borderId="7" fillId="0" fontId="9" numFmtId="0" xfId="0" applyBorder="1" applyFont="1"/>
    <xf borderId="15" fillId="0" fontId="9" numFmtId="0" xfId="0" applyBorder="1" applyFont="1"/>
    <xf borderId="20" fillId="0" fontId="12" numFmtId="0" xfId="0" applyAlignment="1" applyBorder="1" applyFont="1">
      <alignment horizontal="center"/>
    </xf>
    <xf borderId="21" fillId="0" fontId="11" numFmtId="0" xfId="0" applyBorder="1" applyFont="1"/>
    <xf borderId="22" fillId="0" fontId="11" numFmtId="0" xfId="0" applyBorder="1" applyFont="1"/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center" vertical="bottom"/>
    </xf>
    <xf borderId="0" fillId="0" fontId="13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0" fillId="2" fontId="13" numFmtId="0" xfId="0" applyAlignment="1" applyFont="1">
      <alignment vertical="bottom"/>
    </xf>
    <xf borderId="0" fillId="2" fontId="13" numFmtId="0" xfId="0" applyAlignment="1" applyFont="1">
      <alignment horizontal="left" shrinkToFit="0" vertical="bottom" wrapText="1"/>
    </xf>
    <xf borderId="0" fillId="0" fontId="13" numFmtId="0" xfId="0" applyAlignment="1" applyFont="1">
      <alignment horizontal="left" shrinkToFit="0" vertical="bottom" wrapText="1"/>
    </xf>
    <xf borderId="4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4" fillId="0" fontId="2" numFmtId="4" xfId="0" applyAlignment="1" applyBorder="1" applyFont="1" applyNumberFormat="1">
      <alignment horizontal="center" vertical="bottom"/>
    </xf>
    <xf borderId="23" fillId="0" fontId="2" numFmtId="0" xfId="0" applyAlignment="1" applyBorder="1" applyFont="1">
      <alignment vertical="bottom"/>
    </xf>
    <xf borderId="19" fillId="0" fontId="2" numFmtId="0" xfId="0" applyAlignment="1" applyBorder="1" applyFont="1">
      <alignment horizontal="center" vertical="bottom"/>
    </xf>
    <xf borderId="19" fillId="0" fontId="2" numFmtId="0" xfId="0" applyAlignment="1" applyBorder="1" applyFont="1">
      <alignment vertical="bottom"/>
    </xf>
    <xf borderId="19" fillId="7" fontId="2" numFmtId="4" xfId="0" applyAlignment="1" applyBorder="1" applyFont="1" applyNumberFormat="1">
      <alignment horizontal="center" vertical="bottom"/>
    </xf>
    <xf borderId="24" fillId="0" fontId="2" numFmtId="0" xfId="0" applyAlignment="1" applyBorder="1" applyFont="1">
      <alignment vertical="bottom"/>
    </xf>
    <xf borderId="0" fillId="7" fontId="2" numFmtId="4" xfId="0" applyAlignment="1" applyFont="1" applyNumberFormat="1">
      <alignment horizontal="center" vertical="bottom"/>
    </xf>
    <xf borderId="4" fillId="0" fontId="2" numFmtId="0" xfId="0" applyAlignment="1" applyBorder="1" applyFont="1">
      <alignment horizontal="center"/>
    </xf>
    <xf borderId="4" fillId="7" fontId="2" numFmtId="4" xfId="0" applyAlignment="1" applyBorder="1" applyFont="1" applyNumberFormat="1">
      <alignment horizontal="center"/>
    </xf>
    <xf borderId="23" fillId="0" fontId="2" numFmtId="0" xfId="0" applyBorder="1" applyFont="1"/>
    <xf borderId="0" fillId="0" fontId="13" numFmtId="0" xfId="0" applyAlignment="1" applyFont="1">
      <alignment horizontal="left" vertical="bottom"/>
    </xf>
    <xf borderId="4" fillId="0" fontId="2" numFmtId="4" xfId="0" applyAlignment="1" applyBorder="1" applyFont="1" applyNumberFormat="1">
      <alignment horizontal="center"/>
    </xf>
    <xf borderId="0" fillId="2" fontId="13" numFmtId="0" xfId="0" applyAlignment="1" applyFont="1">
      <alignment horizontal="left" vertical="bottom"/>
    </xf>
    <xf borderId="25" fillId="0" fontId="2" numFmtId="0" xfId="0" applyAlignment="1" applyBorder="1" applyFont="1">
      <alignment horizontal="center" readingOrder="0"/>
    </xf>
    <xf borderId="25" fillId="0" fontId="2" numFmtId="0" xfId="0" applyAlignment="1" applyBorder="1" applyFont="1">
      <alignment readingOrder="0"/>
    </xf>
    <xf borderId="25" fillId="0" fontId="2" numFmtId="4" xfId="0" applyAlignment="1" applyBorder="1" applyFont="1" applyNumberFormat="1">
      <alignment horizontal="center" readingOrder="0"/>
    </xf>
    <xf borderId="26" fillId="0" fontId="2" numFmtId="0" xfId="0" applyAlignment="1" applyBorder="1" applyFont="1">
      <alignment readingOrder="0"/>
    </xf>
    <xf borderId="0" fillId="0" fontId="2" numFmtId="4" xfId="0" applyAlignment="1" applyFont="1" applyNumberFormat="1">
      <alignment horizontal="center" readingOrder="0"/>
    </xf>
    <xf borderId="3" fillId="0" fontId="2" numFmtId="0" xfId="0" applyAlignment="1" applyBorder="1" applyFont="1">
      <alignment readingOrder="0"/>
    </xf>
    <xf borderId="0" fillId="0" fontId="9" numFmtId="0" xfId="0" applyAlignment="1" applyFont="1">
      <alignment horizontal="center" readingOrder="0"/>
    </xf>
    <xf borderId="20" fillId="0" fontId="12" numFmtId="0" xfId="0" applyAlignment="1" applyBorder="1" applyFont="1">
      <alignment horizontal="center" readingOrder="0"/>
    </xf>
    <xf borderId="0" fillId="0" fontId="2" numFmtId="4" xfId="0" applyFont="1" applyNumberFormat="1"/>
    <xf borderId="4" fillId="0" fontId="2" numFmtId="4" xfId="0" applyBorder="1" applyFont="1" applyNumberFormat="1"/>
    <xf borderId="0" fillId="0" fontId="2" numFmtId="4" xfId="0" applyAlignment="1" applyFont="1" applyNumberFormat="1">
      <alignment readingOrder="0"/>
    </xf>
    <xf borderId="0" fillId="2" fontId="14" numFmtId="0" xfId="0" applyAlignment="1" applyFont="1">
      <alignment readingOrder="0"/>
    </xf>
    <xf borderId="20" fillId="0" fontId="12" numFmtId="0" xfId="0" applyAlignment="1" applyBorder="1" applyFont="1">
      <alignment horizontal="center" shrinkToFit="0" wrapText="1"/>
    </xf>
    <xf borderId="0" fillId="0" fontId="2" numFmtId="4" xfId="0" applyAlignment="1" applyFont="1" applyNumberFormat="1">
      <alignment horizontal="center" shrinkToFit="0" wrapText="1"/>
    </xf>
    <xf borderId="3" fillId="0" fontId="2" numFmtId="0" xfId="0" applyAlignment="1" applyBorder="1" applyFont="1">
      <alignment shrinkToFit="0" wrapText="1"/>
    </xf>
    <xf borderId="0" fillId="0" fontId="2" numFmtId="4" xfId="0" applyAlignment="1" applyFont="1" applyNumberFormat="1">
      <alignment shrinkToFit="0" wrapText="1"/>
    </xf>
    <xf borderId="0" fillId="0" fontId="2" numFmtId="0" xfId="0" applyAlignment="1" applyFont="1">
      <alignment shrinkToFit="0" wrapText="0"/>
    </xf>
    <xf borderId="4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wrapText="1"/>
    </xf>
    <xf borderId="4" fillId="0" fontId="2" numFmtId="4" xfId="0" applyAlignment="1" applyBorder="1" applyFont="1" applyNumberFormat="1">
      <alignment shrinkToFit="0" wrapText="1"/>
    </xf>
    <xf borderId="23" fillId="0" fontId="2" numFmtId="0" xfId="0" applyAlignment="1" applyBorder="1" applyFont="1">
      <alignment shrinkToFit="0" wrapText="1"/>
    </xf>
    <xf borderId="0" fillId="2" fontId="13" numFmtId="0" xfId="0" applyAlignment="1" applyFont="1">
      <alignment horizontal="left" shrinkToFit="0" wrapText="1"/>
    </xf>
    <xf quotePrefix="1" borderId="0" fillId="0" fontId="2" numFmtId="0" xfId="0" applyAlignment="1" applyFont="1">
      <alignment shrinkToFit="0" wrapText="1"/>
    </xf>
    <xf borderId="4" fillId="2" fontId="13" numFmtId="4" xfId="0" applyAlignment="1" applyBorder="1" applyFont="1" applyNumberFormat="1">
      <alignment horizontal="right"/>
    </xf>
    <xf borderId="0" fillId="2" fontId="13" numFmtId="0" xfId="0" applyAlignment="1" applyFont="1">
      <alignment horizontal="left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4" xfId="0" applyAlignment="1" applyFont="1" applyNumberForma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 vertical="center"/>
    </xf>
    <xf borderId="27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left" readingOrder="0" shrinkToFit="0" vertical="center" wrapText="1"/>
    </xf>
    <xf borderId="27" fillId="0" fontId="2" numFmtId="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wrapText="1"/>
    </xf>
    <xf borderId="28" fillId="0" fontId="2" numFmtId="0" xfId="0" applyAlignment="1" applyBorder="1" applyFont="1">
      <alignment horizontal="center" readingOrder="0" shrinkToFit="0" vertical="center" wrapText="1"/>
    </xf>
    <xf borderId="28" fillId="0" fontId="2" numFmtId="0" xfId="0" applyAlignment="1" applyBorder="1" applyFont="1">
      <alignment horizontal="left" readingOrder="0" shrinkToFit="0" vertical="center" wrapText="1"/>
    </xf>
    <xf borderId="28" fillId="0" fontId="2" numFmtId="4" xfId="0" applyAlignment="1" applyBorder="1" applyFont="1" applyNumberFormat="1">
      <alignment horizontal="center" readingOrder="0" shrinkToFit="0" vertical="center" wrapText="1"/>
    </xf>
    <xf borderId="29" fillId="0" fontId="2" numFmtId="0" xfId="0" applyAlignment="1" applyBorder="1" applyFont="1">
      <alignment horizontal="left" readingOrder="0" shrinkToFit="0" vertical="center" wrapText="1"/>
    </xf>
    <xf borderId="0" fillId="0" fontId="9" numFmtId="0" xfId="0" applyFont="1"/>
    <xf borderId="0" fillId="7" fontId="2" numFmtId="4" xfId="0" applyFont="1" applyNumberFormat="1"/>
    <xf borderId="0" fillId="0" fontId="2" numFmtId="0" xfId="0" applyAlignment="1" applyFont="1">
      <alignment horizontal="center" readingOrder="0" vertical="bottom"/>
    </xf>
    <xf borderId="0" fillId="0" fontId="1" numFmtId="0" xfId="0" applyFont="1"/>
    <xf borderId="0" fillId="0" fontId="10" numFmtId="0" xfId="0" applyFont="1"/>
    <xf borderId="0" fillId="0" fontId="15" numFmtId="4" xfId="0" applyAlignment="1" applyFont="1" applyNumberFormat="1">
      <alignment readingOrder="0"/>
    </xf>
    <xf borderId="30" fillId="0" fontId="2" numFmtId="0" xfId="0" applyAlignment="1" applyBorder="1" applyFont="1">
      <alignment horizontal="center" vertical="bottom"/>
    </xf>
    <xf borderId="30" fillId="0" fontId="2" numFmtId="0" xfId="0" applyAlignment="1" applyBorder="1" applyFont="1">
      <alignment vertical="bottom"/>
    </xf>
    <xf borderId="30" fillId="0" fontId="2" numFmtId="4" xfId="0" applyAlignment="1" applyBorder="1" applyFont="1" applyNumberFormat="1">
      <alignment horizontal="right" vertical="bottom"/>
    </xf>
    <xf borderId="3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1"/>
    </xf>
    <xf borderId="0" fillId="0" fontId="2" numFmtId="4" xfId="0" applyAlignment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30" fillId="0" fontId="1" numFmtId="0" xfId="0" applyAlignment="1" applyBorder="1" applyFont="1">
      <alignment horizontal="center" readingOrder="0"/>
    </xf>
    <xf borderId="30" fillId="0" fontId="10" numFmtId="0" xfId="0" applyAlignment="1" applyBorder="1" applyFont="1">
      <alignment readingOrder="0"/>
    </xf>
    <xf borderId="30" fillId="0" fontId="1" numFmtId="4" xfId="0" applyAlignment="1" applyBorder="1" applyFont="1" applyNumberFormat="1">
      <alignment readingOrder="0"/>
    </xf>
    <xf borderId="3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readingOrder="0"/>
    </xf>
    <xf borderId="3" fillId="0" fontId="1" numFmtId="0" xfId="0" applyAlignment="1" applyBorder="1" applyFont="1">
      <alignment readingOrder="0"/>
    </xf>
    <xf borderId="0" fillId="11" fontId="1" numFmtId="0" xfId="0" applyAlignment="1" applyFill="1" applyFont="1">
      <alignment horizontal="center" readingOrder="0"/>
    </xf>
    <xf borderId="27" fillId="0" fontId="1" numFmtId="0" xfId="0" applyAlignment="1" applyBorder="1" applyFont="1">
      <alignment horizontal="center" readingOrder="0"/>
    </xf>
    <xf borderId="27" fillId="0" fontId="10" numFmtId="0" xfId="0" applyAlignment="1" applyBorder="1" applyFont="1">
      <alignment readingOrder="0"/>
    </xf>
    <xf borderId="27" fillId="0" fontId="1" numFmtId="4" xfId="0" applyAlignment="1" applyBorder="1" applyFont="1" applyNumberFormat="1">
      <alignment readingOrder="0"/>
    </xf>
    <xf borderId="28" fillId="0" fontId="1" numFmtId="0" xfId="0" applyAlignment="1" applyBorder="1" applyFont="1">
      <alignment horizontal="center" readingOrder="0"/>
    </xf>
    <xf borderId="28" fillId="0" fontId="10" numFmtId="0" xfId="0" applyAlignment="1" applyBorder="1" applyFont="1">
      <alignment readingOrder="0"/>
    </xf>
    <xf borderId="28" fillId="0" fontId="1" numFmtId="4" xfId="0" applyAlignment="1" applyBorder="1" applyFont="1" applyNumberFormat="1">
      <alignment readingOrder="0"/>
    </xf>
    <xf borderId="29" fillId="0" fontId="1" numFmtId="0" xfId="0" applyAlignment="1" applyBorder="1" applyFont="1">
      <alignment readingOrder="0"/>
    </xf>
    <xf borderId="4" fillId="0" fontId="2" numFmtId="0" xfId="0" applyAlignment="1" applyBorder="1" applyFont="1">
      <alignment shrinkToFit="0" wrapText="0"/>
    </xf>
    <xf borderId="32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3" numFmtId="4" xfId="0" applyFont="1" applyNumberFormat="1"/>
    <xf borderId="0" fillId="7" fontId="13" numFmtId="0" xfId="0" applyAlignment="1" applyFont="1">
      <alignment horizontal="left" vertical="bottom"/>
    </xf>
    <xf borderId="0" fillId="12" fontId="2" numFmtId="0" xfId="0" applyAlignment="1" applyFill="1" applyFont="1">
      <alignment horizontal="center"/>
    </xf>
    <xf borderId="19" fillId="0" fontId="2" numFmtId="0" xfId="0" applyAlignment="1" applyBorder="1" applyFont="1">
      <alignment horizontal="center" readingOrder="0"/>
    </xf>
    <xf borderId="19" fillId="0" fontId="9" numFmtId="0" xfId="0" applyAlignment="1" applyBorder="1" applyFont="1">
      <alignment readingOrder="0"/>
    </xf>
    <xf borderId="19" fillId="0" fontId="2" numFmtId="4" xfId="0" applyAlignment="1" applyBorder="1" applyFont="1" applyNumberFormat="1">
      <alignment readingOrder="0"/>
    </xf>
    <xf borderId="2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4" fillId="0" fontId="9" numFmtId="0" xfId="0" applyAlignment="1" applyBorder="1" applyFont="1">
      <alignment readingOrder="0"/>
    </xf>
    <xf borderId="4" fillId="0" fontId="2" numFmtId="4" xfId="0" applyAlignment="1" applyBorder="1" applyFont="1" applyNumberFormat="1">
      <alignment readingOrder="0"/>
    </xf>
    <xf borderId="23" fillId="0" fontId="2" numFmtId="0" xfId="0" applyAlignment="1" applyBorder="1" applyFont="1">
      <alignment readingOrder="0"/>
    </xf>
    <xf borderId="28" fillId="0" fontId="2" numFmtId="0" xfId="0" applyAlignment="1" applyBorder="1" applyFont="1">
      <alignment horizontal="center"/>
    </xf>
    <xf borderId="28" fillId="0" fontId="2" numFmtId="0" xfId="0" applyBorder="1" applyFont="1"/>
    <xf borderId="28" fillId="0" fontId="2" numFmtId="4" xfId="0" applyBorder="1" applyFont="1" applyNumberFormat="1"/>
    <xf borderId="29" fillId="0" fontId="2" numFmtId="0" xfId="0" applyBorder="1" applyFont="1"/>
    <xf borderId="4" fillId="0" fontId="13" numFmtId="0" xfId="0" applyAlignment="1" applyBorder="1" applyFont="1">
      <alignment horizontal="left" vertical="bottom"/>
    </xf>
    <xf borderId="0" fillId="13" fontId="2" numFmtId="0" xfId="0" applyAlignment="1" applyFill="1" applyFont="1">
      <alignment horizontal="center" vertical="bottom"/>
    </xf>
    <xf borderId="0" fillId="13" fontId="2" numFmtId="0" xfId="0" applyAlignment="1" applyFont="1">
      <alignment vertical="bottom"/>
    </xf>
    <xf borderId="0" fillId="13" fontId="2" numFmtId="4" xfId="0" applyAlignment="1" applyFont="1" applyNumberFormat="1">
      <alignment horizontal="center" vertical="bottom"/>
    </xf>
    <xf borderId="1" fillId="13" fontId="2" numFmtId="0" xfId="0" applyAlignment="1" applyBorder="1" applyFont="1">
      <alignment vertical="bottom"/>
    </xf>
    <xf borderId="0" fillId="13" fontId="2" numFmtId="0" xfId="0" applyAlignment="1" applyFont="1">
      <alignment vertical="bottom"/>
    </xf>
    <xf borderId="1" fillId="13" fontId="2" numFmtId="0" xfId="0" applyAlignment="1" applyBorder="1" applyFont="1">
      <alignment horizontal="center" vertical="bottom"/>
    </xf>
    <xf borderId="1" fillId="13" fontId="2" numFmtId="0" xfId="0" applyAlignment="1" applyBorder="1" applyFont="1">
      <alignment vertical="bottom"/>
    </xf>
    <xf borderId="1" fillId="13" fontId="2" numFmtId="4" xfId="0" applyAlignment="1" applyBorder="1" applyFont="1" applyNumberFormat="1">
      <alignment horizontal="center" vertical="bottom"/>
    </xf>
    <xf borderId="0" fillId="0" fontId="2" numFmtId="0" xfId="0" applyAlignment="1" applyFont="1">
      <alignment horizontal="left"/>
    </xf>
    <xf borderId="0" fillId="0" fontId="2" numFmtId="4" xfId="0" applyAlignment="1" applyFont="1" applyNumberFormat="1">
      <alignment horizontal="left"/>
    </xf>
    <xf borderId="3" fillId="0" fontId="2" numFmtId="0" xfId="0" applyAlignment="1" applyBorder="1" applyFont="1">
      <alignment horizontal="left"/>
    </xf>
    <xf borderId="0" fillId="0" fontId="2" numFmtId="0" xfId="0" applyAlignment="1" applyFont="1">
      <alignment shrinkToFit="0" wrapText="0"/>
    </xf>
    <xf borderId="27" fillId="0" fontId="2" numFmtId="0" xfId="0" applyAlignment="1" applyBorder="1" applyFont="1">
      <alignment horizontal="center"/>
    </xf>
    <xf borderId="27" fillId="0" fontId="2" numFmtId="0" xfId="0" applyAlignment="1" applyBorder="1" applyFont="1">
      <alignment shrinkToFit="0" wrapText="0"/>
    </xf>
    <xf borderId="27" fillId="0" fontId="2" numFmtId="4" xfId="0" applyBorder="1" applyFont="1" applyNumberFormat="1"/>
    <xf borderId="33" fillId="0" fontId="2" numFmtId="0" xfId="0" applyBorder="1" applyFont="1"/>
    <xf borderId="0" fillId="0" fontId="9" numFmtId="0" xfId="0" applyAlignment="1" applyFont="1">
      <alignment readingOrder="0" shrinkToFit="0" wrapText="0"/>
    </xf>
    <xf borderId="0" fillId="0" fontId="9" numFmtId="4" xfId="0" applyFont="1" applyNumberFormat="1"/>
    <xf borderId="0" fillId="0" fontId="9" numFmtId="0" xfId="0" applyAlignment="1" applyFont="1">
      <alignment shrinkToFit="0" wrapText="0"/>
    </xf>
    <xf borderId="0" fillId="0" fontId="9" numFmtId="4" xfId="0" applyAlignment="1" applyFont="1" applyNumberFormat="1">
      <alignment readingOrder="0"/>
    </xf>
    <xf borderId="28" fillId="0" fontId="2" numFmtId="0" xfId="0" applyAlignment="1" applyBorder="1" applyFont="1">
      <alignment horizontal="center" readingOrder="0"/>
    </xf>
    <xf borderId="28" fillId="0" fontId="9" numFmtId="0" xfId="0" applyAlignment="1" applyBorder="1" applyFont="1">
      <alignment readingOrder="0" shrinkToFit="0" wrapText="0"/>
    </xf>
    <xf borderId="28" fillId="0" fontId="2" numFmtId="4" xfId="0" applyAlignment="1" applyBorder="1" applyFont="1" applyNumberFormat="1">
      <alignment readingOrder="0"/>
    </xf>
    <xf borderId="29" fillId="0" fontId="2" numFmtId="0" xfId="0" applyAlignment="1" applyBorder="1" applyFont="1">
      <alignment readingOrder="0"/>
    </xf>
    <xf borderId="0" fillId="0" fontId="9" numFmtId="0" xfId="0" applyAlignment="1" applyFont="1">
      <alignment shrinkToFit="0" wrapText="0"/>
    </xf>
  </cellXfs>
  <cellStyles count="1">
    <cellStyle xfId="0" name="Normal" builtinId="0"/>
  </cellStyles>
  <dxfs count="9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theme="1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.13"/>
    <col customWidth="1" min="3" max="3" width="9.75"/>
    <col customWidth="1" min="4" max="4" width="10.25"/>
    <col customWidth="1" min="5" max="5" width="8.38"/>
    <col customWidth="1" min="6" max="6" width="3.63"/>
    <col customWidth="1" min="7" max="7" width="15.38"/>
    <col customWidth="1" min="8" max="8" width="38.63"/>
    <col customWidth="1" min="9" max="9" width="3.5"/>
  </cols>
  <sheetData>
    <row r="1" ht="15.75" customHeight="1">
      <c r="A1" s="1" t="s">
        <v>0</v>
      </c>
      <c r="B1" s="2"/>
      <c r="C1" s="3" t="s">
        <v>1</v>
      </c>
      <c r="D1" s="2"/>
      <c r="E1" s="3" t="s">
        <v>2</v>
      </c>
      <c r="F1" s="2"/>
      <c r="G1" s="4" t="s">
        <v>3</v>
      </c>
      <c r="H1" s="4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5" t="s">
        <v>5</v>
      </c>
      <c r="B2" s="2"/>
      <c r="C2" s="6" t="s">
        <v>6</v>
      </c>
      <c r="D2" s="2"/>
      <c r="E2" s="6" t="s">
        <v>7</v>
      </c>
      <c r="F2" s="2"/>
      <c r="G2" s="7" t="s">
        <v>8</v>
      </c>
      <c r="H2" s="8" t="s">
        <v>8</v>
      </c>
      <c r="I2" s="2"/>
      <c r="J2" s="9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5" t="s">
        <v>10</v>
      </c>
      <c r="B3" s="2"/>
      <c r="C3" s="6" t="s">
        <v>11</v>
      </c>
      <c r="D3" s="2"/>
      <c r="E3" s="6" t="s">
        <v>12</v>
      </c>
      <c r="F3" s="2"/>
      <c r="G3" s="7" t="s">
        <v>13</v>
      </c>
      <c r="H3" s="8" t="s">
        <v>14</v>
      </c>
      <c r="I3" s="2"/>
      <c r="J3" s="9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5" t="s">
        <v>16</v>
      </c>
      <c r="B4" s="2"/>
      <c r="C4" s="6" t="s">
        <v>17</v>
      </c>
      <c r="D4" s="2"/>
      <c r="E4" s="6" t="s">
        <v>18</v>
      </c>
      <c r="F4" s="2"/>
      <c r="G4" s="7" t="s">
        <v>19</v>
      </c>
      <c r="H4" s="8" t="s">
        <v>20</v>
      </c>
      <c r="I4" s="2"/>
      <c r="J4" s="9" t="s">
        <v>21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5"/>
      <c r="B5" s="2"/>
      <c r="C5" s="6" t="s">
        <v>22</v>
      </c>
      <c r="D5" s="10"/>
      <c r="E5" s="11" t="s">
        <v>23</v>
      </c>
      <c r="F5" s="2"/>
      <c r="G5" s="7" t="s">
        <v>24</v>
      </c>
      <c r="H5" s="8" t="s">
        <v>25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5"/>
      <c r="B6" s="2"/>
      <c r="C6" s="6" t="s">
        <v>26</v>
      </c>
      <c r="D6" s="2"/>
      <c r="E6" s="11" t="s">
        <v>27</v>
      </c>
      <c r="F6" s="2"/>
      <c r="G6" s="7" t="s">
        <v>28</v>
      </c>
      <c r="H6" s="8" t="s">
        <v>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2"/>
      <c r="B7" s="2"/>
      <c r="C7" s="6" t="s">
        <v>30</v>
      </c>
      <c r="D7" s="2"/>
      <c r="E7" s="10"/>
      <c r="F7" s="2"/>
      <c r="G7" s="7" t="s">
        <v>31</v>
      </c>
      <c r="H7" s="8" t="s">
        <v>32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2"/>
      <c r="B8" s="2"/>
      <c r="C8" s="6" t="s">
        <v>33</v>
      </c>
      <c r="D8" s="2"/>
      <c r="E8" s="10"/>
      <c r="F8" s="2"/>
      <c r="G8" s="7" t="s">
        <v>34</v>
      </c>
      <c r="H8" s="8" t="s">
        <v>35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2"/>
      <c r="B9" s="2"/>
      <c r="C9" s="6" t="s">
        <v>36</v>
      </c>
      <c r="D9" s="2"/>
      <c r="E9" s="10"/>
      <c r="F9" s="2"/>
      <c r="G9" s="7" t="s">
        <v>37</v>
      </c>
      <c r="H9" s="8" t="s">
        <v>38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"/>
      <c r="B10" s="2"/>
      <c r="C10" s="6" t="s">
        <v>39</v>
      </c>
      <c r="D10" s="2"/>
      <c r="E10" s="10"/>
      <c r="F10" s="2"/>
      <c r="G10" s="7" t="s">
        <v>40</v>
      </c>
      <c r="H10" s="8" t="s">
        <v>41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2"/>
      <c r="B11" s="2"/>
      <c r="C11" s="6" t="s">
        <v>42</v>
      </c>
      <c r="D11" s="2"/>
      <c r="E11" s="10"/>
      <c r="F11" s="2"/>
      <c r="G11" s="7" t="s">
        <v>43</v>
      </c>
      <c r="H11" s="8" t="s">
        <v>44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2"/>
      <c r="B12" s="2"/>
      <c r="C12" s="6" t="s">
        <v>45</v>
      </c>
      <c r="D12" s="2"/>
      <c r="E12" s="10"/>
      <c r="F12" s="2"/>
      <c r="G12" s="7" t="s">
        <v>46</v>
      </c>
      <c r="H12" s="8" t="s">
        <v>47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2"/>
      <c r="B13" s="2"/>
      <c r="C13" s="6" t="s">
        <v>48</v>
      </c>
      <c r="D13" s="2"/>
      <c r="E13" s="10"/>
      <c r="F13" s="2"/>
      <c r="G13" s="7" t="s">
        <v>49</v>
      </c>
      <c r="H13" s="8" t="s">
        <v>50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2"/>
      <c r="B14" s="2"/>
      <c r="C14" s="6" t="s">
        <v>51</v>
      </c>
      <c r="D14" s="2"/>
      <c r="E14" s="10"/>
      <c r="F14" s="2"/>
      <c r="G14" s="7" t="s">
        <v>52</v>
      </c>
      <c r="H14" s="8" t="s">
        <v>53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2"/>
      <c r="B15" s="2"/>
      <c r="C15" s="6" t="s">
        <v>54</v>
      </c>
      <c r="D15" s="2"/>
      <c r="E15" s="10"/>
      <c r="F15" s="2"/>
      <c r="G15" s="7" t="s">
        <v>55</v>
      </c>
      <c r="H15" s="8" t="s">
        <v>56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"/>
      <c r="B16" s="2"/>
      <c r="C16" s="6" t="s">
        <v>57</v>
      </c>
      <c r="D16" s="2"/>
      <c r="E16" s="10"/>
      <c r="F16" s="2"/>
      <c r="G16" s="7" t="s">
        <v>58</v>
      </c>
      <c r="H16" s="8" t="s">
        <v>59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"/>
      <c r="B17" s="2"/>
      <c r="C17" s="6" t="s">
        <v>60</v>
      </c>
      <c r="D17" s="2"/>
      <c r="E17" s="10"/>
      <c r="F17" s="2"/>
      <c r="G17" s="7" t="s">
        <v>61</v>
      </c>
      <c r="H17" s="8" t="s">
        <v>62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"/>
      <c r="B18" s="2"/>
      <c r="C18" s="6" t="s">
        <v>63</v>
      </c>
      <c r="D18" s="2"/>
      <c r="E18" s="10"/>
      <c r="F18" s="2"/>
      <c r="G18" s="7" t="s">
        <v>64</v>
      </c>
      <c r="H18" s="8" t="s">
        <v>65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2"/>
      <c r="B19" s="2"/>
      <c r="C19" s="6" t="s">
        <v>66</v>
      </c>
      <c r="D19" s="2"/>
      <c r="E19" s="10"/>
      <c r="F19" s="2"/>
      <c r="G19" s="7" t="s">
        <v>67</v>
      </c>
      <c r="H19" s="8" t="s">
        <v>68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2"/>
      <c r="B20" s="2"/>
      <c r="C20" s="6" t="s">
        <v>69</v>
      </c>
      <c r="D20" s="2"/>
      <c r="E20" s="10"/>
      <c r="F20" s="2"/>
      <c r="G20" s="7" t="s">
        <v>70</v>
      </c>
      <c r="H20" s="8" t="s">
        <v>71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/>
      <c r="B21" s="2"/>
      <c r="C21" s="6" t="s">
        <v>72</v>
      </c>
      <c r="D21" s="2"/>
      <c r="E21" s="10"/>
      <c r="F21" s="2"/>
      <c r="G21" s="7" t="s">
        <v>73</v>
      </c>
      <c r="H21" s="8" t="s">
        <v>74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6" t="s">
        <v>75</v>
      </c>
      <c r="D22" s="2"/>
      <c r="E22" s="10"/>
      <c r="F22" s="2"/>
      <c r="G22" s="7" t="s">
        <v>76</v>
      </c>
      <c r="H22" s="8" t="s">
        <v>77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6" t="s">
        <v>78</v>
      </c>
      <c r="D23" s="2"/>
      <c r="E23" s="10"/>
      <c r="F23" s="2"/>
      <c r="G23" s="7" t="s">
        <v>79</v>
      </c>
      <c r="H23" s="8" t="s">
        <v>79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6" t="s">
        <v>80</v>
      </c>
      <c r="D24" s="2"/>
      <c r="E24" s="10"/>
      <c r="F24" s="2"/>
      <c r="G24" s="7" t="s">
        <v>81</v>
      </c>
      <c r="H24" s="8" t="s">
        <v>82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6" t="s">
        <v>83</v>
      </c>
      <c r="D25" s="2"/>
      <c r="E25" s="10"/>
      <c r="F25" s="2"/>
      <c r="G25" s="7" t="s">
        <v>84</v>
      </c>
      <c r="H25" s="8" t="s">
        <v>85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6" t="s">
        <v>86</v>
      </c>
      <c r="D26" s="2"/>
      <c r="E26" s="10"/>
      <c r="F26" s="2"/>
      <c r="G26" s="7" t="s">
        <v>87</v>
      </c>
      <c r="H26" s="12" t="s">
        <v>88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6" t="s">
        <v>89</v>
      </c>
      <c r="D27" s="2"/>
      <c r="E27" s="10"/>
      <c r="F27" s="2"/>
      <c r="G27" s="7" t="s">
        <v>90</v>
      </c>
      <c r="H27" s="12" t="s">
        <v>91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6" t="s">
        <v>92</v>
      </c>
      <c r="D28" s="2"/>
      <c r="E28" s="10"/>
      <c r="F28" s="2"/>
      <c r="G28" s="7" t="s">
        <v>93</v>
      </c>
      <c r="H28" s="12" t="s">
        <v>94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6" t="s">
        <v>95</v>
      </c>
      <c r="D29" s="2"/>
      <c r="E29" s="10"/>
      <c r="F29" s="2"/>
      <c r="G29" s="7" t="s">
        <v>96</v>
      </c>
      <c r="H29" s="12" t="s">
        <v>97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6" t="s">
        <v>98</v>
      </c>
      <c r="D30" s="2"/>
      <c r="E30" s="10"/>
      <c r="F30" s="2"/>
      <c r="G30" s="7" t="s">
        <v>99</v>
      </c>
      <c r="H30" s="8" t="s">
        <v>100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6" t="s">
        <v>101</v>
      </c>
      <c r="D31" s="2"/>
      <c r="E31" s="10"/>
      <c r="F31" s="2"/>
      <c r="G31" s="7" t="s">
        <v>102</v>
      </c>
      <c r="H31" s="8" t="s">
        <v>103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6" t="s">
        <v>104</v>
      </c>
      <c r="D32" s="2"/>
      <c r="E32" s="10"/>
      <c r="F32" s="2"/>
      <c r="G32" s="7" t="s">
        <v>105</v>
      </c>
      <c r="H32" s="8" t="s">
        <v>106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6" t="s">
        <v>107</v>
      </c>
      <c r="D33" s="2"/>
      <c r="E33" s="10"/>
      <c r="F33" s="2"/>
      <c r="G33" s="7" t="s">
        <v>108</v>
      </c>
      <c r="H33" s="8" t="s">
        <v>109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6" t="s">
        <v>110</v>
      </c>
      <c r="D34" s="2"/>
      <c r="E34" s="10"/>
      <c r="F34" s="2"/>
      <c r="G34" s="7" t="s">
        <v>111</v>
      </c>
      <c r="H34" s="8" t="s">
        <v>112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6" t="s">
        <v>113</v>
      </c>
      <c r="D35" s="2"/>
      <c r="E35" s="10"/>
      <c r="F35" s="2"/>
      <c r="G35" s="7" t="s">
        <v>114</v>
      </c>
      <c r="H35" s="8" t="s">
        <v>115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6" t="s">
        <v>116</v>
      </c>
      <c r="D36" s="2"/>
      <c r="E36" s="10"/>
      <c r="F36" s="2"/>
      <c r="G36" s="7" t="s">
        <v>117</v>
      </c>
      <c r="H36" s="8" t="s">
        <v>118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6" t="s">
        <v>119</v>
      </c>
      <c r="D37" s="2"/>
      <c r="E37" s="10"/>
      <c r="F37" s="2"/>
      <c r="G37" s="7" t="s">
        <v>120</v>
      </c>
      <c r="H37" s="8" t="s">
        <v>121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6" t="s">
        <v>122</v>
      </c>
      <c r="D38" s="2"/>
      <c r="E38" s="10"/>
      <c r="F38" s="2"/>
      <c r="G38" s="7" t="s">
        <v>123</v>
      </c>
      <c r="H38" s="8" t="s">
        <v>124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6" t="s">
        <v>125</v>
      </c>
      <c r="D39" s="2"/>
      <c r="E39" s="10"/>
      <c r="F39" s="2"/>
      <c r="G39" s="7" t="s">
        <v>126</v>
      </c>
      <c r="H39" s="8" t="s">
        <v>127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6" t="s">
        <v>128</v>
      </c>
      <c r="D40" s="2"/>
      <c r="E40" s="10"/>
      <c r="F40" s="2"/>
      <c r="G40" s="7" t="s">
        <v>129</v>
      </c>
      <c r="H40" s="8" t="s">
        <v>130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6" t="s">
        <v>131</v>
      </c>
      <c r="D41" s="2"/>
      <c r="E41" s="10"/>
      <c r="F41" s="2"/>
      <c r="G41" s="7" t="s">
        <v>132</v>
      </c>
      <c r="H41" s="8" t="s">
        <v>133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6" t="s">
        <v>134</v>
      </c>
      <c r="D42" s="2"/>
      <c r="E42" s="10"/>
      <c r="F42" s="2"/>
      <c r="G42" s="7" t="s">
        <v>135</v>
      </c>
      <c r="H42" s="8" t="s">
        <v>136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6" t="s">
        <v>137</v>
      </c>
      <c r="D43" s="2"/>
      <c r="E43" s="10"/>
      <c r="F43" s="2"/>
      <c r="G43" s="13" t="s">
        <v>138</v>
      </c>
      <c r="H43" s="14" t="s">
        <v>139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6" t="s">
        <v>140</v>
      </c>
      <c r="D44" s="2"/>
      <c r="E44" s="10"/>
      <c r="F44" s="2"/>
      <c r="G44" s="7"/>
      <c r="H44" s="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6" t="s">
        <v>141</v>
      </c>
      <c r="D45" s="2"/>
      <c r="E45" s="10"/>
      <c r="F45" s="2"/>
      <c r="G45" s="7"/>
      <c r="H45" s="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6" t="s">
        <v>142</v>
      </c>
      <c r="D46" s="2"/>
      <c r="E46" s="10"/>
      <c r="F46" s="2"/>
      <c r="G46" s="7"/>
      <c r="H46" s="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6" t="s">
        <v>143</v>
      </c>
      <c r="D47" s="2"/>
      <c r="E47" s="10"/>
      <c r="F47" s="2"/>
      <c r="G47" s="7"/>
      <c r="H47" s="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6" t="s">
        <v>144</v>
      </c>
      <c r="D48" s="2"/>
      <c r="E48" s="10"/>
      <c r="F48" s="2"/>
      <c r="G48" s="7"/>
      <c r="H48" s="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6" t="s">
        <v>145</v>
      </c>
      <c r="D49" s="2"/>
      <c r="E49" s="10"/>
      <c r="F49" s="2"/>
      <c r="G49" s="7"/>
      <c r="H49" s="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6" t="s">
        <v>146</v>
      </c>
      <c r="D50" s="2"/>
      <c r="E50" s="10"/>
      <c r="F50" s="2"/>
      <c r="G50" s="7"/>
      <c r="H50" s="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6" t="s">
        <v>147</v>
      </c>
      <c r="D51" s="2"/>
      <c r="E51" s="10"/>
      <c r="F51" s="2"/>
      <c r="G51" s="7"/>
      <c r="H51" s="8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6" t="s">
        <v>148</v>
      </c>
      <c r="D52" s="2"/>
      <c r="E52" s="10"/>
      <c r="F52" s="2"/>
      <c r="G52" s="1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6" t="s">
        <v>149</v>
      </c>
      <c r="D53" s="2"/>
      <c r="E53" s="10"/>
      <c r="F53" s="2"/>
      <c r="G53" s="1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6" t="s">
        <v>150</v>
      </c>
      <c r="D54" s="2"/>
      <c r="E54" s="10"/>
      <c r="F54" s="2"/>
      <c r="G54" s="1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6" t="s">
        <v>151</v>
      </c>
      <c r="D55" s="2"/>
      <c r="E55" s="10"/>
      <c r="F55" s="2"/>
      <c r="G55" s="1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6" t="s">
        <v>152</v>
      </c>
      <c r="D56" s="2"/>
      <c r="E56" s="10"/>
      <c r="F56" s="2"/>
      <c r="G56" s="1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6" t="s">
        <v>153</v>
      </c>
      <c r="D57" s="2"/>
      <c r="E57" s="10"/>
      <c r="F57" s="2"/>
      <c r="G57" s="1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6" t="s">
        <v>154</v>
      </c>
      <c r="D58" s="2"/>
      <c r="E58" s="10"/>
      <c r="F58" s="2"/>
      <c r="G58" s="1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6" t="s">
        <v>155</v>
      </c>
      <c r="D59" s="2"/>
      <c r="E59" s="10"/>
      <c r="F59" s="2"/>
      <c r="G59" s="1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6" t="s">
        <v>156</v>
      </c>
      <c r="D60" s="2"/>
      <c r="E60" s="10"/>
      <c r="F60" s="2"/>
      <c r="G60" s="1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6" t="s">
        <v>157</v>
      </c>
      <c r="D61" s="2"/>
      <c r="E61" s="10"/>
      <c r="F61" s="2"/>
      <c r="G61" s="1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6" t="s">
        <v>158</v>
      </c>
      <c r="D62" s="2"/>
      <c r="E62" s="10"/>
      <c r="F62" s="2"/>
      <c r="G62" s="1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6" t="s">
        <v>159</v>
      </c>
      <c r="D63" s="2"/>
      <c r="E63" s="10"/>
      <c r="F63" s="2"/>
      <c r="G63" s="1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6" t="s">
        <v>160</v>
      </c>
      <c r="D64" s="2"/>
      <c r="E64" s="10"/>
      <c r="F64" s="2"/>
      <c r="G64" s="1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6" t="s">
        <v>161</v>
      </c>
      <c r="D65" s="2"/>
      <c r="E65" s="10"/>
      <c r="F65" s="2"/>
      <c r="G65" s="1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6" t="s">
        <v>162</v>
      </c>
      <c r="D66" s="2"/>
      <c r="E66" s="10"/>
      <c r="F66" s="2"/>
      <c r="G66" s="1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6" t="s">
        <v>163</v>
      </c>
      <c r="D67" s="2"/>
      <c r="E67" s="10"/>
      <c r="F67" s="2"/>
      <c r="G67" s="1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6" t="s">
        <v>164</v>
      </c>
      <c r="D68" s="2"/>
      <c r="E68" s="10"/>
      <c r="F68" s="2"/>
      <c r="G68" s="1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6" t="s">
        <v>165</v>
      </c>
      <c r="D69" s="2"/>
      <c r="E69" s="10"/>
      <c r="F69" s="2"/>
      <c r="G69" s="1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6" t="s">
        <v>166</v>
      </c>
      <c r="D70" s="2"/>
      <c r="E70" s="10"/>
      <c r="F70" s="2"/>
      <c r="G70" s="1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6" t="s">
        <v>167</v>
      </c>
      <c r="D71" s="2"/>
      <c r="E71" s="10"/>
      <c r="F71" s="2"/>
      <c r="G71" s="1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6" t="s">
        <v>168</v>
      </c>
      <c r="D72" s="2"/>
      <c r="E72" s="10"/>
      <c r="F72" s="2"/>
      <c r="G72" s="1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6" t="s">
        <v>169</v>
      </c>
      <c r="D73" s="2"/>
      <c r="E73" s="10"/>
      <c r="F73" s="2"/>
      <c r="G73" s="1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6" t="s">
        <v>170</v>
      </c>
      <c r="D74" s="2"/>
      <c r="E74" s="10"/>
      <c r="F74" s="2"/>
      <c r="G74" s="1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6" t="s">
        <v>171</v>
      </c>
      <c r="D75" s="2"/>
      <c r="E75" s="10"/>
      <c r="F75" s="2"/>
      <c r="G75" s="1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6" t="s">
        <v>172</v>
      </c>
      <c r="D76" s="2"/>
      <c r="E76" s="10"/>
      <c r="F76" s="2"/>
      <c r="G76" s="1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6" t="s">
        <v>173</v>
      </c>
      <c r="D77" s="2"/>
      <c r="E77" s="10"/>
      <c r="F77" s="2"/>
      <c r="G77" s="1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6" t="s">
        <v>174</v>
      </c>
      <c r="D78" s="2"/>
      <c r="E78" s="10"/>
      <c r="F78" s="2"/>
      <c r="G78" s="1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6" t="s">
        <v>175</v>
      </c>
      <c r="D79" s="2"/>
      <c r="E79" s="10"/>
      <c r="F79" s="2"/>
      <c r="G79" s="1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6" t="s">
        <v>176</v>
      </c>
      <c r="D80" s="2"/>
      <c r="E80" s="10"/>
      <c r="F80" s="2"/>
      <c r="G80" s="1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6" t="s">
        <v>177</v>
      </c>
      <c r="D81" s="2"/>
      <c r="E81" s="10"/>
      <c r="F81" s="2"/>
      <c r="G81" s="1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6" t="s">
        <v>178</v>
      </c>
      <c r="D82" s="2"/>
      <c r="E82" s="10"/>
      <c r="F82" s="2"/>
      <c r="G82" s="1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6" t="s">
        <v>179</v>
      </c>
      <c r="D83" s="2"/>
      <c r="E83" s="10"/>
      <c r="F83" s="2"/>
      <c r="G83" s="1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6" t="s">
        <v>180</v>
      </c>
      <c r="D84" s="2"/>
      <c r="E84" s="10"/>
      <c r="F84" s="2"/>
      <c r="G84" s="1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6" t="s">
        <v>181</v>
      </c>
      <c r="D85" s="2"/>
      <c r="E85" s="10"/>
      <c r="F85" s="2"/>
      <c r="G85" s="1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6" t="s">
        <v>182</v>
      </c>
      <c r="D86" s="2"/>
      <c r="E86" s="10"/>
      <c r="F86" s="2"/>
      <c r="G86" s="1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6" t="s">
        <v>183</v>
      </c>
      <c r="D87" s="2"/>
      <c r="E87" s="10"/>
      <c r="F87" s="2"/>
      <c r="G87" s="1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6" t="s">
        <v>184</v>
      </c>
      <c r="D88" s="2"/>
      <c r="E88" s="10"/>
      <c r="F88" s="2"/>
      <c r="G88" s="1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6" t="s">
        <v>185</v>
      </c>
      <c r="D89" s="2"/>
      <c r="E89" s="10"/>
      <c r="F89" s="2"/>
      <c r="G89" s="1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6" t="s">
        <v>186</v>
      </c>
      <c r="D90" s="2"/>
      <c r="E90" s="10"/>
      <c r="F90" s="2"/>
      <c r="G90" s="1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6" t="s">
        <v>187</v>
      </c>
      <c r="D91" s="2"/>
      <c r="E91" s="10"/>
      <c r="F91" s="2"/>
      <c r="G91" s="1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6" t="s">
        <v>188</v>
      </c>
      <c r="D92" s="2"/>
      <c r="E92" s="10"/>
      <c r="F92" s="2"/>
      <c r="G92" s="1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6" t="s">
        <v>189</v>
      </c>
      <c r="D93" s="2"/>
      <c r="E93" s="10"/>
      <c r="F93" s="2"/>
      <c r="G93" s="1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6" t="s">
        <v>190</v>
      </c>
      <c r="D94" s="2"/>
      <c r="E94" s="10"/>
      <c r="F94" s="2"/>
      <c r="G94" s="1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6" t="s">
        <v>191</v>
      </c>
      <c r="D95" s="2"/>
      <c r="E95" s="10"/>
      <c r="F95" s="2"/>
      <c r="G95" s="1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6" t="s">
        <v>192</v>
      </c>
      <c r="D96" s="2"/>
      <c r="E96" s="10"/>
      <c r="F96" s="2"/>
      <c r="G96" s="1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6" t="s">
        <v>193</v>
      </c>
      <c r="D97" s="2"/>
      <c r="E97" s="10"/>
      <c r="F97" s="2"/>
      <c r="G97" s="1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6" t="s">
        <v>194</v>
      </c>
      <c r="D98" s="2"/>
      <c r="E98" s="10"/>
      <c r="F98" s="2"/>
      <c r="G98" s="1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6" t="s">
        <v>195</v>
      </c>
      <c r="D99" s="2"/>
      <c r="E99" s="10"/>
      <c r="F99" s="2"/>
      <c r="G99" s="1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6" t="s">
        <v>196</v>
      </c>
      <c r="D100" s="2"/>
      <c r="E100" s="10"/>
      <c r="F100" s="2"/>
      <c r="G100" s="1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6" t="s">
        <v>197</v>
      </c>
      <c r="D101" s="2"/>
      <c r="E101" s="10"/>
      <c r="F101" s="2"/>
      <c r="G101" s="1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6" t="s">
        <v>198</v>
      </c>
      <c r="D102" s="2"/>
      <c r="E102" s="10"/>
      <c r="F102" s="2"/>
      <c r="G102" s="1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6" t="s">
        <v>199</v>
      </c>
      <c r="D103" s="2"/>
      <c r="E103" s="10"/>
      <c r="F103" s="2"/>
      <c r="G103" s="1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6" t="s">
        <v>200</v>
      </c>
      <c r="D104" s="2"/>
      <c r="E104" s="10"/>
      <c r="F104" s="2"/>
      <c r="G104" s="1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6" t="s">
        <v>201</v>
      </c>
      <c r="D105" s="2"/>
      <c r="E105" s="10"/>
      <c r="F105" s="2"/>
      <c r="G105" s="1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6" t="s">
        <v>202</v>
      </c>
      <c r="D106" s="2"/>
      <c r="E106" s="10"/>
      <c r="F106" s="2"/>
      <c r="G106" s="1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6" t="s">
        <v>203</v>
      </c>
      <c r="D107" s="2"/>
      <c r="E107" s="10"/>
      <c r="F107" s="2"/>
      <c r="G107" s="1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6" t="s">
        <v>204</v>
      </c>
      <c r="D108" s="2"/>
      <c r="E108" s="10"/>
      <c r="F108" s="2"/>
      <c r="G108" s="1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6" t="s">
        <v>205</v>
      </c>
      <c r="D109" s="2"/>
      <c r="E109" s="10"/>
      <c r="F109" s="2"/>
      <c r="G109" s="1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6" t="s">
        <v>206</v>
      </c>
      <c r="D110" s="2"/>
      <c r="E110" s="10"/>
      <c r="F110" s="2"/>
      <c r="G110" s="1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6" t="s">
        <v>207</v>
      </c>
      <c r="D111" s="2"/>
      <c r="E111" s="10"/>
      <c r="F111" s="2"/>
      <c r="G111" s="1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6" t="s">
        <v>208</v>
      </c>
      <c r="D112" s="2"/>
      <c r="E112" s="10"/>
      <c r="F112" s="2"/>
      <c r="G112" s="1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6" t="s">
        <v>209</v>
      </c>
      <c r="D113" s="2"/>
      <c r="E113" s="10"/>
      <c r="F113" s="2"/>
      <c r="G113" s="1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6" t="s">
        <v>210</v>
      </c>
      <c r="D114" s="2"/>
      <c r="E114" s="10"/>
      <c r="F114" s="2"/>
      <c r="G114" s="1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6" t="s">
        <v>211</v>
      </c>
      <c r="D115" s="2"/>
      <c r="E115" s="10"/>
      <c r="F115" s="2"/>
      <c r="G115" s="1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6" t="s">
        <v>212</v>
      </c>
      <c r="D116" s="2"/>
      <c r="E116" s="10"/>
      <c r="F116" s="2"/>
      <c r="G116" s="1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6" t="s">
        <v>213</v>
      </c>
      <c r="D117" s="2"/>
      <c r="E117" s="10"/>
      <c r="F117" s="2"/>
      <c r="G117" s="1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6" t="s">
        <v>214</v>
      </c>
      <c r="D118" s="2"/>
      <c r="E118" s="10"/>
      <c r="F118" s="2"/>
      <c r="G118" s="1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6" t="s">
        <v>215</v>
      </c>
      <c r="D119" s="2"/>
      <c r="E119" s="10"/>
      <c r="F119" s="2"/>
      <c r="G119" s="1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6" t="s">
        <v>216</v>
      </c>
      <c r="D120" s="2"/>
      <c r="E120" s="10"/>
      <c r="F120" s="2"/>
      <c r="G120" s="1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6" t="s">
        <v>217</v>
      </c>
      <c r="D121" s="2"/>
      <c r="E121" s="10"/>
      <c r="F121" s="2"/>
      <c r="G121" s="1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6" t="s">
        <v>218</v>
      </c>
      <c r="D122" s="2"/>
      <c r="E122" s="10"/>
      <c r="F122" s="2"/>
      <c r="G122" s="1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6" t="s">
        <v>219</v>
      </c>
      <c r="D123" s="2"/>
      <c r="E123" s="10"/>
      <c r="F123" s="2"/>
      <c r="G123" s="1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6" t="s">
        <v>220</v>
      </c>
      <c r="D124" s="2"/>
      <c r="E124" s="10"/>
      <c r="F124" s="2"/>
      <c r="G124" s="1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6" t="s">
        <v>221</v>
      </c>
      <c r="D125" s="2"/>
      <c r="E125" s="10"/>
      <c r="F125" s="2"/>
      <c r="G125" s="1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6" t="s">
        <v>222</v>
      </c>
      <c r="D126" s="2"/>
      <c r="E126" s="10"/>
      <c r="F126" s="2"/>
      <c r="G126" s="1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6" t="s">
        <v>223</v>
      </c>
      <c r="D127" s="2"/>
      <c r="E127" s="10"/>
      <c r="F127" s="2"/>
      <c r="G127" s="1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6" t="s">
        <v>224</v>
      </c>
      <c r="D128" s="2"/>
      <c r="E128" s="10"/>
      <c r="F128" s="2"/>
      <c r="G128" s="1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6" t="s">
        <v>225</v>
      </c>
      <c r="D129" s="2"/>
      <c r="E129" s="10"/>
      <c r="F129" s="2"/>
      <c r="G129" s="1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6" t="s">
        <v>226</v>
      </c>
      <c r="D130" s="2"/>
      <c r="E130" s="10"/>
      <c r="F130" s="2"/>
      <c r="G130" s="1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6" t="s">
        <v>227</v>
      </c>
      <c r="D131" s="2"/>
      <c r="E131" s="10"/>
      <c r="F131" s="2"/>
      <c r="G131" s="1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6" t="s">
        <v>228</v>
      </c>
      <c r="D132" s="2"/>
      <c r="E132" s="10"/>
      <c r="F132" s="2"/>
      <c r="G132" s="1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6" t="s">
        <v>229</v>
      </c>
      <c r="D133" s="2"/>
      <c r="E133" s="10"/>
      <c r="F133" s="2"/>
      <c r="G133" s="1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6" t="s">
        <v>230</v>
      </c>
      <c r="D134" s="2"/>
      <c r="E134" s="10"/>
      <c r="F134" s="2"/>
      <c r="G134" s="1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6" t="s">
        <v>231</v>
      </c>
      <c r="D135" s="2"/>
      <c r="E135" s="10"/>
      <c r="F135" s="2"/>
      <c r="G135" s="1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6" t="s">
        <v>232</v>
      </c>
      <c r="D136" s="2"/>
      <c r="E136" s="10"/>
      <c r="F136" s="2"/>
      <c r="G136" s="1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6" t="s">
        <v>233</v>
      </c>
      <c r="D137" s="2"/>
      <c r="E137" s="10"/>
      <c r="F137" s="2"/>
      <c r="G137" s="1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6" t="s">
        <v>234</v>
      </c>
      <c r="D138" s="2"/>
      <c r="E138" s="10"/>
      <c r="F138" s="2"/>
      <c r="G138" s="1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6" t="s">
        <v>235</v>
      </c>
      <c r="D139" s="2"/>
      <c r="E139" s="10"/>
      <c r="F139" s="2"/>
      <c r="G139" s="1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6" t="s">
        <v>236</v>
      </c>
      <c r="D140" s="2"/>
      <c r="E140" s="10"/>
      <c r="F140" s="2"/>
      <c r="G140" s="1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6" t="s">
        <v>237</v>
      </c>
      <c r="D141" s="2"/>
      <c r="E141" s="10"/>
      <c r="F141" s="2"/>
      <c r="G141" s="1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6" t="s">
        <v>238</v>
      </c>
      <c r="D142" s="2"/>
      <c r="E142" s="10"/>
      <c r="F142" s="2"/>
      <c r="G142" s="1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6" t="s">
        <v>239</v>
      </c>
      <c r="D143" s="2"/>
      <c r="E143" s="10"/>
      <c r="F143" s="2"/>
      <c r="G143" s="1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6" t="s">
        <v>240</v>
      </c>
      <c r="D144" s="2"/>
      <c r="E144" s="10"/>
      <c r="F144" s="2"/>
      <c r="G144" s="1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6" t="s">
        <v>241</v>
      </c>
      <c r="D145" s="2"/>
      <c r="E145" s="10"/>
      <c r="F145" s="2"/>
      <c r="G145" s="1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6" t="s">
        <v>242</v>
      </c>
      <c r="D146" s="2"/>
      <c r="E146" s="10"/>
      <c r="F146" s="2"/>
      <c r="G146" s="1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6" t="s">
        <v>243</v>
      </c>
      <c r="D147" s="2"/>
      <c r="E147" s="10"/>
      <c r="F147" s="2"/>
      <c r="G147" s="1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6" t="s">
        <v>244</v>
      </c>
      <c r="D148" s="2"/>
      <c r="E148" s="10"/>
      <c r="F148" s="2"/>
      <c r="G148" s="1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6" t="s">
        <v>245</v>
      </c>
      <c r="D149" s="2"/>
      <c r="E149" s="10"/>
      <c r="F149" s="2"/>
      <c r="G149" s="1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6" t="s">
        <v>246</v>
      </c>
      <c r="D150" s="2"/>
      <c r="E150" s="10"/>
      <c r="F150" s="2"/>
      <c r="G150" s="1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6" t="s">
        <v>247</v>
      </c>
      <c r="D151" s="2"/>
      <c r="E151" s="10"/>
      <c r="F151" s="2"/>
      <c r="G151" s="1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6" t="s">
        <v>248</v>
      </c>
      <c r="D152" s="2"/>
      <c r="E152" s="10"/>
      <c r="F152" s="2"/>
      <c r="G152" s="1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6" t="s">
        <v>249</v>
      </c>
      <c r="D153" s="2"/>
      <c r="E153" s="10"/>
      <c r="F153" s="2"/>
      <c r="G153" s="1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6" t="s">
        <v>250</v>
      </c>
      <c r="D154" s="2"/>
      <c r="E154" s="10"/>
      <c r="F154" s="2"/>
      <c r="G154" s="1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6" t="s">
        <v>251</v>
      </c>
      <c r="D155" s="2"/>
      <c r="E155" s="10"/>
      <c r="F155" s="2"/>
      <c r="G155" s="1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6" t="s">
        <v>252</v>
      </c>
      <c r="D156" s="2"/>
      <c r="E156" s="10"/>
      <c r="F156" s="2"/>
      <c r="G156" s="1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6" t="s">
        <v>253</v>
      </c>
      <c r="D157" s="2"/>
      <c r="E157" s="10"/>
      <c r="F157" s="2"/>
      <c r="G157" s="1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6" t="s">
        <v>254</v>
      </c>
      <c r="D158" s="2"/>
      <c r="E158" s="10"/>
      <c r="F158" s="2"/>
      <c r="G158" s="1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6" t="s">
        <v>255</v>
      </c>
      <c r="D159" s="2"/>
      <c r="E159" s="10"/>
      <c r="F159" s="2"/>
      <c r="G159" s="1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6" t="s">
        <v>256</v>
      </c>
      <c r="D160" s="2"/>
      <c r="E160" s="10"/>
      <c r="F160" s="2"/>
      <c r="G160" s="1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6" t="s">
        <v>257</v>
      </c>
      <c r="D161" s="2"/>
      <c r="E161" s="10"/>
      <c r="F161" s="2"/>
      <c r="G161" s="1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6" t="s">
        <v>258</v>
      </c>
      <c r="D162" s="2"/>
      <c r="E162" s="10"/>
      <c r="F162" s="2"/>
      <c r="G162" s="1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6" t="s">
        <v>259</v>
      </c>
      <c r="D163" s="2"/>
      <c r="E163" s="10"/>
      <c r="F163" s="2"/>
      <c r="G163" s="1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6" t="s">
        <v>260</v>
      </c>
      <c r="D164" s="2"/>
      <c r="E164" s="10"/>
      <c r="F164" s="2"/>
      <c r="G164" s="1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6" t="s">
        <v>261</v>
      </c>
      <c r="D165" s="2"/>
      <c r="E165" s="10"/>
      <c r="F165" s="2"/>
      <c r="G165" s="1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6" t="s">
        <v>262</v>
      </c>
      <c r="D166" s="2"/>
      <c r="E166" s="10"/>
      <c r="F166" s="2"/>
      <c r="G166" s="1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6" t="s">
        <v>263</v>
      </c>
      <c r="D167" s="2"/>
      <c r="E167" s="10"/>
      <c r="F167" s="2"/>
      <c r="G167" s="1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6" t="s">
        <v>264</v>
      </c>
      <c r="D168" s="2"/>
      <c r="E168" s="10"/>
      <c r="F168" s="2"/>
      <c r="G168" s="1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6" t="s">
        <v>265</v>
      </c>
      <c r="D169" s="2"/>
      <c r="E169" s="10"/>
      <c r="F169" s="2"/>
      <c r="G169" s="1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6" t="s">
        <v>264</v>
      </c>
      <c r="D170" s="2"/>
      <c r="E170" s="10"/>
      <c r="F170" s="2"/>
      <c r="G170" s="1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6" t="s">
        <v>265</v>
      </c>
      <c r="D171" s="2"/>
      <c r="E171" s="10"/>
      <c r="F171" s="2"/>
      <c r="G171" s="1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11" t="s">
        <v>266</v>
      </c>
      <c r="D172" s="2"/>
      <c r="E172" s="10"/>
      <c r="F172" s="2"/>
      <c r="G172" s="1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10"/>
      <c r="D173" s="2"/>
      <c r="E173" s="10"/>
      <c r="F173" s="2"/>
      <c r="G173" s="1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10"/>
      <c r="D174" s="2"/>
      <c r="E174" s="10"/>
      <c r="F174" s="2"/>
      <c r="G174" s="1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10"/>
      <c r="D175" s="2"/>
      <c r="E175" s="10"/>
      <c r="F175" s="2"/>
      <c r="G175" s="1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10"/>
      <c r="D176" s="2"/>
      <c r="E176" s="10"/>
      <c r="F176" s="2"/>
      <c r="G176" s="1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10"/>
      <c r="D177" s="2"/>
      <c r="E177" s="10"/>
      <c r="F177" s="2"/>
      <c r="G177" s="1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10"/>
      <c r="D178" s="2"/>
      <c r="E178" s="10"/>
      <c r="F178" s="2"/>
      <c r="G178" s="1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10"/>
      <c r="D179" s="2"/>
      <c r="E179" s="10"/>
      <c r="F179" s="2"/>
      <c r="G179" s="1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10"/>
      <c r="D180" s="2"/>
      <c r="E180" s="10"/>
      <c r="F180" s="2"/>
      <c r="G180" s="1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10"/>
      <c r="D181" s="2"/>
      <c r="E181" s="10"/>
      <c r="F181" s="2"/>
      <c r="G181" s="1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10"/>
      <c r="D182" s="2"/>
      <c r="E182" s="10"/>
      <c r="F182" s="2"/>
      <c r="G182" s="1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10"/>
      <c r="D183" s="2"/>
      <c r="E183" s="10"/>
      <c r="F183" s="2"/>
      <c r="G183" s="1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10"/>
      <c r="D184" s="2"/>
      <c r="E184" s="10"/>
      <c r="F184" s="2"/>
      <c r="G184" s="1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10"/>
      <c r="D185" s="2"/>
      <c r="E185" s="10"/>
      <c r="F185" s="2"/>
      <c r="G185" s="1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10"/>
      <c r="D186" s="2"/>
      <c r="E186" s="10"/>
      <c r="F186" s="2"/>
      <c r="G186" s="1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10"/>
      <c r="D187" s="2"/>
      <c r="E187" s="10"/>
      <c r="F187" s="2"/>
      <c r="G187" s="1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10"/>
      <c r="D188" s="2"/>
      <c r="E188" s="10"/>
      <c r="F188" s="2"/>
      <c r="G188" s="1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10"/>
      <c r="D189" s="2"/>
      <c r="E189" s="10"/>
      <c r="F189" s="2"/>
      <c r="G189" s="1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10"/>
      <c r="D190" s="2"/>
      <c r="E190" s="10"/>
      <c r="F190" s="2"/>
      <c r="G190" s="1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10"/>
      <c r="D191" s="2"/>
      <c r="E191" s="10"/>
      <c r="F191" s="2"/>
      <c r="G191" s="1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10"/>
      <c r="D192" s="2"/>
      <c r="E192" s="10"/>
      <c r="F192" s="2"/>
      <c r="G192" s="1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10"/>
      <c r="D193" s="2"/>
      <c r="E193" s="10"/>
      <c r="F193" s="2"/>
      <c r="G193" s="1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10"/>
      <c r="D194" s="2"/>
      <c r="E194" s="10"/>
      <c r="F194" s="2"/>
      <c r="G194" s="1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10"/>
      <c r="D195" s="2"/>
      <c r="E195" s="10"/>
      <c r="F195" s="2"/>
      <c r="G195" s="1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10"/>
      <c r="D196" s="2"/>
      <c r="E196" s="10"/>
      <c r="F196" s="2"/>
      <c r="G196" s="1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10"/>
      <c r="D197" s="2"/>
      <c r="E197" s="10"/>
      <c r="F197" s="2"/>
      <c r="G197" s="1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10"/>
      <c r="D198" s="2"/>
      <c r="E198" s="10"/>
      <c r="F198" s="2"/>
      <c r="G198" s="1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10"/>
      <c r="D199" s="2"/>
      <c r="E199" s="10"/>
      <c r="F199" s="2"/>
      <c r="G199" s="1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10"/>
      <c r="D200" s="2"/>
      <c r="E200" s="10"/>
      <c r="F200" s="2"/>
      <c r="G200" s="1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10"/>
      <c r="D201" s="2"/>
      <c r="E201" s="10"/>
      <c r="F201" s="2"/>
      <c r="G201" s="1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10"/>
      <c r="D202" s="2"/>
      <c r="E202" s="10"/>
      <c r="F202" s="2"/>
      <c r="G202" s="1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10"/>
      <c r="D203" s="2"/>
      <c r="E203" s="10"/>
      <c r="F203" s="2"/>
      <c r="G203" s="1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10"/>
      <c r="D204" s="2"/>
      <c r="E204" s="10"/>
      <c r="F204" s="2"/>
      <c r="G204" s="1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10"/>
      <c r="D205" s="2"/>
      <c r="E205" s="10"/>
      <c r="F205" s="2"/>
      <c r="G205" s="1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10"/>
      <c r="D206" s="2"/>
      <c r="E206" s="10"/>
      <c r="F206" s="2"/>
      <c r="G206" s="1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10"/>
      <c r="D207" s="2"/>
      <c r="E207" s="10"/>
      <c r="F207" s="2"/>
      <c r="G207" s="1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10"/>
      <c r="D208" s="2"/>
      <c r="E208" s="10"/>
      <c r="F208" s="2"/>
      <c r="G208" s="1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10"/>
      <c r="D209" s="2"/>
      <c r="E209" s="10"/>
      <c r="F209" s="2"/>
      <c r="G209" s="1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10"/>
      <c r="D210" s="2"/>
      <c r="E210" s="10"/>
      <c r="F210" s="2"/>
      <c r="G210" s="1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10"/>
      <c r="D211" s="2"/>
      <c r="E211" s="10"/>
      <c r="F211" s="2"/>
      <c r="G211" s="1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10"/>
      <c r="D212" s="2"/>
      <c r="E212" s="10"/>
      <c r="F212" s="2"/>
      <c r="G212" s="1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10"/>
      <c r="D213" s="2"/>
      <c r="E213" s="10"/>
      <c r="F213" s="2"/>
      <c r="G213" s="1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10"/>
      <c r="D214" s="2"/>
      <c r="E214" s="10"/>
      <c r="F214" s="2"/>
      <c r="G214" s="1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10"/>
      <c r="D215" s="2"/>
      <c r="E215" s="10"/>
      <c r="F215" s="2"/>
      <c r="G215" s="1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10"/>
      <c r="D216" s="2"/>
      <c r="E216" s="10"/>
      <c r="F216" s="2"/>
      <c r="G216" s="1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10"/>
      <c r="D217" s="2"/>
      <c r="E217" s="10"/>
      <c r="F217" s="2"/>
      <c r="G217" s="1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10"/>
      <c r="D218" s="2"/>
      <c r="E218" s="10"/>
      <c r="F218" s="2"/>
      <c r="G218" s="1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10"/>
      <c r="D219" s="2"/>
      <c r="E219" s="10"/>
      <c r="F219" s="2"/>
      <c r="G219" s="1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10"/>
      <c r="D220" s="2"/>
      <c r="E220" s="10"/>
      <c r="F220" s="2"/>
      <c r="G220" s="1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10"/>
      <c r="D221" s="2"/>
      <c r="E221" s="10"/>
      <c r="F221" s="2"/>
      <c r="G221" s="1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10"/>
      <c r="D222" s="2"/>
      <c r="E222" s="10"/>
      <c r="F222" s="2"/>
      <c r="G222" s="1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10"/>
      <c r="D223" s="2"/>
      <c r="E223" s="10"/>
      <c r="F223" s="2"/>
      <c r="G223" s="1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10"/>
      <c r="D224" s="2"/>
      <c r="E224" s="10"/>
      <c r="F224" s="2"/>
      <c r="G224" s="1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10"/>
      <c r="D225" s="2"/>
      <c r="E225" s="10"/>
      <c r="F225" s="2"/>
      <c r="G225" s="1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10"/>
      <c r="D226" s="2"/>
      <c r="E226" s="10"/>
      <c r="F226" s="2"/>
      <c r="G226" s="1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10"/>
      <c r="D227" s="2"/>
      <c r="E227" s="10"/>
      <c r="F227" s="2"/>
      <c r="G227" s="1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10"/>
      <c r="D228" s="2"/>
      <c r="E228" s="10"/>
      <c r="F228" s="2"/>
      <c r="G228" s="1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10"/>
      <c r="D229" s="2"/>
      <c r="E229" s="10"/>
      <c r="F229" s="2"/>
      <c r="G229" s="1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10"/>
      <c r="D230" s="2"/>
      <c r="E230" s="10"/>
      <c r="F230" s="2"/>
      <c r="G230" s="1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10"/>
      <c r="D231" s="2"/>
      <c r="E231" s="10"/>
      <c r="F231" s="2"/>
      <c r="G231" s="1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10"/>
      <c r="D232" s="2"/>
      <c r="E232" s="10"/>
      <c r="F232" s="2"/>
      <c r="G232" s="1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10"/>
      <c r="D233" s="2"/>
      <c r="E233" s="10"/>
      <c r="F233" s="2"/>
      <c r="G233" s="1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10"/>
      <c r="D234" s="2"/>
      <c r="E234" s="10"/>
      <c r="F234" s="2"/>
      <c r="G234" s="1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10"/>
      <c r="D235" s="2"/>
      <c r="E235" s="10"/>
      <c r="F235" s="2"/>
      <c r="G235" s="1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10"/>
      <c r="D236" s="2"/>
      <c r="E236" s="10"/>
      <c r="F236" s="2"/>
      <c r="G236" s="1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10"/>
      <c r="D237" s="2"/>
      <c r="E237" s="10"/>
      <c r="F237" s="2"/>
      <c r="G237" s="1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10"/>
      <c r="D238" s="2"/>
      <c r="E238" s="10"/>
      <c r="F238" s="2"/>
      <c r="G238" s="1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10"/>
      <c r="D239" s="2"/>
      <c r="E239" s="10"/>
      <c r="F239" s="2"/>
      <c r="G239" s="1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10"/>
      <c r="D240" s="2"/>
      <c r="E240" s="10"/>
      <c r="F240" s="2"/>
      <c r="G240" s="1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10"/>
      <c r="D241" s="2"/>
      <c r="E241" s="10"/>
      <c r="F241" s="2"/>
      <c r="G241" s="1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10"/>
      <c r="D242" s="2"/>
      <c r="E242" s="10"/>
      <c r="F242" s="2"/>
      <c r="G242" s="1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10"/>
      <c r="D243" s="2"/>
      <c r="E243" s="10"/>
      <c r="F243" s="2"/>
      <c r="G243" s="1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10"/>
      <c r="D244" s="2"/>
      <c r="E244" s="10"/>
      <c r="F244" s="2"/>
      <c r="G244" s="1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10"/>
      <c r="D245" s="2"/>
      <c r="E245" s="10"/>
      <c r="F245" s="2"/>
      <c r="G245" s="1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10"/>
      <c r="D246" s="2"/>
      <c r="E246" s="10"/>
      <c r="F246" s="2"/>
      <c r="G246" s="1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10"/>
      <c r="D247" s="2"/>
      <c r="E247" s="10"/>
      <c r="F247" s="2"/>
      <c r="G247" s="1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10"/>
      <c r="D248" s="2"/>
      <c r="E248" s="10"/>
      <c r="F248" s="2"/>
      <c r="G248" s="1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10"/>
      <c r="D249" s="2"/>
      <c r="E249" s="10"/>
      <c r="F249" s="2"/>
      <c r="G249" s="1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10"/>
      <c r="D250" s="2"/>
      <c r="E250" s="10"/>
      <c r="F250" s="2"/>
      <c r="G250" s="1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10"/>
      <c r="D251" s="2"/>
      <c r="E251" s="10"/>
      <c r="F251" s="2"/>
      <c r="G251" s="1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10"/>
      <c r="D252" s="2"/>
      <c r="E252" s="10"/>
      <c r="F252" s="2"/>
      <c r="G252" s="1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10"/>
      <c r="D253" s="2"/>
      <c r="E253" s="10"/>
      <c r="F253" s="2"/>
      <c r="G253" s="1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10"/>
      <c r="D254" s="2"/>
      <c r="E254" s="10"/>
      <c r="F254" s="2"/>
      <c r="G254" s="1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10"/>
      <c r="D255" s="2"/>
      <c r="E255" s="10"/>
      <c r="F255" s="2"/>
      <c r="G255" s="1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10"/>
      <c r="D256" s="2"/>
      <c r="E256" s="10"/>
      <c r="F256" s="2"/>
      <c r="G256" s="1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10"/>
      <c r="D257" s="2"/>
      <c r="E257" s="10"/>
      <c r="F257" s="2"/>
      <c r="G257" s="1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10"/>
      <c r="D258" s="2"/>
      <c r="E258" s="10"/>
      <c r="F258" s="2"/>
      <c r="G258" s="1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10"/>
      <c r="D259" s="2"/>
      <c r="E259" s="10"/>
      <c r="F259" s="2"/>
      <c r="G259" s="1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10"/>
      <c r="D260" s="2"/>
      <c r="E260" s="10"/>
      <c r="F260" s="2"/>
      <c r="G260" s="1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10"/>
      <c r="D261" s="2"/>
      <c r="E261" s="10"/>
      <c r="F261" s="2"/>
      <c r="G261" s="1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10"/>
      <c r="D262" s="2"/>
      <c r="E262" s="10"/>
      <c r="F262" s="2"/>
      <c r="G262" s="1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10"/>
      <c r="D263" s="2"/>
      <c r="E263" s="10"/>
      <c r="F263" s="2"/>
      <c r="G263" s="1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10"/>
      <c r="D264" s="2"/>
      <c r="E264" s="10"/>
      <c r="F264" s="2"/>
      <c r="G264" s="1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10"/>
      <c r="D265" s="2"/>
      <c r="E265" s="10"/>
      <c r="F265" s="2"/>
      <c r="G265" s="1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10"/>
      <c r="D266" s="2"/>
      <c r="E266" s="10"/>
      <c r="F266" s="2"/>
      <c r="G266" s="1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10"/>
      <c r="D267" s="2"/>
      <c r="E267" s="10"/>
      <c r="F267" s="2"/>
      <c r="G267" s="1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10"/>
      <c r="D268" s="2"/>
      <c r="E268" s="10"/>
      <c r="F268" s="2"/>
      <c r="G268" s="1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10"/>
      <c r="D269" s="2"/>
      <c r="E269" s="10"/>
      <c r="F269" s="2"/>
      <c r="G269" s="1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10"/>
      <c r="D270" s="2"/>
      <c r="E270" s="10"/>
      <c r="F270" s="2"/>
      <c r="G270" s="1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10"/>
      <c r="D271" s="2"/>
      <c r="E271" s="10"/>
      <c r="F271" s="2"/>
      <c r="G271" s="1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10"/>
      <c r="D272" s="2"/>
      <c r="E272" s="10"/>
      <c r="F272" s="2"/>
      <c r="G272" s="1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10"/>
      <c r="D273" s="2"/>
      <c r="E273" s="10"/>
      <c r="F273" s="2"/>
      <c r="G273" s="1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10"/>
      <c r="D274" s="2"/>
      <c r="E274" s="10"/>
      <c r="F274" s="2"/>
      <c r="G274" s="1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10"/>
      <c r="D275" s="2"/>
      <c r="E275" s="10"/>
      <c r="F275" s="2"/>
      <c r="G275" s="1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10"/>
      <c r="D276" s="2"/>
      <c r="E276" s="10"/>
      <c r="F276" s="2"/>
      <c r="G276" s="1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10"/>
      <c r="D277" s="2"/>
      <c r="E277" s="10"/>
      <c r="F277" s="2"/>
      <c r="G277" s="1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10"/>
      <c r="D278" s="2"/>
      <c r="E278" s="10"/>
      <c r="F278" s="2"/>
      <c r="G278" s="1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10"/>
      <c r="D279" s="2"/>
      <c r="E279" s="10"/>
      <c r="F279" s="2"/>
      <c r="G279" s="1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10"/>
      <c r="D280" s="2"/>
      <c r="E280" s="10"/>
      <c r="F280" s="2"/>
      <c r="G280" s="1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10"/>
      <c r="D281" s="2"/>
      <c r="E281" s="10"/>
      <c r="F281" s="2"/>
      <c r="G281" s="1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10"/>
      <c r="D282" s="2"/>
      <c r="E282" s="10"/>
      <c r="F282" s="2"/>
      <c r="G282" s="1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10"/>
      <c r="D283" s="2"/>
      <c r="E283" s="10"/>
      <c r="F283" s="2"/>
      <c r="G283" s="1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10"/>
      <c r="D284" s="2"/>
      <c r="E284" s="10"/>
      <c r="F284" s="2"/>
      <c r="G284" s="1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10"/>
      <c r="D285" s="2"/>
      <c r="E285" s="10"/>
      <c r="F285" s="2"/>
      <c r="G285" s="1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10"/>
      <c r="D286" s="2"/>
      <c r="E286" s="10"/>
      <c r="F286" s="2"/>
      <c r="G286" s="1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10"/>
      <c r="D287" s="2"/>
      <c r="E287" s="10"/>
      <c r="F287" s="2"/>
      <c r="G287" s="1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10"/>
      <c r="D288" s="2"/>
      <c r="E288" s="10"/>
      <c r="F288" s="2"/>
      <c r="G288" s="1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10"/>
      <c r="D289" s="2"/>
      <c r="E289" s="10"/>
      <c r="F289" s="2"/>
      <c r="G289" s="1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10"/>
      <c r="D290" s="2"/>
      <c r="E290" s="10"/>
      <c r="F290" s="2"/>
      <c r="G290" s="1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10"/>
      <c r="D291" s="2"/>
      <c r="E291" s="10"/>
      <c r="F291" s="2"/>
      <c r="G291" s="1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10"/>
      <c r="D292" s="2"/>
      <c r="E292" s="10"/>
      <c r="F292" s="2"/>
      <c r="G292" s="1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10"/>
      <c r="D293" s="2"/>
      <c r="E293" s="10"/>
      <c r="F293" s="2"/>
      <c r="G293" s="1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10"/>
      <c r="D294" s="2"/>
      <c r="E294" s="10"/>
      <c r="F294" s="2"/>
      <c r="G294" s="1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10"/>
      <c r="D295" s="2"/>
      <c r="E295" s="10"/>
      <c r="F295" s="2"/>
      <c r="G295" s="1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10"/>
      <c r="D296" s="2"/>
      <c r="E296" s="10"/>
      <c r="F296" s="2"/>
      <c r="G296" s="1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10"/>
      <c r="D297" s="2"/>
      <c r="E297" s="10"/>
      <c r="F297" s="2"/>
      <c r="G297" s="1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10"/>
      <c r="D298" s="2"/>
      <c r="E298" s="10"/>
      <c r="F298" s="2"/>
      <c r="G298" s="1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10"/>
      <c r="D299" s="2"/>
      <c r="E299" s="10"/>
      <c r="F299" s="2"/>
      <c r="G299" s="1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10"/>
      <c r="D300" s="2"/>
      <c r="E300" s="10"/>
      <c r="F300" s="2"/>
      <c r="G300" s="1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10"/>
      <c r="D301" s="2"/>
      <c r="E301" s="10"/>
      <c r="F301" s="2"/>
      <c r="G301" s="1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10"/>
      <c r="D302" s="2"/>
      <c r="E302" s="10"/>
      <c r="F302" s="2"/>
      <c r="G302" s="1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10"/>
      <c r="D303" s="2"/>
      <c r="E303" s="10"/>
      <c r="F303" s="2"/>
      <c r="G303" s="1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10"/>
      <c r="D304" s="2"/>
      <c r="E304" s="10"/>
      <c r="F304" s="2"/>
      <c r="G304" s="1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10"/>
      <c r="D305" s="2"/>
      <c r="E305" s="10"/>
      <c r="F305" s="2"/>
      <c r="G305" s="1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10"/>
      <c r="D306" s="2"/>
      <c r="E306" s="10"/>
      <c r="F306" s="2"/>
      <c r="G306" s="1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10"/>
      <c r="D307" s="2"/>
      <c r="E307" s="10"/>
      <c r="F307" s="2"/>
      <c r="G307" s="1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10"/>
      <c r="D308" s="2"/>
      <c r="E308" s="10"/>
      <c r="F308" s="2"/>
      <c r="G308" s="1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10"/>
      <c r="D309" s="2"/>
      <c r="E309" s="10"/>
      <c r="F309" s="2"/>
      <c r="G309" s="1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10"/>
      <c r="D310" s="2"/>
      <c r="E310" s="10"/>
      <c r="F310" s="2"/>
      <c r="G310" s="1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10"/>
      <c r="D311" s="2"/>
      <c r="E311" s="10"/>
      <c r="F311" s="2"/>
      <c r="G311" s="1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10"/>
      <c r="D312" s="2"/>
      <c r="E312" s="10"/>
      <c r="F312" s="2"/>
      <c r="G312" s="1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10"/>
      <c r="D313" s="2"/>
      <c r="E313" s="10"/>
      <c r="F313" s="2"/>
      <c r="G313" s="1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10"/>
      <c r="D314" s="2"/>
      <c r="E314" s="10"/>
      <c r="F314" s="2"/>
      <c r="G314" s="1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10"/>
      <c r="D315" s="2"/>
      <c r="E315" s="10"/>
      <c r="F315" s="2"/>
      <c r="G315" s="1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10"/>
      <c r="D316" s="2"/>
      <c r="E316" s="10"/>
      <c r="F316" s="2"/>
      <c r="G316" s="1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10"/>
      <c r="D317" s="2"/>
      <c r="E317" s="10"/>
      <c r="F317" s="2"/>
      <c r="G317" s="1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10"/>
      <c r="D318" s="2"/>
      <c r="E318" s="10"/>
      <c r="F318" s="2"/>
      <c r="G318" s="1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10"/>
      <c r="D319" s="2"/>
      <c r="E319" s="10"/>
      <c r="F319" s="2"/>
      <c r="G319" s="1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10"/>
      <c r="D320" s="2"/>
      <c r="E320" s="10"/>
      <c r="F320" s="2"/>
      <c r="G320" s="1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10"/>
      <c r="D321" s="2"/>
      <c r="E321" s="10"/>
      <c r="F321" s="2"/>
      <c r="G321" s="1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10"/>
      <c r="D322" s="2"/>
      <c r="E322" s="10"/>
      <c r="F322" s="2"/>
      <c r="G322" s="1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10"/>
      <c r="D323" s="2"/>
      <c r="E323" s="10"/>
      <c r="F323" s="2"/>
      <c r="G323" s="1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10"/>
      <c r="D324" s="2"/>
      <c r="E324" s="10"/>
      <c r="F324" s="2"/>
      <c r="G324" s="1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10"/>
      <c r="D325" s="2"/>
      <c r="E325" s="10"/>
      <c r="F325" s="2"/>
      <c r="G325" s="1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10"/>
      <c r="D326" s="2"/>
      <c r="E326" s="10"/>
      <c r="F326" s="2"/>
      <c r="G326" s="1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10"/>
      <c r="D327" s="2"/>
      <c r="E327" s="10"/>
      <c r="F327" s="2"/>
      <c r="G327" s="1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10"/>
      <c r="D328" s="2"/>
      <c r="E328" s="10"/>
      <c r="F328" s="2"/>
      <c r="G328" s="1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10"/>
      <c r="D329" s="2"/>
      <c r="E329" s="10"/>
      <c r="F329" s="2"/>
      <c r="G329" s="1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10"/>
      <c r="D330" s="2"/>
      <c r="E330" s="10"/>
      <c r="F330" s="2"/>
      <c r="G330" s="1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10"/>
      <c r="D331" s="2"/>
      <c r="E331" s="10"/>
      <c r="F331" s="2"/>
      <c r="G331" s="1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10"/>
      <c r="D332" s="2"/>
      <c r="E332" s="10"/>
      <c r="F332" s="2"/>
      <c r="G332" s="1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10"/>
      <c r="D333" s="2"/>
      <c r="E333" s="10"/>
      <c r="F333" s="2"/>
      <c r="G333" s="1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10"/>
      <c r="D334" s="2"/>
      <c r="E334" s="10"/>
      <c r="F334" s="2"/>
      <c r="G334" s="1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10"/>
      <c r="D335" s="2"/>
      <c r="E335" s="10"/>
      <c r="F335" s="2"/>
      <c r="G335" s="1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10"/>
      <c r="D336" s="2"/>
      <c r="E336" s="10"/>
      <c r="F336" s="2"/>
      <c r="G336" s="1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10"/>
      <c r="D337" s="2"/>
      <c r="E337" s="10"/>
      <c r="F337" s="2"/>
      <c r="G337" s="1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10"/>
      <c r="D338" s="2"/>
      <c r="E338" s="10"/>
      <c r="F338" s="2"/>
      <c r="G338" s="1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10"/>
      <c r="D339" s="2"/>
      <c r="E339" s="10"/>
      <c r="F339" s="2"/>
      <c r="G339" s="1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10"/>
      <c r="D340" s="2"/>
      <c r="E340" s="10"/>
      <c r="F340" s="2"/>
      <c r="G340" s="1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10"/>
      <c r="D341" s="2"/>
      <c r="E341" s="10"/>
      <c r="F341" s="2"/>
      <c r="G341" s="1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10"/>
      <c r="D342" s="2"/>
      <c r="E342" s="10"/>
      <c r="F342" s="2"/>
      <c r="G342" s="1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10"/>
      <c r="D343" s="2"/>
      <c r="E343" s="10"/>
      <c r="F343" s="2"/>
      <c r="G343" s="1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10"/>
      <c r="D344" s="2"/>
      <c r="E344" s="10"/>
      <c r="F344" s="2"/>
      <c r="G344" s="1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10"/>
      <c r="D345" s="2"/>
      <c r="E345" s="10"/>
      <c r="F345" s="2"/>
      <c r="G345" s="1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10"/>
      <c r="D346" s="2"/>
      <c r="E346" s="10"/>
      <c r="F346" s="2"/>
      <c r="G346" s="1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10"/>
      <c r="D347" s="2"/>
      <c r="E347" s="10"/>
      <c r="F347" s="2"/>
      <c r="G347" s="1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10"/>
      <c r="D348" s="2"/>
      <c r="E348" s="10"/>
      <c r="F348" s="2"/>
      <c r="G348" s="1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10"/>
      <c r="D349" s="2"/>
      <c r="E349" s="10"/>
      <c r="F349" s="2"/>
      <c r="G349" s="1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10"/>
      <c r="D350" s="2"/>
      <c r="E350" s="10"/>
      <c r="F350" s="2"/>
      <c r="G350" s="1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10"/>
      <c r="D351" s="2"/>
      <c r="E351" s="10"/>
      <c r="F351" s="2"/>
      <c r="G351" s="1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10"/>
      <c r="D352" s="2"/>
      <c r="E352" s="10"/>
      <c r="F352" s="2"/>
      <c r="G352" s="1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10"/>
      <c r="D353" s="2"/>
      <c r="E353" s="10"/>
      <c r="F353" s="2"/>
      <c r="G353" s="1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10"/>
      <c r="D354" s="2"/>
      <c r="E354" s="10"/>
      <c r="F354" s="2"/>
      <c r="G354" s="1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10"/>
      <c r="D355" s="2"/>
      <c r="E355" s="10"/>
      <c r="F355" s="2"/>
      <c r="G355" s="1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10"/>
      <c r="D356" s="2"/>
      <c r="E356" s="10"/>
      <c r="F356" s="2"/>
      <c r="G356" s="1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10"/>
      <c r="D357" s="2"/>
      <c r="E357" s="10"/>
      <c r="F357" s="2"/>
      <c r="G357" s="1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10"/>
      <c r="D358" s="2"/>
      <c r="E358" s="10"/>
      <c r="F358" s="2"/>
      <c r="G358" s="1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10"/>
      <c r="D359" s="2"/>
      <c r="E359" s="10"/>
      <c r="F359" s="2"/>
      <c r="G359" s="1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10"/>
      <c r="D360" s="2"/>
      <c r="E360" s="10"/>
      <c r="F360" s="2"/>
      <c r="G360" s="1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10"/>
      <c r="D361" s="2"/>
      <c r="E361" s="10"/>
      <c r="F361" s="2"/>
      <c r="G361" s="1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10"/>
      <c r="D362" s="2"/>
      <c r="E362" s="10"/>
      <c r="F362" s="2"/>
      <c r="G362" s="1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10"/>
      <c r="D363" s="2"/>
      <c r="E363" s="10"/>
      <c r="F363" s="2"/>
      <c r="G363" s="1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10"/>
      <c r="D364" s="2"/>
      <c r="E364" s="10"/>
      <c r="F364" s="2"/>
      <c r="G364" s="1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10"/>
      <c r="D365" s="2"/>
      <c r="E365" s="10"/>
      <c r="F365" s="2"/>
      <c r="G365" s="1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10"/>
      <c r="D366" s="2"/>
      <c r="E366" s="10"/>
      <c r="F366" s="2"/>
      <c r="G366" s="1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10"/>
      <c r="D367" s="2"/>
      <c r="E367" s="10"/>
      <c r="F367" s="2"/>
      <c r="G367" s="1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10"/>
      <c r="D368" s="2"/>
      <c r="E368" s="10"/>
      <c r="F368" s="2"/>
      <c r="G368" s="1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10"/>
      <c r="D369" s="2"/>
      <c r="E369" s="10"/>
      <c r="F369" s="2"/>
      <c r="G369" s="1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10"/>
      <c r="D370" s="2"/>
      <c r="E370" s="10"/>
      <c r="F370" s="2"/>
      <c r="G370" s="1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10"/>
      <c r="D371" s="2"/>
      <c r="E371" s="10"/>
      <c r="F371" s="2"/>
      <c r="G371" s="1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10"/>
      <c r="D372" s="2"/>
      <c r="E372" s="10"/>
      <c r="F372" s="2"/>
      <c r="G372" s="1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25.63"/>
    <col customWidth="1" min="5" max="5" width="12.63"/>
    <col customWidth="1" min="6" max="6" width="14.63"/>
    <col customWidth="1" min="8" max="8" width="28.88"/>
    <col customWidth="1" min="9" max="9" width="30.5"/>
  </cols>
  <sheetData>
    <row r="1" ht="15.75" customHeight="1">
      <c r="A1" s="153" t="s">
        <v>790</v>
      </c>
      <c r="B1" s="115"/>
      <c r="C1" s="115"/>
      <c r="D1" s="115"/>
      <c r="E1" s="115"/>
      <c r="F1" s="115"/>
      <c r="G1" s="115"/>
      <c r="H1" s="115"/>
      <c r="I1" s="11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10"/>
      <c r="B2" s="10"/>
      <c r="C2" s="10"/>
      <c r="D2" s="2"/>
      <c r="E2" s="154"/>
      <c r="F2" s="155"/>
      <c r="G2" s="10">
        <f>countif(G4:G2007,"Open")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10" t="s">
        <v>662</v>
      </c>
      <c r="B3" s="10" t="s">
        <v>2</v>
      </c>
      <c r="C3" s="10" t="s">
        <v>663</v>
      </c>
      <c r="D3" s="2" t="s">
        <v>664</v>
      </c>
      <c r="E3" s="154" t="s">
        <v>665</v>
      </c>
      <c r="F3" s="155" t="s">
        <v>3</v>
      </c>
      <c r="G3" s="2" t="s">
        <v>0</v>
      </c>
      <c r="H3" s="2" t="s">
        <v>337</v>
      </c>
      <c r="I3" s="2" t="s">
        <v>338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10" t="s">
        <v>174</v>
      </c>
      <c r="B4" s="10" t="s">
        <v>7</v>
      </c>
      <c r="C4" s="10">
        <v>1.0</v>
      </c>
      <c r="D4" s="2" t="s">
        <v>791</v>
      </c>
      <c r="E4" s="156">
        <v>199988.0</v>
      </c>
      <c r="F4" s="155" t="s">
        <v>28</v>
      </c>
      <c r="G4" s="2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10" t="s">
        <v>174</v>
      </c>
      <c r="B5" s="10" t="s">
        <v>7</v>
      </c>
      <c r="C5" s="10">
        <v>2.0</v>
      </c>
      <c r="D5" s="2" t="s">
        <v>792</v>
      </c>
      <c r="E5" s="156">
        <v>200000.0</v>
      </c>
      <c r="F5" s="155" t="s">
        <v>31</v>
      </c>
      <c r="G5" s="2" t="s">
        <v>16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10" t="s">
        <v>174</v>
      </c>
      <c r="B6" s="10" t="s">
        <v>7</v>
      </c>
      <c r="C6" s="10">
        <v>3.0</v>
      </c>
      <c r="D6" s="2" t="s">
        <v>8</v>
      </c>
      <c r="E6" s="156">
        <v>191387.41</v>
      </c>
      <c r="F6" s="155" t="s">
        <v>8</v>
      </c>
      <c r="G6" s="2" t="s">
        <v>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10" t="s">
        <v>174</v>
      </c>
      <c r="B7" s="10" t="s">
        <v>7</v>
      </c>
      <c r="C7" s="10">
        <v>4.0</v>
      </c>
      <c r="D7" s="2" t="s">
        <v>8</v>
      </c>
      <c r="E7" s="156">
        <v>149656.72</v>
      </c>
      <c r="F7" s="155" t="s">
        <v>8</v>
      </c>
      <c r="G7" s="2" t="s">
        <v>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0" t="s">
        <v>174</v>
      </c>
      <c r="B8" s="10" t="s">
        <v>7</v>
      </c>
      <c r="C8" s="10">
        <v>5.0</v>
      </c>
      <c r="D8" s="2" t="s">
        <v>767</v>
      </c>
      <c r="E8" s="156">
        <v>188416.05</v>
      </c>
      <c r="F8" s="155" t="s">
        <v>76</v>
      </c>
      <c r="G8" s="2" t="s">
        <v>16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10" t="s">
        <v>174</v>
      </c>
      <c r="B9" s="10" t="s">
        <v>7</v>
      </c>
      <c r="C9" s="10">
        <v>6.0</v>
      </c>
      <c r="D9" s="2" t="s">
        <v>767</v>
      </c>
      <c r="E9" s="156">
        <v>200000.0</v>
      </c>
      <c r="F9" s="155" t="s">
        <v>76</v>
      </c>
      <c r="G9" s="2" t="s">
        <v>16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10" t="s">
        <v>174</v>
      </c>
      <c r="B10" s="10" t="s">
        <v>7</v>
      </c>
      <c r="C10" s="10">
        <v>7.0</v>
      </c>
      <c r="D10" s="2" t="s">
        <v>793</v>
      </c>
      <c r="E10" s="156">
        <v>148510.09</v>
      </c>
      <c r="F10" s="155" t="s">
        <v>87</v>
      </c>
      <c r="G10" s="2" t="s">
        <v>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10" t="s">
        <v>174</v>
      </c>
      <c r="B11" s="10" t="s">
        <v>7</v>
      </c>
      <c r="C11" s="10">
        <v>8.0</v>
      </c>
      <c r="D11" s="2" t="s">
        <v>794</v>
      </c>
      <c r="E11" s="156">
        <v>194996.11</v>
      </c>
      <c r="F11" s="155" t="s">
        <v>46</v>
      </c>
      <c r="G11" s="2" t="s">
        <v>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0" t="s">
        <v>175</v>
      </c>
      <c r="B12" s="10" t="s">
        <v>7</v>
      </c>
      <c r="C12" s="10">
        <v>1.0</v>
      </c>
      <c r="D12" s="2" t="s">
        <v>795</v>
      </c>
      <c r="E12" s="156">
        <v>180132.42</v>
      </c>
      <c r="F12" s="155" t="s">
        <v>117</v>
      </c>
      <c r="G12" s="2" t="s">
        <v>16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0" t="s">
        <v>175</v>
      </c>
      <c r="B13" s="10" t="s">
        <v>7</v>
      </c>
      <c r="C13" s="10">
        <v>2.0</v>
      </c>
      <c r="D13" s="2" t="s">
        <v>796</v>
      </c>
      <c r="E13" s="156">
        <v>156997.36</v>
      </c>
      <c r="F13" s="155" t="s">
        <v>70</v>
      </c>
      <c r="G13" s="2" t="s">
        <v>16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0" t="s">
        <v>175</v>
      </c>
      <c r="B14" s="10" t="s">
        <v>7</v>
      </c>
      <c r="C14" s="10">
        <v>3.0</v>
      </c>
      <c r="D14" s="2" t="s">
        <v>797</v>
      </c>
      <c r="E14" s="156">
        <v>199162.0</v>
      </c>
      <c r="F14" s="155" t="s">
        <v>87</v>
      </c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10" t="s">
        <v>175</v>
      </c>
      <c r="B15" s="10" t="s">
        <v>7</v>
      </c>
      <c r="C15" s="10">
        <v>4.0</v>
      </c>
      <c r="D15" s="157" t="s">
        <v>798</v>
      </c>
      <c r="E15" s="156">
        <v>199636.16</v>
      </c>
      <c r="F15" s="155" t="s">
        <v>28</v>
      </c>
      <c r="G15" s="2" t="s">
        <v>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10" t="s">
        <v>175</v>
      </c>
      <c r="B16" s="10" t="s">
        <v>7</v>
      </c>
      <c r="C16" s="10">
        <v>5.0</v>
      </c>
      <c r="D16" s="2" t="s">
        <v>799</v>
      </c>
      <c r="E16" s="156">
        <v>185679.15</v>
      </c>
      <c r="F16" s="155" t="s">
        <v>96</v>
      </c>
      <c r="G16" s="2" t="s">
        <v>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10" t="s">
        <v>175</v>
      </c>
      <c r="B17" s="10" t="s">
        <v>7</v>
      </c>
      <c r="C17" s="10">
        <v>6.0</v>
      </c>
      <c r="D17" s="2" t="s">
        <v>800</v>
      </c>
      <c r="E17" s="156">
        <v>135726.64</v>
      </c>
      <c r="F17" s="155" t="s">
        <v>52</v>
      </c>
      <c r="G17" s="2" t="s">
        <v>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10" t="s">
        <v>175</v>
      </c>
      <c r="B18" s="10" t="s">
        <v>7</v>
      </c>
      <c r="C18" s="10">
        <v>7.0</v>
      </c>
      <c r="D18" s="2" t="s">
        <v>801</v>
      </c>
      <c r="E18" s="156">
        <v>199340.46</v>
      </c>
      <c r="F18" s="155" t="s">
        <v>46</v>
      </c>
      <c r="G18" s="2" t="s">
        <v>16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10" t="s">
        <v>175</v>
      </c>
      <c r="B19" s="10" t="s">
        <v>7</v>
      </c>
      <c r="C19" s="10">
        <v>8.0</v>
      </c>
      <c r="D19" s="2" t="s">
        <v>802</v>
      </c>
      <c r="E19" s="156">
        <v>200000.0</v>
      </c>
      <c r="F19" s="155" t="s">
        <v>34</v>
      </c>
      <c r="G19" s="2" t="s">
        <v>16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10" t="s">
        <v>175</v>
      </c>
      <c r="B20" s="10" t="s">
        <v>7</v>
      </c>
      <c r="C20" s="10">
        <v>9.0</v>
      </c>
      <c r="D20" s="2" t="s">
        <v>8</v>
      </c>
      <c r="E20" s="156">
        <v>169283.76</v>
      </c>
      <c r="F20" s="155" t="s">
        <v>8</v>
      </c>
      <c r="G20" s="2" t="s">
        <v>16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10" t="s">
        <v>176</v>
      </c>
      <c r="B21" s="10" t="s">
        <v>7</v>
      </c>
      <c r="C21" s="10">
        <v>1.0</v>
      </c>
      <c r="D21" s="2" t="s">
        <v>803</v>
      </c>
      <c r="E21" s="156">
        <v>192415.39</v>
      </c>
      <c r="F21" s="155" t="s">
        <v>49</v>
      </c>
      <c r="G21" s="2" t="s">
        <v>16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10" t="s">
        <v>176</v>
      </c>
      <c r="B22" s="10" t="s">
        <v>7</v>
      </c>
      <c r="C22" s="10">
        <v>2.0</v>
      </c>
      <c r="D22" s="2" t="s">
        <v>804</v>
      </c>
      <c r="E22" s="156">
        <v>169128.41</v>
      </c>
      <c r="F22" s="155" t="s">
        <v>96</v>
      </c>
      <c r="G22" s="2" t="s">
        <v>16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10" t="s">
        <v>176</v>
      </c>
      <c r="B23" s="10" t="s">
        <v>7</v>
      </c>
      <c r="C23" s="10">
        <v>3.0</v>
      </c>
      <c r="D23" s="2" t="s">
        <v>805</v>
      </c>
      <c r="E23" s="156">
        <v>197155.88</v>
      </c>
      <c r="F23" s="155" t="s">
        <v>96</v>
      </c>
      <c r="G23" s="2" t="s">
        <v>16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10" t="s">
        <v>176</v>
      </c>
      <c r="B24" s="10" t="s">
        <v>7</v>
      </c>
      <c r="C24" s="10">
        <v>4.0</v>
      </c>
      <c r="D24" s="2" t="s">
        <v>102</v>
      </c>
      <c r="E24" s="156">
        <v>200000.0</v>
      </c>
      <c r="F24" s="155" t="s">
        <v>102</v>
      </c>
      <c r="G24" s="2" t="s">
        <v>16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10" t="s">
        <v>176</v>
      </c>
      <c r="B25" s="10" t="s">
        <v>7</v>
      </c>
      <c r="C25" s="10">
        <v>5.0</v>
      </c>
      <c r="D25" s="2" t="s">
        <v>806</v>
      </c>
      <c r="E25" s="156">
        <v>200000.0</v>
      </c>
      <c r="F25" s="155" t="s">
        <v>31</v>
      </c>
      <c r="G25" s="2" t="s">
        <v>16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10" t="s">
        <v>176</v>
      </c>
      <c r="B26" s="10" t="s">
        <v>7</v>
      </c>
      <c r="C26" s="10">
        <v>6.0</v>
      </c>
      <c r="D26" s="2" t="s">
        <v>806</v>
      </c>
      <c r="E26" s="156">
        <v>200000.0</v>
      </c>
      <c r="F26" s="155" t="s">
        <v>31</v>
      </c>
      <c r="G26" s="2" t="s">
        <v>16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10" t="s">
        <v>176</v>
      </c>
      <c r="B27" s="10" t="s">
        <v>7</v>
      </c>
      <c r="C27" s="10">
        <v>7.0</v>
      </c>
      <c r="D27" s="2" t="s">
        <v>806</v>
      </c>
      <c r="E27" s="156">
        <v>200000.0</v>
      </c>
      <c r="F27" s="155" t="s">
        <v>31</v>
      </c>
      <c r="G27" s="2" t="s">
        <v>16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10" t="s">
        <v>176</v>
      </c>
      <c r="B28" s="10" t="s">
        <v>7</v>
      </c>
      <c r="C28" s="10">
        <v>8.0</v>
      </c>
      <c r="D28" s="2" t="s">
        <v>807</v>
      </c>
      <c r="E28" s="156">
        <v>191296.43</v>
      </c>
      <c r="F28" s="155" t="s">
        <v>61</v>
      </c>
      <c r="G28" s="2" t="s">
        <v>16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10" t="s">
        <v>176</v>
      </c>
      <c r="B29" s="10" t="s">
        <v>7</v>
      </c>
      <c r="C29" s="10">
        <v>9.0</v>
      </c>
      <c r="D29" s="2" t="s">
        <v>50</v>
      </c>
      <c r="E29" s="156">
        <v>197124.77</v>
      </c>
      <c r="F29" s="155" t="s">
        <v>49</v>
      </c>
      <c r="G29" s="2" t="s">
        <v>16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10" t="s">
        <v>177</v>
      </c>
      <c r="B30" s="10" t="s">
        <v>7</v>
      </c>
      <c r="C30" s="10">
        <v>1.0</v>
      </c>
      <c r="D30" s="2" t="s">
        <v>808</v>
      </c>
      <c r="E30" s="156">
        <v>196641.71</v>
      </c>
      <c r="F30" s="155" t="s">
        <v>46</v>
      </c>
      <c r="G30" s="2" t="s">
        <v>16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10" t="s">
        <v>177</v>
      </c>
      <c r="B31" s="10" t="s">
        <v>7</v>
      </c>
      <c r="C31" s="10">
        <v>2.0</v>
      </c>
      <c r="D31" s="2" t="s">
        <v>809</v>
      </c>
      <c r="E31" s="156">
        <v>161089.89</v>
      </c>
      <c r="F31" s="155" t="s">
        <v>87</v>
      </c>
      <c r="G31" s="2" t="s">
        <v>16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10" t="s">
        <v>177</v>
      </c>
      <c r="B32" s="10" t="s">
        <v>7</v>
      </c>
      <c r="C32" s="10">
        <v>3.0</v>
      </c>
      <c r="D32" s="2" t="s">
        <v>810</v>
      </c>
      <c r="E32" s="156">
        <v>197501.77</v>
      </c>
      <c r="F32" s="155" t="s">
        <v>43</v>
      </c>
      <c r="G32" s="2" t="s">
        <v>10</v>
      </c>
      <c r="H32" s="2" t="s">
        <v>811</v>
      </c>
      <c r="I32" s="2" t="s">
        <v>812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10" t="s">
        <v>177</v>
      </c>
      <c r="B33" s="10" t="s">
        <v>7</v>
      </c>
      <c r="C33" s="10">
        <v>4.0</v>
      </c>
      <c r="D33" s="2" t="s">
        <v>43</v>
      </c>
      <c r="E33" s="156">
        <v>197738.65</v>
      </c>
      <c r="F33" s="155" t="s">
        <v>43</v>
      </c>
      <c r="G33" s="2" t="s">
        <v>16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10" t="s">
        <v>177</v>
      </c>
      <c r="B34" s="10" t="s">
        <v>7</v>
      </c>
      <c r="C34" s="10">
        <v>5.0</v>
      </c>
      <c r="D34" s="2" t="s">
        <v>50</v>
      </c>
      <c r="E34" s="156">
        <v>199431.77</v>
      </c>
      <c r="F34" s="155" t="s">
        <v>49</v>
      </c>
      <c r="G34" s="2" t="s">
        <v>16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10" t="s">
        <v>177</v>
      </c>
      <c r="B35" s="10" t="s">
        <v>7</v>
      </c>
      <c r="C35" s="10">
        <v>6.0</v>
      </c>
      <c r="D35" s="2" t="s">
        <v>50</v>
      </c>
      <c r="E35" s="156">
        <v>199080.62</v>
      </c>
      <c r="F35" s="155" t="s">
        <v>49</v>
      </c>
      <c r="G35" s="2" t="s">
        <v>16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10" t="s">
        <v>177</v>
      </c>
      <c r="B36" s="10" t="s">
        <v>7</v>
      </c>
      <c r="C36" s="10">
        <v>7.0</v>
      </c>
      <c r="D36" s="2" t="s">
        <v>813</v>
      </c>
      <c r="E36" s="156">
        <v>100000.0</v>
      </c>
      <c r="F36" s="155" t="s">
        <v>114</v>
      </c>
      <c r="G36" s="2" t="s">
        <v>10</v>
      </c>
      <c r="H36" s="2" t="s">
        <v>814</v>
      </c>
      <c r="I36" s="2" t="s">
        <v>815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10" t="s">
        <v>177</v>
      </c>
      <c r="B37" s="10" t="s">
        <v>7</v>
      </c>
      <c r="C37" s="10">
        <v>8.0</v>
      </c>
      <c r="D37" s="2" t="s">
        <v>816</v>
      </c>
      <c r="E37" s="156">
        <v>100000.0</v>
      </c>
      <c r="F37" s="155" t="s">
        <v>40</v>
      </c>
      <c r="G37" s="2" t="s">
        <v>16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10" t="s">
        <v>177</v>
      </c>
      <c r="B38" s="10" t="s">
        <v>7</v>
      </c>
      <c r="C38" s="10">
        <v>9.0</v>
      </c>
      <c r="D38" s="2" t="s">
        <v>50</v>
      </c>
      <c r="E38" s="156">
        <v>194540.21</v>
      </c>
      <c r="F38" s="155" t="s">
        <v>49</v>
      </c>
      <c r="G38" s="2" t="s">
        <v>16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10" t="s">
        <v>177</v>
      </c>
      <c r="B39" s="10" t="s">
        <v>7</v>
      </c>
      <c r="C39" s="10">
        <v>10.0</v>
      </c>
      <c r="D39" s="2" t="s">
        <v>817</v>
      </c>
      <c r="E39" s="156">
        <v>200000.0</v>
      </c>
      <c r="F39" s="155" t="s">
        <v>31</v>
      </c>
      <c r="G39" s="2" t="s">
        <v>16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10" t="s">
        <v>178</v>
      </c>
      <c r="B40" s="10" t="s">
        <v>7</v>
      </c>
      <c r="C40" s="10">
        <v>1.0</v>
      </c>
      <c r="D40" s="2" t="s">
        <v>806</v>
      </c>
      <c r="E40" s="156">
        <v>200000.0</v>
      </c>
      <c r="F40" s="155" t="s">
        <v>31</v>
      </c>
      <c r="G40" s="2" t="s">
        <v>16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10" t="s">
        <v>178</v>
      </c>
      <c r="B41" s="10" t="s">
        <v>7</v>
      </c>
      <c r="C41" s="10">
        <v>2.0</v>
      </c>
      <c r="D41" s="2" t="s">
        <v>818</v>
      </c>
      <c r="E41" s="156">
        <v>145985.93</v>
      </c>
      <c r="F41" s="155" t="s">
        <v>46</v>
      </c>
      <c r="G41" s="2" t="s">
        <v>16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10" t="s">
        <v>178</v>
      </c>
      <c r="B42" s="10" t="s">
        <v>7</v>
      </c>
      <c r="C42" s="10">
        <v>3.0</v>
      </c>
      <c r="D42" s="2" t="s">
        <v>819</v>
      </c>
      <c r="E42" s="156">
        <v>200000.0</v>
      </c>
      <c r="F42" s="155" t="s">
        <v>40</v>
      </c>
      <c r="G42" s="2" t="s">
        <v>16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10" t="s">
        <v>178</v>
      </c>
      <c r="B43" s="10" t="s">
        <v>7</v>
      </c>
      <c r="C43" s="10">
        <v>4.0</v>
      </c>
      <c r="D43" s="2" t="s">
        <v>819</v>
      </c>
      <c r="E43" s="156">
        <v>200000.0</v>
      </c>
      <c r="F43" s="155" t="s">
        <v>40</v>
      </c>
      <c r="G43" s="2" t="s">
        <v>16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10" t="s">
        <v>178</v>
      </c>
      <c r="B44" s="10" t="s">
        <v>7</v>
      </c>
      <c r="C44" s="10">
        <v>5.0</v>
      </c>
      <c r="D44" s="2" t="s">
        <v>8</v>
      </c>
      <c r="E44" s="156">
        <v>152218.84</v>
      </c>
      <c r="F44" s="155" t="s">
        <v>8</v>
      </c>
      <c r="G44" s="2" t="s">
        <v>16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10" t="s">
        <v>178</v>
      </c>
      <c r="B45" s="10" t="s">
        <v>7</v>
      </c>
      <c r="C45" s="10">
        <v>6.0</v>
      </c>
      <c r="D45" s="2" t="s">
        <v>820</v>
      </c>
      <c r="E45" s="156">
        <v>200000.0</v>
      </c>
      <c r="F45" s="155" t="s">
        <v>114</v>
      </c>
      <c r="G45" s="2" t="s">
        <v>16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10" t="s">
        <v>178</v>
      </c>
      <c r="B46" s="10" t="s">
        <v>7</v>
      </c>
      <c r="C46" s="10">
        <v>7.0</v>
      </c>
      <c r="D46" s="2" t="s">
        <v>797</v>
      </c>
      <c r="E46" s="156">
        <v>200000.0</v>
      </c>
      <c r="F46" s="155" t="s">
        <v>87</v>
      </c>
      <c r="G46" s="2" t="s">
        <v>16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10" t="s">
        <v>178</v>
      </c>
      <c r="B47" s="10" t="s">
        <v>7</v>
      </c>
      <c r="C47" s="10">
        <v>8.0</v>
      </c>
      <c r="D47" s="2" t="s">
        <v>797</v>
      </c>
      <c r="E47" s="156">
        <v>157778.01</v>
      </c>
      <c r="F47" s="155" t="s">
        <v>87</v>
      </c>
      <c r="G47" s="2" t="s">
        <v>16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10" t="s">
        <v>178</v>
      </c>
      <c r="B48" s="10" t="s">
        <v>7</v>
      </c>
      <c r="C48" s="10">
        <v>9.0</v>
      </c>
      <c r="D48" s="2" t="s">
        <v>797</v>
      </c>
      <c r="E48" s="156">
        <v>200000.0</v>
      </c>
      <c r="F48" s="155" t="s">
        <v>87</v>
      </c>
      <c r="G48" s="2" t="s">
        <v>16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10" t="s">
        <v>178</v>
      </c>
      <c r="B49" s="10" t="s">
        <v>7</v>
      </c>
      <c r="C49" s="10">
        <v>10.0</v>
      </c>
      <c r="D49" s="2" t="s">
        <v>821</v>
      </c>
      <c r="E49" s="156">
        <v>200000.0</v>
      </c>
      <c r="F49" s="155" t="s">
        <v>64</v>
      </c>
      <c r="G49" s="2" t="s">
        <v>16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10" t="s">
        <v>179</v>
      </c>
      <c r="B50" s="10" t="s">
        <v>7</v>
      </c>
      <c r="C50" s="10">
        <v>1.0</v>
      </c>
      <c r="D50" s="2" t="s">
        <v>822</v>
      </c>
      <c r="E50" s="156">
        <v>200000.0</v>
      </c>
      <c r="F50" s="155" t="s">
        <v>40</v>
      </c>
      <c r="G50" s="2" t="s">
        <v>16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10" t="s">
        <v>179</v>
      </c>
      <c r="B51" s="10" t="s">
        <v>7</v>
      </c>
      <c r="C51" s="10">
        <v>2.0</v>
      </c>
      <c r="D51" s="2" t="s">
        <v>111</v>
      </c>
      <c r="E51" s="156">
        <v>159134.74</v>
      </c>
      <c r="F51" s="155" t="s">
        <v>111</v>
      </c>
      <c r="G51" s="2" t="s">
        <v>16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10" t="s">
        <v>179</v>
      </c>
      <c r="B52" s="10" t="s">
        <v>7</v>
      </c>
      <c r="C52" s="10">
        <v>3.0</v>
      </c>
      <c r="D52" s="2" t="s">
        <v>8</v>
      </c>
      <c r="E52" s="156">
        <v>149827.4</v>
      </c>
      <c r="F52" s="155" t="s">
        <v>8</v>
      </c>
      <c r="G52" s="2" t="s">
        <v>16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10" t="s">
        <v>179</v>
      </c>
      <c r="B53" s="10" t="s">
        <v>7</v>
      </c>
      <c r="C53" s="10">
        <v>4.0</v>
      </c>
      <c r="D53" s="2" t="s">
        <v>823</v>
      </c>
      <c r="E53" s="156">
        <v>200000.0</v>
      </c>
      <c r="F53" s="155" t="s">
        <v>52</v>
      </c>
      <c r="G53" s="2" t="s">
        <v>16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10" t="s">
        <v>179</v>
      </c>
      <c r="B54" s="10" t="s">
        <v>7</v>
      </c>
      <c r="C54" s="10">
        <v>5.0</v>
      </c>
      <c r="D54" s="2" t="s">
        <v>824</v>
      </c>
      <c r="E54" s="156">
        <v>136521.81</v>
      </c>
      <c r="F54" s="155" t="s">
        <v>76</v>
      </c>
      <c r="G54" s="2" t="s">
        <v>16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10" t="s">
        <v>179</v>
      </c>
      <c r="B55" s="10" t="s">
        <v>7</v>
      </c>
      <c r="C55" s="10">
        <v>6.0</v>
      </c>
      <c r="D55" s="2" t="s">
        <v>102</v>
      </c>
      <c r="E55" s="156">
        <v>163323.36</v>
      </c>
      <c r="F55" s="155" t="s">
        <v>102</v>
      </c>
      <c r="G55" s="2" t="s">
        <v>16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10" t="s">
        <v>179</v>
      </c>
      <c r="B56" s="10" t="s">
        <v>7</v>
      </c>
      <c r="C56" s="10">
        <v>7.0</v>
      </c>
      <c r="D56" s="2" t="s">
        <v>825</v>
      </c>
      <c r="E56" s="156">
        <v>143306.8</v>
      </c>
      <c r="F56" s="155" t="s">
        <v>8</v>
      </c>
      <c r="G56" s="2" t="s">
        <v>16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10" t="s">
        <v>179</v>
      </c>
      <c r="B57" s="10" t="s">
        <v>7</v>
      </c>
      <c r="C57" s="10">
        <v>8.0</v>
      </c>
      <c r="D57" s="2" t="s">
        <v>824</v>
      </c>
      <c r="E57" s="156">
        <v>195866.92</v>
      </c>
      <c r="F57" s="155" t="s">
        <v>76</v>
      </c>
      <c r="G57" s="2" t="s">
        <v>16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10" t="s">
        <v>179</v>
      </c>
      <c r="B58" s="10" t="s">
        <v>7</v>
      </c>
      <c r="C58" s="10">
        <v>9.0</v>
      </c>
      <c r="D58" s="2" t="s">
        <v>826</v>
      </c>
      <c r="E58" s="156">
        <v>200000.0</v>
      </c>
      <c r="F58" s="155" t="s">
        <v>46</v>
      </c>
      <c r="G58" s="2" t="s">
        <v>16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10" t="s">
        <v>179</v>
      </c>
      <c r="B59" s="10" t="s">
        <v>7</v>
      </c>
      <c r="C59" s="10">
        <v>10.0</v>
      </c>
      <c r="D59" s="2" t="s">
        <v>827</v>
      </c>
      <c r="E59" s="156">
        <v>156177.46</v>
      </c>
      <c r="F59" s="155" t="s">
        <v>90</v>
      </c>
      <c r="G59" s="2" t="s">
        <v>16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10" t="s">
        <v>180</v>
      </c>
      <c r="B60" s="10" t="s">
        <v>7</v>
      </c>
      <c r="C60" s="10">
        <v>1.0</v>
      </c>
      <c r="D60" s="2" t="s">
        <v>806</v>
      </c>
      <c r="E60" s="156">
        <v>200000.0</v>
      </c>
      <c r="F60" s="155" t="s">
        <v>31</v>
      </c>
      <c r="G60" s="2" t="s">
        <v>16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10" t="s">
        <v>180</v>
      </c>
      <c r="B61" s="10" t="s">
        <v>7</v>
      </c>
      <c r="C61" s="10">
        <v>2.0</v>
      </c>
      <c r="D61" s="2" t="s">
        <v>828</v>
      </c>
      <c r="E61" s="156">
        <v>150784.0</v>
      </c>
      <c r="F61" s="155" t="s">
        <v>117</v>
      </c>
      <c r="G61" s="2" t="s">
        <v>16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10" t="s">
        <v>180</v>
      </c>
      <c r="B62" s="10" t="s">
        <v>7</v>
      </c>
      <c r="C62" s="10">
        <v>3.0</v>
      </c>
      <c r="D62" s="2" t="s">
        <v>829</v>
      </c>
      <c r="E62" s="156">
        <v>200000.0</v>
      </c>
      <c r="F62" s="155" t="s">
        <v>40</v>
      </c>
      <c r="G62" s="2" t="s">
        <v>16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10" t="s">
        <v>180</v>
      </c>
      <c r="B63" s="10" t="s">
        <v>7</v>
      </c>
      <c r="C63" s="10">
        <v>4.0</v>
      </c>
      <c r="D63" s="2" t="s">
        <v>102</v>
      </c>
      <c r="E63" s="156">
        <v>145485.98</v>
      </c>
      <c r="F63" s="155" t="s">
        <v>102</v>
      </c>
      <c r="G63" s="2" t="s">
        <v>16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10" t="s">
        <v>180</v>
      </c>
      <c r="B64" s="10" t="s">
        <v>7</v>
      </c>
      <c r="C64" s="10">
        <v>5.0</v>
      </c>
      <c r="D64" s="2" t="s">
        <v>830</v>
      </c>
      <c r="E64" s="156">
        <v>149304.84</v>
      </c>
      <c r="F64" s="155" t="s">
        <v>46</v>
      </c>
      <c r="G64" s="2" t="s">
        <v>16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10" t="s">
        <v>180</v>
      </c>
      <c r="B65" s="10" t="s">
        <v>7</v>
      </c>
      <c r="C65" s="10">
        <v>6.0</v>
      </c>
      <c r="D65" s="2" t="s">
        <v>8</v>
      </c>
      <c r="E65" s="156">
        <v>157046.4</v>
      </c>
      <c r="F65" s="155" t="s">
        <v>8</v>
      </c>
      <c r="G65" s="2" t="s">
        <v>16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10" t="s">
        <v>180</v>
      </c>
      <c r="B66" s="10" t="s">
        <v>7</v>
      </c>
      <c r="C66" s="10">
        <v>7.0</v>
      </c>
      <c r="D66" s="2" t="s">
        <v>794</v>
      </c>
      <c r="E66" s="156">
        <v>161487.44</v>
      </c>
      <c r="F66" s="155" t="s">
        <v>46</v>
      </c>
      <c r="G66" s="2" t="s">
        <v>16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10" t="s">
        <v>180</v>
      </c>
      <c r="B67" s="10" t="s">
        <v>7</v>
      </c>
      <c r="C67" s="10">
        <v>8.0</v>
      </c>
      <c r="D67" s="2" t="s">
        <v>831</v>
      </c>
      <c r="E67" s="156">
        <v>123521.37</v>
      </c>
      <c r="F67" s="155" t="s">
        <v>37</v>
      </c>
      <c r="G67" s="2" t="s">
        <v>16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10" t="s">
        <v>180</v>
      </c>
      <c r="B68" s="10" t="s">
        <v>7</v>
      </c>
      <c r="C68" s="10">
        <v>9.0</v>
      </c>
      <c r="D68" s="2" t="s">
        <v>831</v>
      </c>
      <c r="E68" s="156">
        <v>122829.31</v>
      </c>
      <c r="F68" s="155" t="s">
        <v>37</v>
      </c>
      <c r="G68" s="2" t="s">
        <v>16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10" t="s">
        <v>180</v>
      </c>
      <c r="B69" s="10" t="s">
        <v>7</v>
      </c>
      <c r="C69" s="10">
        <v>10.0</v>
      </c>
      <c r="D69" s="2" t="s">
        <v>832</v>
      </c>
      <c r="E69" s="156">
        <v>123185.42</v>
      </c>
      <c r="F69" s="155" t="s">
        <v>52</v>
      </c>
      <c r="G69" s="2" t="s">
        <v>16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10" t="s">
        <v>181</v>
      </c>
      <c r="B70" s="10" t="s">
        <v>7</v>
      </c>
      <c r="C70" s="10">
        <v>1.0</v>
      </c>
      <c r="D70" s="2" t="s">
        <v>806</v>
      </c>
      <c r="E70" s="156">
        <v>200000.0</v>
      </c>
      <c r="F70" s="155" t="s">
        <v>31</v>
      </c>
      <c r="G70" s="2" t="s">
        <v>16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10" t="s">
        <v>181</v>
      </c>
      <c r="B71" s="10" t="s">
        <v>7</v>
      </c>
      <c r="C71" s="10">
        <v>2.0</v>
      </c>
      <c r="D71" s="2" t="s">
        <v>806</v>
      </c>
      <c r="E71" s="156">
        <v>200000.0</v>
      </c>
      <c r="F71" s="155" t="s">
        <v>31</v>
      </c>
      <c r="G71" s="2" t="s">
        <v>16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10" t="s">
        <v>181</v>
      </c>
      <c r="B72" s="10" t="s">
        <v>7</v>
      </c>
      <c r="C72" s="10">
        <v>3.0</v>
      </c>
      <c r="D72" s="2" t="s">
        <v>806</v>
      </c>
      <c r="E72" s="156">
        <v>200000.0</v>
      </c>
      <c r="F72" s="155" t="s">
        <v>31</v>
      </c>
      <c r="G72" s="2" t="s">
        <v>16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10" t="s">
        <v>181</v>
      </c>
      <c r="B73" s="10" t="s">
        <v>7</v>
      </c>
      <c r="C73" s="10">
        <v>4.0</v>
      </c>
      <c r="D73" s="2" t="s">
        <v>833</v>
      </c>
      <c r="E73" s="156">
        <v>200000.0</v>
      </c>
      <c r="F73" s="155" t="s">
        <v>40</v>
      </c>
      <c r="G73" s="2" t="s">
        <v>16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10" t="s">
        <v>181</v>
      </c>
      <c r="B74" s="10" t="s">
        <v>7</v>
      </c>
      <c r="C74" s="10">
        <v>5.0</v>
      </c>
      <c r="D74" s="2" t="s">
        <v>833</v>
      </c>
      <c r="E74" s="156">
        <v>200000.0</v>
      </c>
      <c r="F74" s="155" t="s">
        <v>40</v>
      </c>
      <c r="G74" s="2" t="s">
        <v>16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10" t="s">
        <v>181</v>
      </c>
      <c r="B75" s="10" t="s">
        <v>7</v>
      </c>
      <c r="C75" s="10">
        <v>6.0</v>
      </c>
      <c r="D75" s="2" t="s">
        <v>834</v>
      </c>
      <c r="E75" s="156">
        <v>151580.72</v>
      </c>
      <c r="F75" s="155" t="s">
        <v>120</v>
      </c>
      <c r="G75" s="2" t="s">
        <v>16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10" t="s">
        <v>181</v>
      </c>
      <c r="B76" s="10" t="s">
        <v>7</v>
      </c>
      <c r="C76" s="10">
        <v>7.0</v>
      </c>
      <c r="D76" s="2" t="s">
        <v>834</v>
      </c>
      <c r="E76" s="156">
        <v>151580.72</v>
      </c>
      <c r="F76" s="155" t="s">
        <v>120</v>
      </c>
      <c r="G76" s="2" t="s">
        <v>16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10" t="s">
        <v>181</v>
      </c>
      <c r="B77" s="10" t="s">
        <v>7</v>
      </c>
      <c r="C77" s="10">
        <v>8.0</v>
      </c>
      <c r="D77" s="2" t="s">
        <v>835</v>
      </c>
      <c r="E77" s="156">
        <v>200000.0</v>
      </c>
      <c r="F77" s="155" t="s">
        <v>111</v>
      </c>
      <c r="G77" s="2" t="s">
        <v>16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10" t="s">
        <v>181</v>
      </c>
      <c r="B78" s="10" t="s">
        <v>7</v>
      </c>
      <c r="C78" s="10">
        <v>9.0</v>
      </c>
      <c r="D78" s="2" t="s">
        <v>828</v>
      </c>
      <c r="E78" s="156">
        <v>195324.8</v>
      </c>
      <c r="F78" s="155" t="s">
        <v>117</v>
      </c>
      <c r="G78" s="2" t="s">
        <v>16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158" t="s">
        <v>181</v>
      </c>
      <c r="B79" s="158" t="s">
        <v>7</v>
      </c>
      <c r="C79" s="158">
        <v>10.0</v>
      </c>
      <c r="D79" s="159" t="s">
        <v>828</v>
      </c>
      <c r="E79" s="160">
        <v>195324.8</v>
      </c>
      <c r="F79" s="161" t="s">
        <v>117</v>
      </c>
      <c r="G79" s="2" t="s">
        <v>16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10" t="s">
        <v>174</v>
      </c>
      <c r="B80" s="10" t="s">
        <v>12</v>
      </c>
      <c r="C80" s="10">
        <v>1.0</v>
      </c>
      <c r="D80" s="2" t="s">
        <v>836</v>
      </c>
      <c r="E80" s="156">
        <v>169543.73</v>
      </c>
      <c r="F80" s="155" t="s">
        <v>37</v>
      </c>
      <c r="G80" s="2" t="s">
        <v>10</v>
      </c>
      <c r="H80" s="2" t="s">
        <v>837</v>
      </c>
      <c r="I80" s="2" t="s">
        <v>37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10" t="s">
        <v>174</v>
      </c>
      <c r="B81" s="10" t="s">
        <v>12</v>
      </c>
      <c r="C81" s="10">
        <v>2.0</v>
      </c>
      <c r="D81" s="2" t="s">
        <v>838</v>
      </c>
      <c r="E81" s="156">
        <v>196656.91</v>
      </c>
      <c r="F81" s="155" t="s">
        <v>96</v>
      </c>
      <c r="G81" s="2" t="s">
        <v>16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10" t="s">
        <v>174</v>
      </c>
      <c r="B82" s="10" t="s">
        <v>12</v>
      </c>
      <c r="C82" s="10">
        <v>3.0</v>
      </c>
      <c r="D82" s="2" t="s">
        <v>839</v>
      </c>
      <c r="E82" s="156">
        <v>178631.22</v>
      </c>
      <c r="F82" s="155" t="s">
        <v>87</v>
      </c>
      <c r="G82" s="2" t="s">
        <v>16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10" t="s">
        <v>174</v>
      </c>
      <c r="B83" s="10" t="s">
        <v>12</v>
      </c>
      <c r="C83" s="10">
        <v>4.0</v>
      </c>
      <c r="D83" s="2" t="s">
        <v>840</v>
      </c>
      <c r="E83" s="156">
        <v>161989.61</v>
      </c>
      <c r="F83" s="155" t="s">
        <v>37</v>
      </c>
      <c r="G83" s="2" t="s">
        <v>10</v>
      </c>
      <c r="H83" s="2" t="s">
        <v>837</v>
      </c>
      <c r="I83" s="2" t="s">
        <v>37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10" t="s">
        <v>174</v>
      </c>
      <c r="B84" s="10" t="s">
        <v>12</v>
      </c>
      <c r="C84" s="10">
        <v>5.0</v>
      </c>
      <c r="D84" s="2" t="s">
        <v>841</v>
      </c>
      <c r="E84" s="156">
        <v>140893.5</v>
      </c>
      <c r="F84" s="155" t="s">
        <v>52</v>
      </c>
      <c r="G84" s="2" t="s">
        <v>16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10" t="s">
        <v>174</v>
      </c>
      <c r="B85" s="10" t="s">
        <v>12</v>
      </c>
      <c r="C85" s="10">
        <v>6.0</v>
      </c>
      <c r="D85" s="2" t="s">
        <v>842</v>
      </c>
      <c r="E85" s="156">
        <v>59245.16</v>
      </c>
      <c r="F85" s="155" t="s">
        <v>52</v>
      </c>
      <c r="G85" s="2" t="s">
        <v>10</v>
      </c>
      <c r="H85" s="2" t="s">
        <v>843</v>
      </c>
      <c r="I85" s="2" t="s">
        <v>52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10" t="s">
        <v>174</v>
      </c>
      <c r="B86" s="10" t="s">
        <v>12</v>
      </c>
      <c r="C86" s="10">
        <v>7.0</v>
      </c>
      <c r="D86" s="2" t="s">
        <v>844</v>
      </c>
      <c r="E86" s="156">
        <v>87974.58</v>
      </c>
      <c r="F86" s="155" t="s">
        <v>96</v>
      </c>
      <c r="G86" s="2" t="s">
        <v>16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10" t="s">
        <v>174</v>
      </c>
      <c r="B87" s="10" t="s">
        <v>12</v>
      </c>
      <c r="C87" s="10">
        <v>8.0</v>
      </c>
      <c r="D87" s="2" t="s">
        <v>845</v>
      </c>
      <c r="E87" s="156">
        <v>196229.45</v>
      </c>
      <c r="F87" s="155" t="s">
        <v>46</v>
      </c>
      <c r="G87" s="2" t="s">
        <v>16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10" t="s">
        <v>174</v>
      </c>
      <c r="B88" s="10" t="s">
        <v>12</v>
      </c>
      <c r="C88" s="10">
        <v>9.0</v>
      </c>
      <c r="D88" s="2" t="s">
        <v>846</v>
      </c>
      <c r="E88" s="156">
        <v>100000.0</v>
      </c>
      <c r="F88" s="155" t="s">
        <v>123</v>
      </c>
      <c r="G88" s="2" t="s">
        <v>16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10" t="s">
        <v>174</v>
      </c>
      <c r="B89" s="10" t="s">
        <v>12</v>
      </c>
      <c r="C89" s="10">
        <v>10.0</v>
      </c>
      <c r="D89" s="2" t="s">
        <v>821</v>
      </c>
      <c r="E89" s="156">
        <v>190167.96</v>
      </c>
      <c r="F89" s="155" t="s">
        <v>64</v>
      </c>
      <c r="G89" s="2" t="s">
        <v>16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10" t="s">
        <v>174</v>
      </c>
      <c r="B90" s="10" t="s">
        <v>12</v>
      </c>
      <c r="C90" s="10">
        <v>11.0</v>
      </c>
      <c r="D90" s="2" t="s">
        <v>847</v>
      </c>
      <c r="E90" s="156">
        <v>91806.62</v>
      </c>
      <c r="F90" s="155" t="s">
        <v>99</v>
      </c>
      <c r="G90" s="2" t="s">
        <v>16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10" t="s">
        <v>175</v>
      </c>
      <c r="B91" s="10" t="s">
        <v>12</v>
      </c>
      <c r="C91" s="10">
        <v>1.0</v>
      </c>
      <c r="D91" s="157" t="s">
        <v>798</v>
      </c>
      <c r="E91" s="156">
        <v>194672.83</v>
      </c>
      <c r="F91" s="155" t="s">
        <v>28</v>
      </c>
      <c r="G91" s="2" t="s">
        <v>16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10" t="s">
        <v>175</v>
      </c>
      <c r="B92" s="10" t="s">
        <v>12</v>
      </c>
      <c r="C92" s="10">
        <v>2.0</v>
      </c>
      <c r="D92" s="2" t="s">
        <v>848</v>
      </c>
      <c r="E92" s="156">
        <v>199539.2</v>
      </c>
      <c r="F92" s="155" t="s">
        <v>46</v>
      </c>
      <c r="G92" s="2" t="s">
        <v>16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10" t="s">
        <v>175</v>
      </c>
      <c r="B93" s="10" t="s">
        <v>12</v>
      </c>
      <c r="C93" s="10">
        <v>3.0</v>
      </c>
      <c r="D93" s="2" t="s">
        <v>849</v>
      </c>
      <c r="E93" s="156">
        <v>198781.0</v>
      </c>
      <c r="F93" s="155" t="s">
        <v>96</v>
      </c>
      <c r="G93" s="2" t="s">
        <v>16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10" t="s">
        <v>175</v>
      </c>
      <c r="B94" s="10" t="s">
        <v>12</v>
      </c>
      <c r="C94" s="10">
        <v>4.0</v>
      </c>
      <c r="D94" s="2" t="s">
        <v>850</v>
      </c>
      <c r="E94" s="156">
        <v>105320.82</v>
      </c>
      <c r="F94" s="155" t="s">
        <v>99</v>
      </c>
      <c r="G94" s="2" t="s">
        <v>16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10" t="s">
        <v>175</v>
      </c>
      <c r="B95" s="10" t="s">
        <v>12</v>
      </c>
      <c r="C95" s="10">
        <v>5.0</v>
      </c>
      <c r="D95" s="2" t="s">
        <v>851</v>
      </c>
      <c r="E95" s="156">
        <v>192934.66</v>
      </c>
      <c r="F95" s="155" t="s">
        <v>96</v>
      </c>
      <c r="G95" s="2" t="s">
        <v>10</v>
      </c>
      <c r="H95" s="2" t="s">
        <v>852</v>
      </c>
      <c r="I95" s="2" t="s">
        <v>853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10" t="s">
        <v>175</v>
      </c>
      <c r="B96" s="10" t="s">
        <v>12</v>
      </c>
      <c r="C96" s="10">
        <v>6.0</v>
      </c>
      <c r="D96" s="2" t="s">
        <v>854</v>
      </c>
      <c r="E96" s="156">
        <v>125080.22</v>
      </c>
      <c r="F96" s="155" t="s">
        <v>52</v>
      </c>
      <c r="G96" s="2" t="s">
        <v>10</v>
      </c>
      <c r="H96" s="2" t="s">
        <v>843</v>
      </c>
      <c r="I96" s="2" t="s">
        <v>52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10" t="s">
        <v>175</v>
      </c>
      <c r="B97" s="10" t="s">
        <v>12</v>
      </c>
      <c r="C97" s="10">
        <v>7.0</v>
      </c>
      <c r="D97" s="2" t="s">
        <v>855</v>
      </c>
      <c r="E97" s="156">
        <v>197190.2</v>
      </c>
      <c r="F97" s="155" t="s">
        <v>49</v>
      </c>
      <c r="G97" s="2" t="s">
        <v>16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10" t="s">
        <v>175</v>
      </c>
      <c r="B98" s="10" t="s">
        <v>12</v>
      </c>
      <c r="C98" s="10">
        <v>8.0</v>
      </c>
      <c r="D98" s="2" t="s">
        <v>846</v>
      </c>
      <c r="E98" s="156">
        <v>100000.0</v>
      </c>
      <c r="F98" s="155" t="s">
        <v>123</v>
      </c>
      <c r="G98" s="2" t="s">
        <v>16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10" t="s">
        <v>175</v>
      </c>
      <c r="B99" s="10" t="s">
        <v>12</v>
      </c>
      <c r="C99" s="10">
        <v>9.0</v>
      </c>
      <c r="D99" s="50" t="s">
        <v>50</v>
      </c>
      <c r="E99" s="156">
        <v>98780.37</v>
      </c>
      <c r="F99" s="155" t="s">
        <v>49</v>
      </c>
      <c r="G99" s="2" t="s">
        <v>16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10" t="s">
        <v>176</v>
      </c>
      <c r="B100" s="10" t="s">
        <v>12</v>
      </c>
      <c r="C100" s="10">
        <v>1.0</v>
      </c>
      <c r="D100" s="2" t="s">
        <v>856</v>
      </c>
      <c r="E100" s="156">
        <v>197780.14</v>
      </c>
      <c r="F100" s="155" t="s">
        <v>61</v>
      </c>
      <c r="G100" s="2" t="s">
        <v>16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10" t="s">
        <v>176</v>
      </c>
      <c r="B101" s="10" t="s">
        <v>12</v>
      </c>
      <c r="C101" s="10">
        <v>2.0</v>
      </c>
      <c r="D101" s="2" t="s">
        <v>857</v>
      </c>
      <c r="E101" s="156">
        <v>197865.28</v>
      </c>
      <c r="F101" s="155" t="s">
        <v>76</v>
      </c>
      <c r="G101" s="2" t="s">
        <v>16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10" t="s">
        <v>176</v>
      </c>
      <c r="B102" s="10" t="s">
        <v>12</v>
      </c>
      <c r="C102" s="10">
        <v>3.0</v>
      </c>
      <c r="D102" s="157" t="s">
        <v>798</v>
      </c>
      <c r="E102" s="156">
        <v>194672.83</v>
      </c>
      <c r="F102" s="155" t="s">
        <v>28</v>
      </c>
      <c r="G102" s="2" t="s">
        <v>16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10" t="s">
        <v>176</v>
      </c>
      <c r="B103" s="10" t="s">
        <v>12</v>
      </c>
      <c r="C103" s="10">
        <v>4.0</v>
      </c>
      <c r="D103" s="2" t="s">
        <v>858</v>
      </c>
      <c r="E103" s="156">
        <v>191419.7</v>
      </c>
      <c r="F103" s="155" t="s">
        <v>96</v>
      </c>
      <c r="G103" s="2" t="s">
        <v>16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10" t="s">
        <v>176</v>
      </c>
      <c r="B104" s="10" t="s">
        <v>12</v>
      </c>
      <c r="C104" s="10">
        <v>5.0</v>
      </c>
      <c r="D104" s="2" t="s">
        <v>859</v>
      </c>
      <c r="E104" s="156">
        <v>192379.28</v>
      </c>
      <c r="F104" s="155" t="s">
        <v>96</v>
      </c>
      <c r="G104" s="2" t="s">
        <v>16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10" t="s">
        <v>176</v>
      </c>
      <c r="B105" s="10" t="s">
        <v>12</v>
      </c>
      <c r="C105" s="10">
        <v>6.0</v>
      </c>
      <c r="D105" s="2" t="s">
        <v>860</v>
      </c>
      <c r="E105" s="156">
        <v>96851.41</v>
      </c>
      <c r="F105" s="155" t="s">
        <v>46</v>
      </c>
      <c r="G105" s="2" t="s">
        <v>16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10" t="s">
        <v>176</v>
      </c>
      <c r="B106" s="10" t="s">
        <v>12</v>
      </c>
      <c r="C106" s="10">
        <v>7.0</v>
      </c>
      <c r="D106" s="2" t="s">
        <v>861</v>
      </c>
      <c r="E106" s="156">
        <v>185577.87</v>
      </c>
      <c r="F106" s="155" t="s">
        <v>46</v>
      </c>
      <c r="G106" s="2" t="s">
        <v>16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10" t="s">
        <v>176</v>
      </c>
      <c r="B107" s="10" t="s">
        <v>12</v>
      </c>
      <c r="C107" s="10">
        <v>8.0</v>
      </c>
      <c r="D107" s="2" t="s">
        <v>862</v>
      </c>
      <c r="E107" s="156">
        <v>196395.6</v>
      </c>
      <c r="F107" s="155" t="s">
        <v>108</v>
      </c>
      <c r="G107" s="2" t="s">
        <v>10</v>
      </c>
      <c r="H107" s="2" t="s">
        <v>863</v>
      </c>
      <c r="I107" s="2" t="s">
        <v>108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10" t="s">
        <v>176</v>
      </c>
      <c r="B108" s="10" t="s">
        <v>12</v>
      </c>
      <c r="C108" s="10">
        <v>9.0</v>
      </c>
      <c r="D108" s="2" t="s">
        <v>864</v>
      </c>
      <c r="E108" s="156">
        <v>197194.78</v>
      </c>
      <c r="F108" s="155" t="s">
        <v>93</v>
      </c>
      <c r="G108" s="2" t="s">
        <v>16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10" t="s">
        <v>176</v>
      </c>
      <c r="B109" s="10" t="s">
        <v>12</v>
      </c>
      <c r="C109" s="10">
        <v>10.0</v>
      </c>
      <c r="D109" s="2" t="s">
        <v>865</v>
      </c>
      <c r="E109" s="156">
        <v>196825.36</v>
      </c>
      <c r="F109" s="155" t="s">
        <v>96</v>
      </c>
      <c r="G109" s="2" t="s">
        <v>16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10" t="s">
        <v>177</v>
      </c>
      <c r="B110" s="10" t="s">
        <v>12</v>
      </c>
      <c r="C110" s="10">
        <v>1.0</v>
      </c>
      <c r="D110" s="2" t="s">
        <v>866</v>
      </c>
      <c r="E110" s="156">
        <v>186521.14</v>
      </c>
      <c r="F110" s="155" t="s">
        <v>55</v>
      </c>
      <c r="G110" s="2" t="s">
        <v>16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10" t="s">
        <v>177</v>
      </c>
      <c r="B111" s="10" t="s">
        <v>12</v>
      </c>
      <c r="C111" s="10">
        <v>2.0</v>
      </c>
      <c r="D111" s="2" t="s">
        <v>102</v>
      </c>
      <c r="E111" s="156">
        <v>199288.33</v>
      </c>
      <c r="F111" s="155" t="s">
        <v>102</v>
      </c>
      <c r="G111" s="2" t="s">
        <v>16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10" t="s">
        <v>177</v>
      </c>
      <c r="B112" s="10" t="s">
        <v>12</v>
      </c>
      <c r="C112" s="10">
        <v>3.0</v>
      </c>
      <c r="D112" s="2" t="s">
        <v>50</v>
      </c>
      <c r="E112" s="156">
        <v>197045.76</v>
      </c>
      <c r="F112" s="155" t="s">
        <v>49</v>
      </c>
      <c r="G112" s="2" t="s">
        <v>16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10" t="s">
        <v>177</v>
      </c>
      <c r="B113" s="10" t="s">
        <v>12</v>
      </c>
      <c r="C113" s="10">
        <v>4.0</v>
      </c>
      <c r="D113" s="2" t="s">
        <v>867</v>
      </c>
      <c r="E113" s="156">
        <v>199168.01</v>
      </c>
      <c r="F113" s="155" t="s">
        <v>61</v>
      </c>
      <c r="G113" s="2" t="s">
        <v>16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10" t="s">
        <v>177</v>
      </c>
      <c r="B114" s="10" t="s">
        <v>12</v>
      </c>
      <c r="C114" s="10">
        <v>5.0</v>
      </c>
      <c r="D114" s="2" t="s">
        <v>8</v>
      </c>
      <c r="E114" s="156">
        <v>199388.71</v>
      </c>
      <c r="F114" s="155" t="s">
        <v>8</v>
      </c>
      <c r="G114" s="2" t="s">
        <v>16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10" t="s">
        <v>177</v>
      </c>
      <c r="B115" s="10" t="s">
        <v>12</v>
      </c>
      <c r="C115" s="10">
        <v>6.0</v>
      </c>
      <c r="D115" s="2" t="s">
        <v>868</v>
      </c>
      <c r="E115" s="156">
        <v>200000.0</v>
      </c>
      <c r="F115" s="155" t="s">
        <v>40</v>
      </c>
      <c r="G115" s="2" t="s">
        <v>10</v>
      </c>
      <c r="H115" s="2" t="s">
        <v>869</v>
      </c>
      <c r="I115" s="2" t="s">
        <v>870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10" t="s">
        <v>177</v>
      </c>
      <c r="B116" s="10" t="s">
        <v>12</v>
      </c>
      <c r="C116" s="10">
        <v>7.0</v>
      </c>
      <c r="D116" s="2" t="s">
        <v>871</v>
      </c>
      <c r="E116" s="156">
        <v>100000.0</v>
      </c>
      <c r="F116" s="155" t="s">
        <v>123</v>
      </c>
      <c r="G116" s="2" t="s">
        <v>16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10" t="s">
        <v>177</v>
      </c>
      <c r="B117" s="10" t="s">
        <v>12</v>
      </c>
      <c r="C117" s="10">
        <v>8.0</v>
      </c>
      <c r="D117" s="2" t="s">
        <v>8</v>
      </c>
      <c r="E117" s="156">
        <v>199388.71</v>
      </c>
      <c r="F117" s="155" t="s">
        <v>8</v>
      </c>
      <c r="G117" s="2" t="s">
        <v>16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10" t="s">
        <v>177</v>
      </c>
      <c r="B118" s="10" t="s">
        <v>12</v>
      </c>
      <c r="C118" s="10">
        <v>9.0</v>
      </c>
      <c r="D118" s="2" t="s">
        <v>872</v>
      </c>
      <c r="E118" s="156">
        <v>198859.27</v>
      </c>
      <c r="F118" s="155" t="s">
        <v>96</v>
      </c>
      <c r="G118" s="2" t="s">
        <v>16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10" t="s">
        <v>177</v>
      </c>
      <c r="B119" s="10" t="s">
        <v>12</v>
      </c>
      <c r="C119" s="10">
        <v>10.0</v>
      </c>
      <c r="D119" s="2" t="s">
        <v>50</v>
      </c>
      <c r="E119" s="156">
        <v>99926.28</v>
      </c>
      <c r="F119" s="155" t="s">
        <v>49</v>
      </c>
      <c r="G119" s="2" t="s">
        <v>16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10" t="s">
        <v>177</v>
      </c>
      <c r="B120" s="10" t="s">
        <v>12</v>
      </c>
      <c r="C120" s="10">
        <v>11.0</v>
      </c>
      <c r="D120" s="2" t="s">
        <v>675</v>
      </c>
      <c r="E120" s="156">
        <v>198525.16</v>
      </c>
      <c r="F120" s="155" t="s">
        <v>108</v>
      </c>
      <c r="G120" s="2" t="s">
        <v>16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10" t="s">
        <v>178</v>
      </c>
      <c r="B121" s="10" t="s">
        <v>12</v>
      </c>
      <c r="C121" s="30">
        <v>1.0</v>
      </c>
      <c r="D121" s="2" t="s">
        <v>873</v>
      </c>
      <c r="E121" s="156">
        <v>182595.02</v>
      </c>
      <c r="F121" s="155" t="s">
        <v>43</v>
      </c>
      <c r="G121" s="2" t="s">
        <v>10</v>
      </c>
      <c r="H121" s="2" t="s">
        <v>869</v>
      </c>
      <c r="I121" s="2" t="s">
        <v>43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10" t="s">
        <v>178</v>
      </c>
      <c r="B122" s="10" t="s">
        <v>12</v>
      </c>
      <c r="C122" s="10">
        <v>2.0</v>
      </c>
      <c r="D122" s="162" t="s">
        <v>874</v>
      </c>
      <c r="E122" s="156">
        <v>187485.65</v>
      </c>
      <c r="F122" s="155" t="s">
        <v>43</v>
      </c>
      <c r="G122" s="2" t="s">
        <v>10</v>
      </c>
      <c r="H122" s="2" t="s">
        <v>869</v>
      </c>
      <c r="I122" s="2" t="s">
        <v>43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10" t="s">
        <v>178</v>
      </c>
      <c r="B123" s="10" t="s">
        <v>12</v>
      </c>
      <c r="C123" s="10">
        <v>3.0</v>
      </c>
      <c r="D123" s="2" t="s">
        <v>875</v>
      </c>
      <c r="E123" s="156">
        <v>193410.54</v>
      </c>
      <c r="F123" s="155" t="s">
        <v>43</v>
      </c>
      <c r="G123" s="2" t="s">
        <v>10</v>
      </c>
      <c r="H123" s="2" t="s">
        <v>869</v>
      </c>
      <c r="I123" s="2" t="s">
        <v>43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10" t="s">
        <v>178</v>
      </c>
      <c r="B124" s="10" t="s">
        <v>12</v>
      </c>
      <c r="C124" s="30">
        <v>4.0</v>
      </c>
      <c r="D124" s="162" t="s">
        <v>876</v>
      </c>
      <c r="E124" s="156">
        <v>161530.19</v>
      </c>
      <c r="F124" s="155" t="s">
        <v>43</v>
      </c>
      <c r="G124" s="2" t="s">
        <v>10</v>
      </c>
      <c r="H124" s="2" t="s">
        <v>869</v>
      </c>
      <c r="I124" s="2" t="s">
        <v>43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10" t="s">
        <v>178</v>
      </c>
      <c r="B125" s="10" t="s">
        <v>12</v>
      </c>
      <c r="C125" s="10">
        <v>5.0</v>
      </c>
      <c r="D125" s="2" t="s">
        <v>821</v>
      </c>
      <c r="E125" s="156">
        <v>145410.56</v>
      </c>
      <c r="F125" s="155" t="s">
        <v>64</v>
      </c>
      <c r="G125" s="2" t="s">
        <v>16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10" t="s">
        <v>178</v>
      </c>
      <c r="B126" s="10" t="s">
        <v>12</v>
      </c>
      <c r="C126" s="10">
        <v>6.0</v>
      </c>
      <c r="D126" s="2" t="s">
        <v>877</v>
      </c>
      <c r="E126" s="156">
        <v>199928.06</v>
      </c>
      <c r="F126" s="155" t="s">
        <v>87</v>
      </c>
      <c r="G126" s="2" t="s">
        <v>16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10" t="s">
        <v>178</v>
      </c>
      <c r="B127" s="10" t="s">
        <v>12</v>
      </c>
      <c r="C127" s="30">
        <v>7.0</v>
      </c>
      <c r="D127" s="2" t="s">
        <v>111</v>
      </c>
      <c r="E127" s="156">
        <v>199371.6</v>
      </c>
      <c r="F127" s="155" t="s">
        <v>111</v>
      </c>
      <c r="G127" s="2" t="s">
        <v>16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10" t="s">
        <v>179</v>
      </c>
      <c r="B128" s="10" t="s">
        <v>12</v>
      </c>
      <c r="C128" s="10">
        <v>1.0</v>
      </c>
      <c r="D128" s="2" t="s">
        <v>878</v>
      </c>
      <c r="E128" s="156">
        <v>162516.15</v>
      </c>
      <c r="F128" s="155" t="s">
        <v>46</v>
      </c>
      <c r="G128" s="2" t="s">
        <v>16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10" t="s">
        <v>179</v>
      </c>
      <c r="B129" s="10" t="s">
        <v>12</v>
      </c>
      <c r="C129" s="10">
        <v>2.0</v>
      </c>
      <c r="D129" s="2" t="s">
        <v>879</v>
      </c>
      <c r="E129" s="156">
        <v>175124.05</v>
      </c>
      <c r="F129" s="155" t="s">
        <v>87</v>
      </c>
      <c r="G129" s="2" t="s">
        <v>16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10" t="s">
        <v>179</v>
      </c>
      <c r="B130" s="10" t="s">
        <v>12</v>
      </c>
      <c r="C130" s="10">
        <v>3.0</v>
      </c>
      <c r="D130" s="2" t="s">
        <v>880</v>
      </c>
      <c r="E130" s="156">
        <v>200000.0</v>
      </c>
      <c r="F130" s="155" t="s">
        <v>31</v>
      </c>
      <c r="G130" s="2" t="s">
        <v>16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10" t="s">
        <v>179</v>
      </c>
      <c r="B131" s="10" t="s">
        <v>12</v>
      </c>
      <c r="C131" s="10">
        <v>4.0</v>
      </c>
      <c r="D131" s="2" t="s">
        <v>881</v>
      </c>
      <c r="E131" s="156">
        <v>175913.06</v>
      </c>
      <c r="F131" s="155" t="s">
        <v>76</v>
      </c>
      <c r="G131" s="2" t="s">
        <v>16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10" t="s">
        <v>179</v>
      </c>
      <c r="B132" s="10" t="s">
        <v>12</v>
      </c>
      <c r="C132" s="10">
        <v>5.0</v>
      </c>
      <c r="D132" s="2" t="s">
        <v>882</v>
      </c>
      <c r="E132" s="156">
        <v>177693.33</v>
      </c>
      <c r="F132" s="155" t="s">
        <v>96</v>
      </c>
      <c r="G132" s="2" t="s">
        <v>16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10" t="s">
        <v>179</v>
      </c>
      <c r="B133" s="10" t="s">
        <v>12</v>
      </c>
      <c r="C133" s="10">
        <v>6.0</v>
      </c>
      <c r="D133" s="2" t="s">
        <v>824</v>
      </c>
      <c r="E133" s="156">
        <v>195850.3</v>
      </c>
      <c r="F133" s="155" t="s">
        <v>76</v>
      </c>
      <c r="G133" s="2" t="s">
        <v>16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10" t="s">
        <v>179</v>
      </c>
      <c r="B134" s="10" t="s">
        <v>12</v>
      </c>
      <c r="C134" s="10">
        <v>7.0</v>
      </c>
      <c r="D134" s="2" t="s">
        <v>834</v>
      </c>
      <c r="E134" s="156">
        <v>163987.21</v>
      </c>
      <c r="F134" s="155" t="s">
        <v>120</v>
      </c>
      <c r="G134" s="2" t="s">
        <v>16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10" t="s">
        <v>179</v>
      </c>
      <c r="B135" s="10" t="s">
        <v>12</v>
      </c>
      <c r="C135" s="10">
        <v>8.0</v>
      </c>
      <c r="D135" s="2" t="s">
        <v>883</v>
      </c>
      <c r="E135" s="156">
        <v>199424.91</v>
      </c>
      <c r="F135" s="155" t="s">
        <v>96</v>
      </c>
      <c r="G135" s="2" t="s">
        <v>16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10" t="s">
        <v>179</v>
      </c>
      <c r="B136" s="10" t="s">
        <v>12</v>
      </c>
      <c r="C136" s="10">
        <v>9.0</v>
      </c>
      <c r="D136" s="2" t="s">
        <v>828</v>
      </c>
      <c r="E136" s="156">
        <v>198519.82</v>
      </c>
      <c r="F136" s="155" t="s">
        <v>117</v>
      </c>
      <c r="G136" s="2" t="s">
        <v>16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10" t="s">
        <v>180</v>
      </c>
      <c r="B137" s="10" t="s">
        <v>12</v>
      </c>
      <c r="C137" s="10">
        <v>1.0</v>
      </c>
      <c r="D137" s="2" t="s">
        <v>8</v>
      </c>
      <c r="E137" s="156">
        <v>164996.79</v>
      </c>
      <c r="F137" s="155" t="s">
        <v>8</v>
      </c>
      <c r="G137" s="2" t="s">
        <v>16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10" t="s">
        <v>180</v>
      </c>
      <c r="B138" s="10" t="s">
        <v>12</v>
      </c>
      <c r="C138" s="10">
        <v>2.0</v>
      </c>
      <c r="D138" s="163" t="s">
        <v>884</v>
      </c>
      <c r="E138" s="156">
        <v>200000.0</v>
      </c>
      <c r="F138" s="155" t="s">
        <v>40</v>
      </c>
      <c r="G138" s="2" t="s">
        <v>16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10" t="s">
        <v>180</v>
      </c>
      <c r="B139" s="10" t="s">
        <v>12</v>
      </c>
      <c r="C139" s="10">
        <v>3.0</v>
      </c>
      <c r="D139" s="2" t="s">
        <v>885</v>
      </c>
      <c r="E139" s="156">
        <v>113782.16</v>
      </c>
      <c r="F139" s="155" t="s">
        <v>52</v>
      </c>
      <c r="G139" s="2" t="s">
        <v>16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10" t="s">
        <v>180</v>
      </c>
      <c r="B140" s="10" t="s">
        <v>12</v>
      </c>
      <c r="C140" s="10">
        <v>4.0</v>
      </c>
      <c r="D140" s="2" t="s">
        <v>886</v>
      </c>
      <c r="E140" s="156">
        <v>197940.79</v>
      </c>
      <c r="F140" s="155" t="s">
        <v>117</v>
      </c>
      <c r="G140" s="2" t="s">
        <v>16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10" t="s">
        <v>180</v>
      </c>
      <c r="B141" s="10" t="s">
        <v>12</v>
      </c>
      <c r="C141" s="10">
        <v>5.0</v>
      </c>
      <c r="D141" s="2" t="s">
        <v>887</v>
      </c>
      <c r="E141" s="156">
        <v>165775.24</v>
      </c>
      <c r="F141" s="155" t="s">
        <v>87</v>
      </c>
      <c r="G141" s="2" t="s">
        <v>16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10" t="s">
        <v>180</v>
      </c>
      <c r="B142" s="10" t="s">
        <v>12</v>
      </c>
      <c r="C142" s="10">
        <v>6.0</v>
      </c>
      <c r="D142" s="2" t="s">
        <v>880</v>
      </c>
      <c r="E142" s="156">
        <v>200000.0</v>
      </c>
      <c r="F142" s="155" t="s">
        <v>31</v>
      </c>
      <c r="G142" s="2" t="s">
        <v>16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10" t="s">
        <v>180</v>
      </c>
      <c r="B143" s="10" t="s">
        <v>12</v>
      </c>
      <c r="C143" s="10">
        <v>7.0</v>
      </c>
      <c r="D143" s="2" t="s">
        <v>50</v>
      </c>
      <c r="E143" s="156">
        <v>99908.39</v>
      </c>
      <c r="F143" s="155" t="s">
        <v>105</v>
      </c>
      <c r="G143" s="2" t="s">
        <v>16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10" t="s">
        <v>180</v>
      </c>
      <c r="B144" s="10" t="s">
        <v>12</v>
      </c>
      <c r="C144" s="10">
        <v>8.0</v>
      </c>
      <c r="D144" s="2" t="s">
        <v>806</v>
      </c>
      <c r="E144" s="156">
        <v>200000.0</v>
      </c>
      <c r="F144" s="155" t="s">
        <v>31</v>
      </c>
      <c r="G144" s="2" t="s">
        <v>16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10" t="s">
        <v>180</v>
      </c>
      <c r="B145" s="10" t="s">
        <v>12</v>
      </c>
      <c r="C145" s="10">
        <v>9.0</v>
      </c>
      <c r="D145" s="2" t="s">
        <v>888</v>
      </c>
      <c r="E145" s="156">
        <v>196184.89</v>
      </c>
      <c r="F145" s="155" t="s">
        <v>96</v>
      </c>
      <c r="G145" s="2" t="s">
        <v>16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10" t="s">
        <v>180</v>
      </c>
      <c r="B146" s="10" t="s">
        <v>12</v>
      </c>
      <c r="C146" s="10">
        <v>10.0</v>
      </c>
      <c r="D146" s="2" t="s">
        <v>866</v>
      </c>
      <c r="E146" s="156">
        <v>199431.39</v>
      </c>
      <c r="F146" s="155" t="s">
        <v>55</v>
      </c>
      <c r="G146" s="2" t="s">
        <v>16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10" t="s">
        <v>181</v>
      </c>
      <c r="B147" s="10" t="s">
        <v>12</v>
      </c>
      <c r="C147" s="10">
        <v>1.0</v>
      </c>
      <c r="D147" s="2" t="s">
        <v>806</v>
      </c>
      <c r="E147" s="156">
        <v>200000.0</v>
      </c>
      <c r="F147" s="155" t="s">
        <v>31</v>
      </c>
      <c r="G147" s="2" t="s">
        <v>16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10" t="s">
        <v>181</v>
      </c>
      <c r="B148" s="10" t="s">
        <v>12</v>
      </c>
      <c r="C148" s="10">
        <v>2.0</v>
      </c>
      <c r="D148" s="2" t="s">
        <v>806</v>
      </c>
      <c r="E148" s="156">
        <v>200000.0</v>
      </c>
      <c r="F148" s="155" t="s">
        <v>31</v>
      </c>
      <c r="G148" s="2" t="s">
        <v>16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10" t="s">
        <v>181</v>
      </c>
      <c r="B149" s="10" t="s">
        <v>12</v>
      </c>
      <c r="C149" s="10">
        <v>3.0</v>
      </c>
      <c r="D149" s="2" t="s">
        <v>829</v>
      </c>
      <c r="E149" s="156">
        <v>200000.0</v>
      </c>
      <c r="F149" s="155" t="s">
        <v>40</v>
      </c>
      <c r="G149" s="2" t="s">
        <v>10</v>
      </c>
      <c r="H149" s="2" t="s">
        <v>889</v>
      </c>
      <c r="I149" s="2" t="s">
        <v>890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10" t="s">
        <v>181</v>
      </c>
      <c r="B150" s="10" t="s">
        <v>12</v>
      </c>
      <c r="C150" s="10">
        <v>4.0</v>
      </c>
      <c r="D150" s="2" t="s">
        <v>8</v>
      </c>
      <c r="E150" s="156">
        <v>199679.18</v>
      </c>
      <c r="F150" s="155" t="s">
        <v>8</v>
      </c>
      <c r="G150" s="2" t="s">
        <v>16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10" t="s">
        <v>181</v>
      </c>
      <c r="B151" s="10" t="s">
        <v>12</v>
      </c>
      <c r="C151" s="10">
        <v>5.0</v>
      </c>
      <c r="D151" s="2" t="s">
        <v>8</v>
      </c>
      <c r="E151" s="156">
        <v>190690.82</v>
      </c>
      <c r="F151" s="155" t="s">
        <v>8</v>
      </c>
      <c r="G151" s="2" t="s">
        <v>16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10" t="s">
        <v>181</v>
      </c>
      <c r="B152" s="10" t="s">
        <v>12</v>
      </c>
      <c r="C152" s="10">
        <v>6.0</v>
      </c>
      <c r="D152" s="2" t="s">
        <v>828</v>
      </c>
      <c r="E152" s="156">
        <v>198619.23</v>
      </c>
      <c r="F152" s="155" t="s">
        <v>117</v>
      </c>
      <c r="G152" s="2" t="s">
        <v>16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10" t="s">
        <v>181</v>
      </c>
      <c r="B153" s="10" t="s">
        <v>12</v>
      </c>
      <c r="C153" s="10">
        <v>7.0</v>
      </c>
      <c r="D153" s="2" t="s">
        <v>833</v>
      </c>
      <c r="E153" s="156">
        <v>200000.0</v>
      </c>
      <c r="F153" s="155" t="s">
        <v>40</v>
      </c>
      <c r="G153" s="2" t="s">
        <v>10</v>
      </c>
      <c r="H153" s="2" t="s">
        <v>889</v>
      </c>
      <c r="I153" s="2" t="s">
        <v>890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10" t="s">
        <v>181</v>
      </c>
      <c r="B154" s="10" t="s">
        <v>12</v>
      </c>
      <c r="C154" s="10">
        <v>8.0</v>
      </c>
      <c r="D154" s="2" t="s">
        <v>828</v>
      </c>
      <c r="E154" s="156">
        <v>195324.8</v>
      </c>
      <c r="F154" s="155" t="s">
        <v>117</v>
      </c>
      <c r="G154" s="2" t="s">
        <v>16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158" t="s">
        <v>181</v>
      </c>
      <c r="B155" s="158" t="s">
        <v>12</v>
      </c>
      <c r="C155" s="158">
        <v>9.0</v>
      </c>
      <c r="D155" s="159" t="s">
        <v>891</v>
      </c>
      <c r="E155" s="164">
        <v>178122.28</v>
      </c>
      <c r="F155" s="161" t="s">
        <v>99</v>
      </c>
      <c r="G155" s="2" t="s">
        <v>16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10" t="s">
        <v>174</v>
      </c>
      <c r="B156" s="10" t="s">
        <v>18</v>
      </c>
      <c r="C156" s="10">
        <v>1.0</v>
      </c>
      <c r="D156" s="2" t="s">
        <v>892</v>
      </c>
      <c r="E156" s="156">
        <v>195482.42</v>
      </c>
      <c r="F156" s="155" t="s">
        <v>96</v>
      </c>
      <c r="G156" s="2" t="s">
        <v>10</v>
      </c>
      <c r="H156" s="2" t="s">
        <v>893</v>
      </c>
      <c r="I156" s="2" t="s">
        <v>894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10" t="s">
        <v>174</v>
      </c>
      <c r="B157" s="10" t="s">
        <v>18</v>
      </c>
      <c r="C157" s="10">
        <v>2.0</v>
      </c>
      <c r="D157" s="2" t="s">
        <v>895</v>
      </c>
      <c r="E157" s="156">
        <v>199043.8</v>
      </c>
      <c r="F157" s="155" t="s">
        <v>96</v>
      </c>
      <c r="G157" s="2" t="s">
        <v>10</v>
      </c>
      <c r="H157" s="2" t="s">
        <v>893</v>
      </c>
      <c r="I157" s="2" t="s">
        <v>894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10" t="s">
        <v>174</v>
      </c>
      <c r="B158" s="10" t="s">
        <v>18</v>
      </c>
      <c r="C158" s="10">
        <v>3.0</v>
      </c>
      <c r="D158" s="2" t="s">
        <v>896</v>
      </c>
      <c r="E158" s="156">
        <v>185911.08</v>
      </c>
      <c r="F158" s="155" t="s">
        <v>46</v>
      </c>
      <c r="G158" s="2" t="s">
        <v>16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10" t="s">
        <v>174</v>
      </c>
      <c r="B159" s="10" t="s">
        <v>18</v>
      </c>
      <c r="C159" s="10">
        <v>4.0</v>
      </c>
      <c r="D159" s="2" t="s">
        <v>799</v>
      </c>
      <c r="E159" s="156">
        <v>164047.06</v>
      </c>
      <c r="F159" s="155" t="s">
        <v>96</v>
      </c>
      <c r="G159" s="2" t="s">
        <v>16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10" t="s">
        <v>175</v>
      </c>
      <c r="B160" s="10" t="s">
        <v>18</v>
      </c>
      <c r="C160" s="10">
        <v>1.0</v>
      </c>
      <c r="D160" s="2" t="s">
        <v>897</v>
      </c>
      <c r="E160" s="156">
        <v>198191.11</v>
      </c>
      <c r="F160" s="155" t="s">
        <v>61</v>
      </c>
      <c r="G160" s="2" t="s">
        <v>16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10" t="s">
        <v>175</v>
      </c>
      <c r="B161" s="10" t="s">
        <v>18</v>
      </c>
      <c r="C161" s="10">
        <v>2.0</v>
      </c>
      <c r="D161" s="2" t="s">
        <v>833</v>
      </c>
      <c r="E161" s="156">
        <v>200000.0</v>
      </c>
      <c r="F161" s="155" t="s">
        <v>40</v>
      </c>
      <c r="G161" s="2" t="s">
        <v>16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10" t="s">
        <v>175</v>
      </c>
      <c r="B162" s="10" t="s">
        <v>18</v>
      </c>
      <c r="C162" s="10">
        <v>3.0</v>
      </c>
      <c r="D162" s="2" t="s">
        <v>832</v>
      </c>
      <c r="E162" s="156">
        <v>200000.0</v>
      </c>
      <c r="F162" s="155" t="s">
        <v>52</v>
      </c>
      <c r="G162" s="2" t="s">
        <v>16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10" t="s">
        <v>175</v>
      </c>
      <c r="B163" s="10" t="s">
        <v>18</v>
      </c>
      <c r="C163" s="10">
        <v>4.0</v>
      </c>
      <c r="D163" s="2" t="s">
        <v>43</v>
      </c>
      <c r="E163" s="156">
        <v>199081.07</v>
      </c>
      <c r="F163" s="155" t="s">
        <v>43</v>
      </c>
      <c r="G163" s="2" t="s">
        <v>16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10" t="s">
        <v>175</v>
      </c>
      <c r="B164" s="10" t="s">
        <v>18</v>
      </c>
      <c r="C164" s="10">
        <v>5.0</v>
      </c>
      <c r="D164" s="2" t="s">
        <v>50</v>
      </c>
      <c r="E164" s="156">
        <v>199301.15</v>
      </c>
      <c r="F164" s="155" t="s">
        <v>49</v>
      </c>
      <c r="G164" s="2" t="s">
        <v>16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10" t="s">
        <v>175</v>
      </c>
      <c r="B165" s="10" t="s">
        <v>18</v>
      </c>
      <c r="C165" s="10">
        <v>6.0</v>
      </c>
      <c r="D165" s="2" t="s">
        <v>50</v>
      </c>
      <c r="E165" s="156">
        <v>199398.39</v>
      </c>
      <c r="F165" s="155" t="s">
        <v>49</v>
      </c>
      <c r="G165" s="2" t="s">
        <v>16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10" t="s">
        <v>175</v>
      </c>
      <c r="B166" s="10" t="s">
        <v>18</v>
      </c>
      <c r="C166" s="10">
        <v>7.0</v>
      </c>
      <c r="D166" s="2" t="s">
        <v>898</v>
      </c>
      <c r="E166" s="156">
        <v>198260.56</v>
      </c>
      <c r="F166" s="155" t="s">
        <v>81</v>
      </c>
      <c r="G166" s="2" t="s">
        <v>16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10" t="s">
        <v>175</v>
      </c>
      <c r="B167" s="10" t="s">
        <v>18</v>
      </c>
      <c r="C167" s="10">
        <v>8.0</v>
      </c>
      <c r="D167" s="2" t="s">
        <v>899</v>
      </c>
      <c r="E167" s="156">
        <v>199871.06</v>
      </c>
      <c r="F167" s="155" t="s">
        <v>8</v>
      </c>
      <c r="G167" s="2" t="s">
        <v>16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10" t="s">
        <v>175</v>
      </c>
      <c r="B168" s="10" t="s">
        <v>18</v>
      </c>
      <c r="C168" s="10">
        <v>9.0</v>
      </c>
      <c r="D168" s="2" t="s">
        <v>900</v>
      </c>
      <c r="E168" s="156">
        <v>200000.0</v>
      </c>
      <c r="F168" s="155" t="s">
        <v>105</v>
      </c>
      <c r="G168" s="2" t="s">
        <v>16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10" t="s">
        <v>176</v>
      </c>
      <c r="B169" s="10" t="s">
        <v>18</v>
      </c>
      <c r="C169" s="10">
        <v>1.0</v>
      </c>
      <c r="D169" s="2" t="s">
        <v>675</v>
      </c>
      <c r="E169" s="156">
        <v>185756.03</v>
      </c>
      <c r="F169" s="155" t="s">
        <v>108</v>
      </c>
      <c r="G169" s="2" t="s">
        <v>16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10" t="s">
        <v>176</v>
      </c>
      <c r="B170" s="10" t="s">
        <v>18</v>
      </c>
      <c r="C170" s="10">
        <v>2.0</v>
      </c>
      <c r="D170" s="2" t="s">
        <v>901</v>
      </c>
      <c r="E170" s="156">
        <v>197410.05</v>
      </c>
      <c r="F170" s="155" t="s">
        <v>46</v>
      </c>
      <c r="G170" s="2" t="s">
        <v>16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10" t="s">
        <v>176</v>
      </c>
      <c r="B171" s="10" t="s">
        <v>18</v>
      </c>
      <c r="C171" s="10">
        <v>3.0</v>
      </c>
      <c r="D171" s="2" t="s">
        <v>675</v>
      </c>
      <c r="E171" s="156">
        <v>197963.28</v>
      </c>
      <c r="F171" s="155" t="s">
        <v>108</v>
      </c>
      <c r="G171" s="2" t="s">
        <v>16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10" t="s">
        <v>176</v>
      </c>
      <c r="B172" s="10" t="s">
        <v>18</v>
      </c>
      <c r="C172" s="10">
        <v>4.0</v>
      </c>
      <c r="D172" s="2" t="s">
        <v>902</v>
      </c>
      <c r="E172" s="156">
        <v>176651.81</v>
      </c>
      <c r="F172" s="155" t="s">
        <v>96</v>
      </c>
      <c r="G172" s="2" t="s">
        <v>10</v>
      </c>
      <c r="H172" s="2" t="s">
        <v>903</v>
      </c>
      <c r="I172" s="2" t="s">
        <v>894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10" t="s">
        <v>176</v>
      </c>
      <c r="B173" s="10" t="s">
        <v>18</v>
      </c>
      <c r="C173" s="10">
        <v>5.0</v>
      </c>
      <c r="D173" s="2" t="s">
        <v>904</v>
      </c>
      <c r="E173" s="156">
        <v>200000.0</v>
      </c>
      <c r="F173" s="155" t="s">
        <v>58</v>
      </c>
      <c r="G173" s="2" t="s">
        <v>16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10" t="s">
        <v>176</v>
      </c>
      <c r="B174" s="10" t="s">
        <v>18</v>
      </c>
      <c r="C174" s="10">
        <v>6.0</v>
      </c>
      <c r="D174" s="2" t="s">
        <v>904</v>
      </c>
      <c r="E174" s="156">
        <v>200000.0</v>
      </c>
      <c r="F174" s="155" t="s">
        <v>58</v>
      </c>
      <c r="G174" s="2" t="s">
        <v>16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10" t="s">
        <v>176</v>
      </c>
      <c r="B175" s="10" t="s">
        <v>18</v>
      </c>
      <c r="C175" s="10">
        <v>7.0</v>
      </c>
      <c r="D175" s="2" t="s">
        <v>905</v>
      </c>
      <c r="E175" s="156">
        <v>197006.83</v>
      </c>
      <c r="F175" s="155" t="s">
        <v>70</v>
      </c>
      <c r="G175" s="2" t="s">
        <v>10</v>
      </c>
      <c r="H175" s="2" t="s">
        <v>906</v>
      </c>
      <c r="I175" s="2" t="s">
        <v>907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10" t="s">
        <v>176</v>
      </c>
      <c r="B176" s="10" t="s">
        <v>18</v>
      </c>
      <c r="C176" s="10">
        <v>8.0</v>
      </c>
      <c r="D176" s="2" t="s">
        <v>905</v>
      </c>
      <c r="E176" s="156">
        <v>197452.42</v>
      </c>
      <c r="F176" s="155" t="s">
        <v>76</v>
      </c>
      <c r="G176" s="2" t="s">
        <v>10</v>
      </c>
      <c r="H176" s="2" t="s">
        <v>906</v>
      </c>
      <c r="I176" s="2" t="s">
        <v>907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10" t="s">
        <v>176</v>
      </c>
      <c r="B177" s="10" t="s">
        <v>18</v>
      </c>
      <c r="C177" s="10">
        <v>9.0</v>
      </c>
      <c r="D177" s="2" t="s">
        <v>675</v>
      </c>
      <c r="E177" s="156">
        <v>175868.33</v>
      </c>
      <c r="F177" s="155" t="s">
        <v>108</v>
      </c>
      <c r="G177" s="2" t="s">
        <v>16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10" t="s">
        <v>176</v>
      </c>
      <c r="B178" s="10" t="s">
        <v>18</v>
      </c>
      <c r="C178" s="10">
        <v>10.0</v>
      </c>
      <c r="D178" s="2" t="s">
        <v>675</v>
      </c>
      <c r="E178" s="156">
        <v>174613.09</v>
      </c>
      <c r="F178" s="155" t="s">
        <v>108</v>
      </c>
      <c r="G178" s="2" t="s">
        <v>16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10" t="s">
        <v>177</v>
      </c>
      <c r="B179" s="10" t="s">
        <v>18</v>
      </c>
      <c r="C179" s="10">
        <v>1.0</v>
      </c>
      <c r="D179" s="2" t="s">
        <v>833</v>
      </c>
      <c r="E179" s="156">
        <v>200000.0</v>
      </c>
      <c r="F179" s="155" t="s">
        <v>40</v>
      </c>
      <c r="G179" s="2" t="s">
        <v>16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10" t="s">
        <v>177</v>
      </c>
      <c r="B180" s="10" t="s">
        <v>18</v>
      </c>
      <c r="C180" s="10">
        <v>2.0</v>
      </c>
      <c r="D180" s="2" t="s">
        <v>813</v>
      </c>
      <c r="E180" s="156">
        <v>200000.0</v>
      </c>
      <c r="F180" s="155" t="s">
        <v>114</v>
      </c>
      <c r="G180" s="2" t="s">
        <v>10</v>
      </c>
      <c r="H180" s="2" t="s">
        <v>903</v>
      </c>
      <c r="I180" s="2" t="s">
        <v>908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10" t="s">
        <v>177</v>
      </c>
      <c r="B181" s="10" t="s">
        <v>18</v>
      </c>
      <c r="C181" s="10">
        <v>3.0</v>
      </c>
      <c r="D181" s="2" t="s">
        <v>8</v>
      </c>
      <c r="E181" s="156">
        <v>198995.01</v>
      </c>
      <c r="F181" s="155" t="s">
        <v>8</v>
      </c>
      <c r="G181" s="2" t="s">
        <v>16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10" t="s">
        <v>177</v>
      </c>
      <c r="B182" s="10" t="s">
        <v>18</v>
      </c>
      <c r="C182" s="10">
        <v>4.0</v>
      </c>
      <c r="D182" s="165" t="s">
        <v>909</v>
      </c>
      <c r="E182" s="156">
        <v>197721.78</v>
      </c>
      <c r="F182" s="155" t="s">
        <v>96</v>
      </c>
      <c r="G182" s="2" t="s">
        <v>16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10" t="s">
        <v>177</v>
      </c>
      <c r="B183" s="10" t="s">
        <v>18</v>
      </c>
      <c r="C183" s="10">
        <v>5.0</v>
      </c>
      <c r="D183" s="2" t="s">
        <v>675</v>
      </c>
      <c r="E183" s="156">
        <v>199358.11</v>
      </c>
      <c r="F183" s="155" t="s">
        <v>108</v>
      </c>
      <c r="G183" s="2" t="s">
        <v>16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10" t="s">
        <v>177</v>
      </c>
      <c r="B184" s="10" t="s">
        <v>18</v>
      </c>
      <c r="C184" s="10">
        <v>6.0</v>
      </c>
      <c r="D184" s="2" t="s">
        <v>50</v>
      </c>
      <c r="E184" s="156">
        <v>196024.48</v>
      </c>
      <c r="F184" s="155" t="s">
        <v>49</v>
      </c>
      <c r="G184" s="2" t="s">
        <v>16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10" t="s">
        <v>177</v>
      </c>
      <c r="B185" s="10" t="s">
        <v>18</v>
      </c>
      <c r="C185" s="10">
        <v>7.0</v>
      </c>
      <c r="D185" s="2" t="s">
        <v>904</v>
      </c>
      <c r="E185" s="156">
        <v>100000.0</v>
      </c>
      <c r="F185" s="155" t="s">
        <v>58</v>
      </c>
      <c r="G185" s="2" t="s">
        <v>16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10" t="s">
        <v>177</v>
      </c>
      <c r="B186" s="10" t="s">
        <v>18</v>
      </c>
      <c r="C186" s="10">
        <v>8.0</v>
      </c>
      <c r="D186" s="2" t="s">
        <v>910</v>
      </c>
      <c r="E186" s="156">
        <v>198981.73</v>
      </c>
      <c r="F186" s="155" t="s">
        <v>76</v>
      </c>
      <c r="G186" s="2" t="s">
        <v>16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10" t="s">
        <v>177</v>
      </c>
      <c r="B187" s="10" t="s">
        <v>18</v>
      </c>
      <c r="C187" s="10">
        <v>9.0</v>
      </c>
      <c r="D187" s="2" t="s">
        <v>910</v>
      </c>
      <c r="E187" s="156">
        <v>198985.16</v>
      </c>
      <c r="F187" s="155" t="s">
        <v>76</v>
      </c>
      <c r="G187" s="2" t="s">
        <v>16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10" t="s">
        <v>177</v>
      </c>
      <c r="B188" s="10" t="s">
        <v>18</v>
      </c>
      <c r="C188" s="10">
        <v>10.0</v>
      </c>
      <c r="D188" s="2" t="s">
        <v>910</v>
      </c>
      <c r="E188" s="156">
        <v>199905.93</v>
      </c>
      <c r="F188" s="155" t="s">
        <v>76</v>
      </c>
      <c r="G188" s="2" t="s">
        <v>16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10" t="s">
        <v>178</v>
      </c>
      <c r="B189" s="10" t="s">
        <v>18</v>
      </c>
      <c r="C189" s="10">
        <v>1.0</v>
      </c>
      <c r="D189" s="2" t="s">
        <v>911</v>
      </c>
      <c r="E189" s="156">
        <v>196551.49</v>
      </c>
      <c r="F189" s="155" t="s">
        <v>96</v>
      </c>
      <c r="G189" s="2" t="s">
        <v>16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10" t="s">
        <v>178</v>
      </c>
      <c r="B190" s="10" t="s">
        <v>18</v>
      </c>
      <c r="C190" s="10">
        <v>2.0</v>
      </c>
      <c r="D190" s="2" t="s">
        <v>912</v>
      </c>
      <c r="E190" s="156">
        <v>198916.27</v>
      </c>
      <c r="F190" s="155" t="s">
        <v>43</v>
      </c>
      <c r="G190" s="2" t="s">
        <v>16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10" t="s">
        <v>178</v>
      </c>
      <c r="B191" s="10" t="s">
        <v>18</v>
      </c>
      <c r="C191" s="10">
        <v>3.0</v>
      </c>
      <c r="D191" s="2" t="s">
        <v>913</v>
      </c>
      <c r="E191" s="156">
        <v>198993.46</v>
      </c>
      <c r="F191" s="155" t="s">
        <v>61</v>
      </c>
      <c r="G191" s="2" t="s">
        <v>16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10" t="s">
        <v>178</v>
      </c>
      <c r="B192" s="10" t="s">
        <v>18</v>
      </c>
      <c r="C192" s="10">
        <v>4.0</v>
      </c>
      <c r="D192" s="2" t="s">
        <v>914</v>
      </c>
      <c r="E192" s="156">
        <v>199709.44</v>
      </c>
      <c r="F192" s="155" t="s">
        <v>46</v>
      </c>
      <c r="G192" s="2" t="s">
        <v>16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10" t="s">
        <v>178</v>
      </c>
      <c r="B193" s="10" t="s">
        <v>18</v>
      </c>
      <c r="C193" s="10">
        <v>5.0</v>
      </c>
      <c r="D193" s="2" t="s">
        <v>914</v>
      </c>
      <c r="E193" s="156">
        <v>199782.02</v>
      </c>
      <c r="F193" s="155" t="s">
        <v>46</v>
      </c>
      <c r="G193" s="2" t="s">
        <v>16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10" t="s">
        <v>178</v>
      </c>
      <c r="B194" s="10" t="s">
        <v>18</v>
      </c>
      <c r="C194" s="10">
        <v>6.0</v>
      </c>
      <c r="D194" s="2" t="s">
        <v>915</v>
      </c>
      <c r="E194" s="156">
        <v>196657.44</v>
      </c>
      <c r="F194" s="155" t="s">
        <v>46</v>
      </c>
      <c r="G194" s="2" t="s">
        <v>16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10" t="s">
        <v>178</v>
      </c>
      <c r="B195" s="10" t="s">
        <v>18</v>
      </c>
      <c r="C195" s="10">
        <v>7.0</v>
      </c>
      <c r="D195" s="2" t="s">
        <v>915</v>
      </c>
      <c r="E195" s="156">
        <v>200000.0</v>
      </c>
      <c r="F195" s="155" t="s">
        <v>46</v>
      </c>
      <c r="G195" s="2" t="s">
        <v>16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10" t="s">
        <v>179</v>
      </c>
      <c r="B196" s="10" t="s">
        <v>18</v>
      </c>
      <c r="C196" s="10">
        <v>1.0</v>
      </c>
      <c r="D196" s="2" t="s">
        <v>37</v>
      </c>
      <c r="E196" s="156">
        <v>199417.68</v>
      </c>
      <c r="F196" s="155" t="s">
        <v>37</v>
      </c>
      <c r="G196" s="2" t="s">
        <v>16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10" t="s">
        <v>179</v>
      </c>
      <c r="B197" s="10" t="s">
        <v>18</v>
      </c>
      <c r="C197" s="10">
        <v>2.0</v>
      </c>
      <c r="D197" s="2" t="s">
        <v>43</v>
      </c>
      <c r="E197" s="156">
        <v>199239.04</v>
      </c>
      <c r="F197" s="155" t="s">
        <v>43</v>
      </c>
      <c r="G197" s="2" t="s">
        <v>16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10" t="s">
        <v>179</v>
      </c>
      <c r="B198" s="10" t="s">
        <v>18</v>
      </c>
      <c r="C198" s="10">
        <v>3.0</v>
      </c>
      <c r="D198" s="2" t="s">
        <v>916</v>
      </c>
      <c r="E198" s="156">
        <v>199386.88</v>
      </c>
      <c r="F198" s="155" t="s">
        <v>43</v>
      </c>
      <c r="G198" s="2" t="s">
        <v>16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10" t="s">
        <v>179</v>
      </c>
      <c r="B199" s="10" t="s">
        <v>18</v>
      </c>
      <c r="C199" s="10">
        <v>4.0</v>
      </c>
      <c r="D199" s="2" t="s">
        <v>880</v>
      </c>
      <c r="E199" s="156">
        <v>100000.0</v>
      </c>
      <c r="F199" s="155" t="s">
        <v>31</v>
      </c>
      <c r="G199" s="2" t="s">
        <v>16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10" t="s">
        <v>179</v>
      </c>
      <c r="B200" s="10" t="s">
        <v>18</v>
      </c>
      <c r="C200" s="10">
        <v>5.0</v>
      </c>
      <c r="D200" s="2" t="s">
        <v>880</v>
      </c>
      <c r="E200" s="156">
        <v>200000.0</v>
      </c>
      <c r="F200" s="155" t="s">
        <v>31</v>
      </c>
      <c r="G200" s="2" t="s">
        <v>16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10" t="s">
        <v>179</v>
      </c>
      <c r="B201" s="10" t="s">
        <v>18</v>
      </c>
      <c r="C201" s="10">
        <v>6.0</v>
      </c>
      <c r="D201" s="2" t="s">
        <v>880</v>
      </c>
      <c r="E201" s="156">
        <v>200000.0</v>
      </c>
      <c r="F201" s="155" t="s">
        <v>31</v>
      </c>
      <c r="G201" s="2" t="s">
        <v>16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10" t="s">
        <v>179</v>
      </c>
      <c r="B202" s="10" t="s">
        <v>18</v>
      </c>
      <c r="C202" s="10">
        <v>7.0</v>
      </c>
      <c r="D202" s="2" t="s">
        <v>864</v>
      </c>
      <c r="E202" s="156">
        <v>200000.0</v>
      </c>
      <c r="F202" s="155" t="s">
        <v>93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10" t="s">
        <v>179</v>
      </c>
      <c r="B203" s="10" t="s">
        <v>18</v>
      </c>
      <c r="C203" s="10">
        <v>8.0</v>
      </c>
      <c r="D203" s="2" t="s">
        <v>872</v>
      </c>
      <c r="E203" s="156">
        <v>200000.0</v>
      </c>
      <c r="F203" s="155" t="s">
        <v>81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10" t="s">
        <v>179</v>
      </c>
      <c r="B204" s="10" t="s">
        <v>18</v>
      </c>
      <c r="C204" s="10">
        <v>9.0</v>
      </c>
      <c r="D204" s="2" t="s">
        <v>43</v>
      </c>
      <c r="E204" s="156">
        <v>200000.0</v>
      </c>
      <c r="F204" s="155" t="s">
        <v>43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10" t="s">
        <v>179</v>
      </c>
      <c r="B205" s="10" t="s">
        <v>18</v>
      </c>
      <c r="C205" s="10">
        <v>10.0</v>
      </c>
      <c r="D205" s="2" t="s">
        <v>46</v>
      </c>
      <c r="E205" s="156">
        <v>200000.0</v>
      </c>
      <c r="F205" s="155" t="s">
        <v>46</v>
      </c>
      <c r="G205" s="2" t="s">
        <v>16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10" t="s">
        <v>180</v>
      </c>
      <c r="B206" s="10" t="s">
        <v>18</v>
      </c>
      <c r="C206" s="10">
        <v>1.0</v>
      </c>
      <c r="D206" s="2" t="s">
        <v>917</v>
      </c>
      <c r="E206" s="156">
        <v>95507.89</v>
      </c>
      <c r="F206" s="155" t="s">
        <v>46</v>
      </c>
      <c r="G206" s="2" t="s">
        <v>16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10" t="s">
        <v>180</v>
      </c>
      <c r="B207" s="10" t="s">
        <v>18</v>
      </c>
      <c r="C207" s="10">
        <v>2.0</v>
      </c>
      <c r="D207" s="2" t="s">
        <v>914</v>
      </c>
      <c r="E207" s="156">
        <v>199608.53</v>
      </c>
      <c r="F207" s="155" t="s">
        <v>46</v>
      </c>
      <c r="G207" s="2" t="s">
        <v>16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10" t="s">
        <v>180</v>
      </c>
      <c r="B208" s="10" t="s">
        <v>18</v>
      </c>
      <c r="C208" s="10">
        <v>3.0</v>
      </c>
      <c r="D208" s="2" t="s">
        <v>918</v>
      </c>
      <c r="E208" s="156">
        <v>198759.81</v>
      </c>
      <c r="F208" s="155" t="s">
        <v>43</v>
      </c>
      <c r="G208" s="2" t="s">
        <v>16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10" t="s">
        <v>180</v>
      </c>
      <c r="B209" s="10" t="s">
        <v>18</v>
      </c>
      <c r="C209" s="10">
        <v>4.0</v>
      </c>
      <c r="D209" s="2" t="s">
        <v>919</v>
      </c>
      <c r="E209" s="156">
        <v>197262.58</v>
      </c>
      <c r="F209" s="155" t="s">
        <v>96</v>
      </c>
      <c r="G209" s="2" t="s">
        <v>16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10" t="s">
        <v>180</v>
      </c>
      <c r="B210" s="10" t="s">
        <v>18</v>
      </c>
      <c r="C210" s="10">
        <v>5.0</v>
      </c>
      <c r="D210" s="165" t="s">
        <v>102</v>
      </c>
      <c r="E210" s="156">
        <v>196558.86</v>
      </c>
      <c r="F210" s="155" t="s">
        <v>102</v>
      </c>
      <c r="G210" s="2" t="s">
        <v>16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10" t="s">
        <v>180</v>
      </c>
      <c r="B211" s="10" t="s">
        <v>18</v>
      </c>
      <c r="C211" s="10">
        <v>6.0</v>
      </c>
      <c r="D211" s="2" t="s">
        <v>806</v>
      </c>
      <c r="E211" s="156">
        <v>200000.0</v>
      </c>
      <c r="F211" s="155" t="s">
        <v>31</v>
      </c>
      <c r="G211" s="2" t="s">
        <v>16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10" t="s">
        <v>181</v>
      </c>
      <c r="B212" s="10" t="s">
        <v>18</v>
      </c>
      <c r="C212" s="10">
        <v>1.0</v>
      </c>
      <c r="D212" s="2" t="s">
        <v>920</v>
      </c>
      <c r="E212" s="156">
        <v>199405.36</v>
      </c>
      <c r="F212" s="155" t="s">
        <v>37</v>
      </c>
      <c r="G212" s="2" t="s">
        <v>10</v>
      </c>
      <c r="H212" s="2" t="s">
        <v>903</v>
      </c>
      <c r="I212" s="2" t="s">
        <v>921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10" t="s">
        <v>181</v>
      </c>
      <c r="B213" s="10" t="s">
        <v>18</v>
      </c>
      <c r="C213" s="10">
        <v>2.0</v>
      </c>
      <c r="D213" s="2" t="s">
        <v>8</v>
      </c>
      <c r="E213" s="156">
        <v>99076.57</v>
      </c>
      <c r="F213" s="155" t="s">
        <v>8</v>
      </c>
      <c r="G213" s="2" t="s">
        <v>16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10" t="s">
        <v>181</v>
      </c>
      <c r="B214" s="10" t="s">
        <v>18</v>
      </c>
      <c r="C214" s="10">
        <v>3.0</v>
      </c>
      <c r="D214" s="2" t="s">
        <v>922</v>
      </c>
      <c r="E214" s="156">
        <v>197119.36</v>
      </c>
      <c r="F214" s="155" t="s">
        <v>105</v>
      </c>
      <c r="G214" s="2" t="s">
        <v>16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10" t="s">
        <v>181</v>
      </c>
      <c r="B215" s="10" t="s">
        <v>18</v>
      </c>
      <c r="C215" s="10">
        <v>4.0</v>
      </c>
      <c r="D215" s="2" t="s">
        <v>923</v>
      </c>
      <c r="E215" s="156">
        <v>194415.8</v>
      </c>
      <c r="F215" s="155" t="s">
        <v>111</v>
      </c>
      <c r="G215" s="2" t="s">
        <v>16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158" t="s">
        <v>181</v>
      </c>
      <c r="B216" s="158" t="s">
        <v>18</v>
      </c>
      <c r="C216" s="158">
        <v>5.0</v>
      </c>
      <c r="D216" s="159" t="s">
        <v>923</v>
      </c>
      <c r="E216" s="160">
        <v>166828.67</v>
      </c>
      <c r="F216" s="161" t="s">
        <v>111</v>
      </c>
      <c r="G216" s="2" t="s">
        <v>16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10" t="s">
        <v>174</v>
      </c>
      <c r="B217" s="10" t="s">
        <v>23</v>
      </c>
      <c r="C217" s="10">
        <v>1.0</v>
      </c>
      <c r="D217" s="2" t="s">
        <v>924</v>
      </c>
      <c r="E217" s="156">
        <v>197134.53</v>
      </c>
      <c r="F217" s="155" t="s">
        <v>108</v>
      </c>
      <c r="G217" s="2" t="s">
        <v>16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10" t="s">
        <v>174</v>
      </c>
      <c r="B218" s="10" t="s">
        <v>23</v>
      </c>
      <c r="C218" s="10">
        <v>2.0</v>
      </c>
      <c r="D218" s="2" t="s">
        <v>722</v>
      </c>
      <c r="E218" s="156">
        <v>198770.54</v>
      </c>
      <c r="F218" s="155" t="s">
        <v>108</v>
      </c>
      <c r="G218" s="2" t="s">
        <v>16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10" t="s">
        <v>174</v>
      </c>
      <c r="B219" s="10" t="s">
        <v>23</v>
      </c>
      <c r="C219" s="10">
        <v>3.0</v>
      </c>
      <c r="D219" s="2" t="s">
        <v>925</v>
      </c>
      <c r="E219" s="156">
        <v>199998.4</v>
      </c>
      <c r="F219" s="155" t="s">
        <v>123</v>
      </c>
      <c r="G219" s="2" t="s">
        <v>16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10" t="s">
        <v>174</v>
      </c>
      <c r="B220" s="10" t="s">
        <v>23</v>
      </c>
      <c r="C220" s="10">
        <v>4.0</v>
      </c>
      <c r="D220" s="2" t="s">
        <v>799</v>
      </c>
      <c r="E220" s="156">
        <v>196273.12</v>
      </c>
      <c r="F220" s="155" t="s">
        <v>96</v>
      </c>
      <c r="G220" s="2" t="s">
        <v>16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10" t="s">
        <v>174</v>
      </c>
      <c r="B221" s="10" t="s">
        <v>23</v>
      </c>
      <c r="C221" s="10">
        <v>5.0</v>
      </c>
      <c r="D221" s="2" t="s">
        <v>723</v>
      </c>
      <c r="E221" s="156">
        <v>197848.03</v>
      </c>
      <c r="F221" s="155" t="s">
        <v>46</v>
      </c>
      <c r="G221" s="2" t="s">
        <v>16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10" t="s">
        <v>174</v>
      </c>
      <c r="B222" s="10" t="s">
        <v>23</v>
      </c>
      <c r="C222" s="10">
        <v>6.0</v>
      </c>
      <c r="D222" s="157" t="s">
        <v>798</v>
      </c>
      <c r="E222" s="156">
        <v>196774.34</v>
      </c>
      <c r="F222" s="155" t="s">
        <v>28</v>
      </c>
      <c r="G222" s="2" t="s">
        <v>16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10" t="s">
        <v>174</v>
      </c>
      <c r="B223" s="10" t="s">
        <v>23</v>
      </c>
      <c r="C223" s="10">
        <v>7.0</v>
      </c>
      <c r="D223" s="157" t="s">
        <v>798</v>
      </c>
      <c r="E223" s="156">
        <v>196632.37</v>
      </c>
      <c r="F223" s="155" t="s">
        <v>28</v>
      </c>
      <c r="G223" s="2" t="s">
        <v>16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10" t="s">
        <v>174</v>
      </c>
      <c r="B224" s="10" t="s">
        <v>23</v>
      </c>
      <c r="C224" s="10">
        <v>8.0</v>
      </c>
      <c r="D224" s="2" t="s">
        <v>844</v>
      </c>
      <c r="E224" s="156">
        <v>199782.81</v>
      </c>
      <c r="F224" s="155" t="s">
        <v>96</v>
      </c>
      <c r="G224" s="2" t="s">
        <v>16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10" t="s">
        <v>175</v>
      </c>
      <c r="B225" s="10" t="s">
        <v>23</v>
      </c>
      <c r="C225" s="10">
        <v>1.0</v>
      </c>
      <c r="D225" s="2" t="s">
        <v>925</v>
      </c>
      <c r="E225" s="156">
        <v>199998.4</v>
      </c>
      <c r="F225" s="155" t="s">
        <v>123</v>
      </c>
      <c r="G225" s="2" t="s">
        <v>16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10" t="s">
        <v>175</v>
      </c>
      <c r="B226" s="10" t="s">
        <v>23</v>
      </c>
      <c r="C226" s="10">
        <v>2.0</v>
      </c>
      <c r="D226" s="2" t="s">
        <v>797</v>
      </c>
      <c r="E226" s="156">
        <v>199041.19</v>
      </c>
      <c r="F226" s="155" t="s">
        <v>87</v>
      </c>
      <c r="G226" s="2" t="s">
        <v>16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10" t="s">
        <v>175</v>
      </c>
      <c r="B227" s="10" t="s">
        <v>23</v>
      </c>
      <c r="C227" s="10">
        <v>3.0</v>
      </c>
      <c r="D227" s="157" t="s">
        <v>798</v>
      </c>
      <c r="E227" s="156">
        <v>198768.46</v>
      </c>
      <c r="F227" s="155" t="s">
        <v>28</v>
      </c>
      <c r="G227" s="2" t="s">
        <v>16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10" t="s">
        <v>175</v>
      </c>
      <c r="B228" s="10" t="s">
        <v>23</v>
      </c>
      <c r="C228" s="10">
        <v>4.0</v>
      </c>
      <c r="D228" s="2" t="s">
        <v>926</v>
      </c>
      <c r="E228" s="156">
        <v>196869.79</v>
      </c>
      <c r="F228" s="155" t="s">
        <v>105</v>
      </c>
      <c r="G228" s="2" t="s">
        <v>16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10" t="s">
        <v>175</v>
      </c>
      <c r="B229" s="10" t="s">
        <v>23</v>
      </c>
      <c r="C229" s="10">
        <v>5.0</v>
      </c>
      <c r="D229" s="2" t="s">
        <v>927</v>
      </c>
      <c r="E229" s="156">
        <v>197361.15</v>
      </c>
      <c r="F229" s="155" t="s">
        <v>96</v>
      </c>
      <c r="G229" s="2" t="s">
        <v>16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10" t="s">
        <v>175</v>
      </c>
      <c r="B230" s="10" t="s">
        <v>23</v>
      </c>
      <c r="C230" s="10">
        <v>6.0</v>
      </c>
      <c r="D230" s="2" t="s">
        <v>928</v>
      </c>
      <c r="E230" s="156">
        <v>124395.31</v>
      </c>
      <c r="F230" s="155" t="s">
        <v>52</v>
      </c>
      <c r="G230" s="2" t="s">
        <v>16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10" t="s">
        <v>175</v>
      </c>
      <c r="B231" s="10" t="s">
        <v>23</v>
      </c>
      <c r="C231" s="10">
        <v>7.0</v>
      </c>
      <c r="D231" s="2" t="s">
        <v>808</v>
      </c>
      <c r="E231" s="156">
        <v>197822.2</v>
      </c>
      <c r="F231" s="155" t="s">
        <v>46</v>
      </c>
      <c r="G231" s="2" t="s">
        <v>16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10" t="s">
        <v>175</v>
      </c>
      <c r="B232" s="10" t="s">
        <v>23</v>
      </c>
      <c r="C232" s="10">
        <v>8.0</v>
      </c>
      <c r="D232" s="2" t="s">
        <v>891</v>
      </c>
      <c r="E232" s="156">
        <v>160717.61</v>
      </c>
      <c r="F232" s="155" t="s">
        <v>99</v>
      </c>
      <c r="G232" s="2" t="s">
        <v>16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10" t="s">
        <v>175</v>
      </c>
      <c r="B233" s="10" t="s">
        <v>23</v>
      </c>
      <c r="C233" s="10">
        <v>9.0</v>
      </c>
      <c r="D233" s="2" t="s">
        <v>929</v>
      </c>
      <c r="E233" s="156">
        <v>193275.37</v>
      </c>
      <c r="F233" s="155" t="s">
        <v>111</v>
      </c>
      <c r="G233" s="2" t="s">
        <v>16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10" t="s">
        <v>176</v>
      </c>
      <c r="B234" s="10" t="s">
        <v>23</v>
      </c>
      <c r="C234" s="10">
        <v>1.0</v>
      </c>
      <c r="D234" s="2" t="s">
        <v>925</v>
      </c>
      <c r="E234" s="156">
        <v>199998.4</v>
      </c>
      <c r="F234" s="155" t="s">
        <v>123</v>
      </c>
      <c r="G234" s="2" t="s">
        <v>16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10" t="s">
        <v>176</v>
      </c>
      <c r="B235" s="10" t="s">
        <v>23</v>
      </c>
      <c r="C235" s="10">
        <v>2.0</v>
      </c>
      <c r="D235" s="2" t="s">
        <v>675</v>
      </c>
      <c r="E235" s="156">
        <v>199486.69</v>
      </c>
      <c r="F235" s="155" t="s">
        <v>108</v>
      </c>
      <c r="G235" s="2" t="s">
        <v>16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10" t="s">
        <v>176</v>
      </c>
      <c r="B236" s="10" t="s">
        <v>23</v>
      </c>
      <c r="C236" s="10">
        <v>3.0</v>
      </c>
      <c r="D236" s="2" t="s">
        <v>930</v>
      </c>
      <c r="E236" s="156">
        <v>199439.24</v>
      </c>
      <c r="F236" s="155" t="s">
        <v>46</v>
      </c>
      <c r="G236" s="2" t="s">
        <v>16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10" t="s">
        <v>176</v>
      </c>
      <c r="B237" s="10" t="s">
        <v>23</v>
      </c>
      <c r="C237" s="10">
        <v>4.0</v>
      </c>
      <c r="D237" s="2" t="s">
        <v>675</v>
      </c>
      <c r="E237" s="156">
        <v>199767.48</v>
      </c>
      <c r="F237" s="155" t="s">
        <v>108</v>
      </c>
      <c r="G237" s="2" t="s">
        <v>16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10" t="s">
        <v>176</v>
      </c>
      <c r="B238" s="10" t="s">
        <v>23</v>
      </c>
      <c r="C238" s="10">
        <v>5.0</v>
      </c>
      <c r="D238" s="157" t="s">
        <v>798</v>
      </c>
      <c r="E238" s="156">
        <v>192568.99</v>
      </c>
      <c r="F238" s="155" t="s">
        <v>28</v>
      </c>
      <c r="G238" s="2" t="s">
        <v>16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10" t="s">
        <v>176</v>
      </c>
      <c r="B239" s="10" t="s">
        <v>23</v>
      </c>
      <c r="C239" s="10">
        <v>6.0</v>
      </c>
      <c r="D239" s="2" t="s">
        <v>931</v>
      </c>
      <c r="E239" s="156">
        <v>159725.57</v>
      </c>
      <c r="F239" s="155" t="s">
        <v>46</v>
      </c>
      <c r="G239" s="2" t="s">
        <v>16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10" t="s">
        <v>176</v>
      </c>
      <c r="B240" s="10" t="s">
        <v>23</v>
      </c>
      <c r="C240" s="10">
        <v>7.0</v>
      </c>
      <c r="D240" s="2" t="s">
        <v>860</v>
      </c>
      <c r="E240" s="156">
        <v>175909.71</v>
      </c>
      <c r="F240" s="155" t="s">
        <v>46</v>
      </c>
      <c r="G240" s="2" t="s">
        <v>16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10" t="s">
        <v>176</v>
      </c>
      <c r="B241" s="10" t="s">
        <v>23</v>
      </c>
      <c r="C241" s="10">
        <v>8.0</v>
      </c>
      <c r="D241" s="2" t="s">
        <v>675</v>
      </c>
      <c r="E241" s="156">
        <v>197042.52</v>
      </c>
      <c r="F241" s="155" t="s">
        <v>108</v>
      </c>
      <c r="G241" s="2" t="s">
        <v>16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10" t="s">
        <v>176</v>
      </c>
      <c r="B242" s="10" t="s">
        <v>23</v>
      </c>
      <c r="C242" s="10">
        <v>9.0</v>
      </c>
      <c r="D242" s="2" t="s">
        <v>930</v>
      </c>
      <c r="E242" s="156">
        <v>193302.08</v>
      </c>
      <c r="F242" s="155" t="s">
        <v>46</v>
      </c>
      <c r="G242" s="2" t="s">
        <v>16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10" t="s">
        <v>176</v>
      </c>
      <c r="B243" s="10" t="s">
        <v>23</v>
      </c>
      <c r="C243" s="10">
        <v>10.0</v>
      </c>
      <c r="D243" s="157" t="s">
        <v>798</v>
      </c>
      <c r="E243" s="156">
        <v>196717.55</v>
      </c>
      <c r="F243" s="155" t="s">
        <v>28</v>
      </c>
      <c r="G243" s="2" t="s">
        <v>16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10" t="s">
        <v>177</v>
      </c>
      <c r="B244" s="10" t="s">
        <v>23</v>
      </c>
      <c r="C244" s="10">
        <v>1.0</v>
      </c>
      <c r="D244" s="2" t="s">
        <v>878</v>
      </c>
      <c r="E244" s="156">
        <v>198094.7</v>
      </c>
      <c r="F244" s="155" t="s">
        <v>46</v>
      </c>
      <c r="G244" s="2" t="s">
        <v>16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10" t="s">
        <v>177</v>
      </c>
      <c r="B245" s="10" t="s">
        <v>23</v>
      </c>
      <c r="C245" s="10">
        <v>2.0</v>
      </c>
      <c r="D245" s="2" t="s">
        <v>50</v>
      </c>
      <c r="E245" s="156">
        <v>194606.71</v>
      </c>
      <c r="F245" s="155" t="s">
        <v>49</v>
      </c>
      <c r="G245" s="2" t="s">
        <v>16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10" t="s">
        <v>177</v>
      </c>
      <c r="B246" s="10" t="s">
        <v>23</v>
      </c>
      <c r="C246" s="10">
        <v>3.0</v>
      </c>
      <c r="D246" s="2" t="s">
        <v>675</v>
      </c>
      <c r="E246" s="156">
        <v>194852.11</v>
      </c>
      <c r="F246" s="155" t="s">
        <v>108</v>
      </c>
      <c r="G246" s="2" t="s">
        <v>16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10" t="s">
        <v>177</v>
      </c>
      <c r="B247" s="10" t="s">
        <v>23</v>
      </c>
      <c r="C247" s="10">
        <v>4.0</v>
      </c>
      <c r="D247" s="2" t="s">
        <v>848</v>
      </c>
      <c r="E247" s="156">
        <v>197115.76</v>
      </c>
      <c r="F247" s="155" t="s">
        <v>46</v>
      </c>
      <c r="G247" s="2" t="s">
        <v>16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10" t="s">
        <v>177</v>
      </c>
      <c r="B248" s="10" t="s">
        <v>23</v>
      </c>
      <c r="C248" s="10">
        <v>5.0</v>
      </c>
      <c r="D248" s="2" t="s">
        <v>932</v>
      </c>
      <c r="E248" s="156">
        <v>197526.06</v>
      </c>
      <c r="F248" s="155" t="s">
        <v>46</v>
      </c>
      <c r="G248" s="2" t="s">
        <v>16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10" t="s">
        <v>177</v>
      </c>
      <c r="B249" s="10" t="s">
        <v>23</v>
      </c>
      <c r="C249" s="10">
        <v>6.0</v>
      </c>
      <c r="D249" s="2" t="s">
        <v>50</v>
      </c>
      <c r="E249" s="156">
        <v>196294.99</v>
      </c>
      <c r="F249" s="155" t="s">
        <v>49</v>
      </c>
      <c r="G249" s="2" t="s">
        <v>16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10" t="s">
        <v>177</v>
      </c>
      <c r="B250" s="10" t="s">
        <v>23</v>
      </c>
      <c r="C250" s="10">
        <v>7.0</v>
      </c>
      <c r="D250" s="2" t="s">
        <v>723</v>
      </c>
      <c r="E250" s="156">
        <v>195980.4</v>
      </c>
      <c r="F250" s="155" t="s">
        <v>46</v>
      </c>
      <c r="G250" s="2" t="s">
        <v>16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10" t="s">
        <v>177</v>
      </c>
      <c r="B251" s="10" t="s">
        <v>23</v>
      </c>
      <c r="C251" s="10">
        <v>8.0</v>
      </c>
      <c r="D251" s="2" t="s">
        <v>723</v>
      </c>
      <c r="E251" s="156">
        <v>197715.68</v>
      </c>
      <c r="F251" s="155" t="s">
        <v>46</v>
      </c>
      <c r="G251" s="2" t="s">
        <v>16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10" t="s">
        <v>177</v>
      </c>
      <c r="B252" s="10" t="s">
        <v>23</v>
      </c>
      <c r="C252" s="10">
        <v>9.0</v>
      </c>
      <c r="D252" s="2" t="s">
        <v>933</v>
      </c>
      <c r="E252" s="156">
        <v>123712.51</v>
      </c>
      <c r="F252" s="155" t="s">
        <v>43</v>
      </c>
      <c r="G252" s="2" t="s">
        <v>16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10" t="s">
        <v>178</v>
      </c>
      <c r="B253" s="10" t="s">
        <v>23</v>
      </c>
      <c r="C253" s="10">
        <v>1.0</v>
      </c>
      <c r="D253" s="2" t="s">
        <v>723</v>
      </c>
      <c r="E253" s="156">
        <v>133251.21</v>
      </c>
      <c r="F253" s="155" t="s">
        <v>46</v>
      </c>
      <c r="G253" s="2" t="s">
        <v>16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10" t="s">
        <v>178</v>
      </c>
      <c r="B254" s="10" t="s">
        <v>23</v>
      </c>
      <c r="C254" s="10">
        <v>2.0</v>
      </c>
      <c r="D254" s="2" t="s">
        <v>934</v>
      </c>
      <c r="E254" s="156">
        <v>180230.0</v>
      </c>
      <c r="F254" s="155" t="s">
        <v>90</v>
      </c>
      <c r="G254" s="2" t="s">
        <v>10</v>
      </c>
      <c r="H254" s="2" t="s">
        <v>903</v>
      </c>
      <c r="I254" s="2" t="s">
        <v>90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10" t="s">
        <v>178</v>
      </c>
      <c r="B255" s="10" t="s">
        <v>23</v>
      </c>
      <c r="C255" s="10">
        <v>3.0</v>
      </c>
      <c r="D255" s="2" t="s">
        <v>878</v>
      </c>
      <c r="E255" s="156">
        <v>195005.76</v>
      </c>
      <c r="F255" s="155" t="s">
        <v>46</v>
      </c>
      <c r="G255" s="2" t="s">
        <v>16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10" t="s">
        <v>178</v>
      </c>
      <c r="B256" s="10" t="s">
        <v>23</v>
      </c>
      <c r="C256" s="10">
        <v>4.0</v>
      </c>
      <c r="D256" s="2" t="s">
        <v>935</v>
      </c>
      <c r="E256" s="156">
        <v>180230.0</v>
      </c>
      <c r="F256" s="155" t="s">
        <v>93</v>
      </c>
      <c r="G256" s="2" t="s">
        <v>16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10" t="s">
        <v>179</v>
      </c>
      <c r="B257" s="10" t="s">
        <v>23</v>
      </c>
      <c r="C257" s="10">
        <v>1.0</v>
      </c>
      <c r="D257" s="2" t="s">
        <v>711</v>
      </c>
      <c r="E257" s="156">
        <v>200000.0</v>
      </c>
      <c r="F257" s="155" t="s">
        <v>123</v>
      </c>
      <c r="G257" s="2" t="s">
        <v>16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10" t="s">
        <v>179</v>
      </c>
      <c r="B258" s="10" t="s">
        <v>23</v>
      </c>
      <c r="C258" s="10">
        <v>2.0</v>
      </c>
      <c r="D258" s="2" t="s">
        <v>808</v>
      </c>
      <c r="E258" s="156">
        <v>145992.09</v>
      </c>
      <c r="F258" s="155" t="s">
        <v>46</v>
      </c>
      <c r="G258" s="2" t="s">
        <v>16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10" t="s">
        <v>179</v>
      </c>
      <c r="B259" s="10" t="s">
        <v>23</v>
      </c>
      <c r="C259" s="10">
        <v>3.0</v>
      </c>
      <c r="D259" s="2" t="s">
        <v>936</v>
      </c>
      <c r="E259" s="156">
        <v>179468.46</v>
      </c>
      <c r="F259" s="155" t="s">
        <v>120</v>
      </c>
      <c r="G259" s="2" t="s">
        <v>16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10" t="s">
        <v>179</v>
      </c>
      <c r="B260" s="10" t="s">
        <v>23</v>
      </c>
      <c r="C260" s="10">
        <v>4.0</v>
      </c>
      <c r="D260" s="2" t="s">
        <v>936</v>
      </c>
      <c r="E260" s="156">
        <v>199887.52</v>
      </c>
      <c r="F260" s="155" t="s">
        <v>120</v>
      </c>
      <c r="G260" s="2" t="s">
        <v>16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10" t="s">
        <v>179</v>
      </c>
      <c r="B261" s="10" t="s">
        <v>23</v>
      </c>
      <c r="C261" s="10">
        <v>5.0</v>
      </c>
      <c r="D261" s="2" t="s">
        <v>937</v>
      </c>
      <c r="E261" s="156">
        <v>199479.0</v>
      </c>
      <c r="F261" s="155" t="s">
        <v>43</v>
      </c>
      <c r="G261" s="2" t="s">
        <v>16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10" t="s">
        <v>179</v>
      </c>
      <c r="B262" s="10" t="s">
        <v>23</v>
      </c>
      <c r="C262" s="10">
        <v>6.0</v>
      </c>
      <c r="D262" s="2" t="s">
        <v>938</v>
      </c>
      <c r="E262" s="156">
        <v>199179.0</v>
      </c>
      <c r="F262" s="155" t="s">
        <v>93</v>
      </c>
      <c r="G262" s="2" t="s">
        <v>10</v>
      </c>
      <c r="H262" s="2" t="s">
        <v>903</v>
      </c>
      <c r="I262" s="2" t="s">
        <v>939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10" t="s">
        <v>179</v>
      </c>
      <c r="B263" s="10" t="s">
        <v>23</v>
      </c>
      <c r="C263" s="10">
        <v>7.0</v>
      </c>
      <c r="D263" s="2" t="s">
        <v>878</v>
      </c>
      <c r="E263" s="156">
        <v>199827.0</v>
      </c>
      <c r="F263" s="155" t="s">
        <v>46</v>
      </c>
      <c r="G263" s="2" t="s">
        <v>16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10" t="s">
        <v>179</v>
      </c>
      <c r="B264" s="10" t="s">
        <v>23</v>
      </c>
      <c r="C264" s="10">
        <v>8.0</v>
      </c>
      <c r="D264" s="2" t="s">
        <v>940</v>
      </c>
      <c r="E264" s="156">
        <v>199584.0</v>
      </c>
      <c r="F264" s="155" t="s">
        <v>43</v>
      </c>
      <c r="G264" s="2" t="s">
        <v>16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10" t="s">
        <v>179</v>
      </c>
      <c r="B265" s="10" t="s">
        <v>23</v>
      </c>
      <c r="C265" s="10">
        <v>9.0</v>
      </c>
      <c r="D265" s="2" t="s">
        <v>941</v>
      </c>
      <c r="E265" s="156">
        <v>199936.8</v>
      </c>
      <c r="F265" s="155" t="s">
        <v>28</v>
      </c>
      <c r="G265" s="2" t="s">
        <v>16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10" t="s">
        <v>180</v>
      </c>
      <c r="B266" s="10" t="s">
        <v>23</v>
      </c>
      <c r="C266" s="10">
        <v>1.0</v>
      </c>
      <c r="D266" s="2" t="s">
        <v>723</v>
      </c>
      <c r="E266" s="156">
        <v>199053.15</v>
      </c>
      <c r="F266" s="155" t="s">
        <v>46</v>
      </c>
      <c r="G266" s="2" t="s">
        <v>16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10" t="s">
        <v>180</v>
      </c>
      <c r="B267" s="10" t="s">
        <v>23</v>
      </c>
      <c r="C267" s="10">
        <v>2.0</v>
      </c>
      <c r="D267" s="2" t="s">
        <v>922</v>
      </c>
      <c r="E267" s="156">
        <v>199419.58</v>
      </c>
      <c r="F267" s="155" t="s">
        <v>105</v>
      </c>
      <c r="G267" s="2" t="s">
        <v>16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10" t="s">
        <v>180</v>
      </c>
      <c r="B268" s="10" t="s">
        <v>23</v>
      </c>
      <c r="C268" s="10">
        <v>3.0</v>
      </c>
      <c r="D268" s="2" t="s">
        <v>806</v>
      </c>
      <c r="E268" s="156">
        <v>200000.0</v>
      </c>
      <c r="F268" s="155" t="s">
        <v>31</v>
      </c>
      <c r="G268" s="2" t="s">
        <v>16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10" t="s">
        <v>180</v>
      </c>
      <c r="B269" s="10" t="s">
        <v>23</v>
      </c>
      <c r="C269" s="10">
        <v>4.0</v>
      </c>
      <c r="D269" s="2" t="s">
        <v>942</v>
      </c>
      <c r="E269" s="156">
        <v>122928.0</v>
      </c>
      <c r="F269" s="155" t="s">
        <v>99</v>
      </c>
      <c r="G269" s="2" t="s">
        <v>16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10" t="s">
        <v>180</v>
      </c>
      <c r="B270" s="10" t="s">
        <v>23</v>
      </c>
      <c r="C270" s="10">
        <v>5.0</v>
      </c>
      <c r="D270" s="2" t="s">
        <v>675</v>
      </c>
      <c r="E270" s="156">
        <v>199668.76</v>
      </c>
      <c r="F270" s="155" t="s">
        <v>108</v>
      </c>
      <c r="G270" s="2" t="s">
        <v>16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10" t="s">
        <v>180</v>
      </c>
      <c r="B271" s="10" t="s">
        <v>23</v>
      </c>
      <c r="C271" s="10">
        <v>6.0</v>
      </c>
      <c r="D271" s="2" t="s">
        <v>723</v>
      </c>
      <c r="E271" s="156">
        <v>197671.37</v>
      </c>
      <c r="F271" s="155" t="s">
        <v>46</v>
      </c>
      <c r="G271" s="2" t="s">
        <v>16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10" t="s">
        <v>180</v>
      </c>
      <c r="B272" s="10" t="s">
        <v>23</v>
      </c>
      <c r="C272" s="10">
        <v>7.0</v>
      </c>
      <c r="D272" s="2" t="s">
        <v>675</v>
      </c>
      <c r="E272" s="156">
        <v>198742.23</v>
      </c>
      <c r="F272" s="155" t="s">
        <v>108</v>
      </c>
      <c r="G272" s="2" t="s">
        <v>16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10" t="s">
        <v>180</v>
      </c>
      <c r="B273" s="10" t="s">
        <v>23</v>
      </c>
      <c r="C273" s="10">
        <v>8.0</v>
      </c>
      <c r="D273" s="2" t="s">
        <v>102</v>
      </c>
      <c r="E273" s="156">
        <v>198504.25</v>
      </c>
      <c r="F273" s="155" t="s">
        <v>102</v>
      </c>
      <c r="G273" s="2" t="s">
        <v>16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10" t="s">
        <v>180</v>
      </c>
      <c r="B274" s="10" t="s">
        <v>23</v>
      </c>
      <c r="C274" s="10">
        <v>9.0</v>
      </c>
      <c r="D274" s="2" t="s">
        <v>943</v>
      </c>
      <c r="E274" s="156">
        <v>199552.23</v>
      </c>
      <c r="F274" s="155" t="s">
        <v>105</v>
      </c>
      <c r="G274" s="2" t="s">
        <v>16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10" t="s">
        <v>180</v>
      </c>
      <c r="B275" s="10" t="s">
        <v>23</v>
      </c>
      <c r="C275" s="10">
        <v>10.0</v>
      </c>
      <c r="D275" s="2" t="s">
        <v>941</v>
      </c>
      <c r="E275" s="156">
        <v>99970.08</v>
      </c>
      <c r="F275" s="155" t="s">
        <v>28</v>
      </c>
      <c r="G275" s="2" t="s">
        <v>16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10" t="s">
        <v>180</v>
      </c>
      <c r="B276" s="10" t="s">
        <v>23</v>
      </c>
      <c r="C276" s="10">
        <v>11.0</v>
      </c>
      <c r="D276" s="2" t="s">
        <v>944</v>
      </c>
      <c r="E276" s="156">
        <v>100000.0</v>
      </c>
      <c r="F276" s="155" t="s">
        <v>28</v>
      </c>
      <c r="G276" s="2" t="s">
        <v>16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10" t="s">
        <v>181</v>
      </c>
      <c r="B277" s="10" t="s">
        <v>23</v>
      </c>
      <c r="C277" s="10">
        <v>1.0</v>
      </c>
      <c r="D277" s="2" t="s">
        <v>945</v>
      </c>
      <c r="E277" s="156">
        <v>199890.14</v>
      </c>
      <c r="F277" s="155" t="s">
        <v>123</v>
      </c>
      <c r="G277" s="2" t="s">
        <v>16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10" t="s">
        <v>181</v>
      </c>
      <c r="B278" s="10" t="s">
        <v>23</v>
      </c>
      <c r="C278" s="10">
        <v>2.0</v>
      </c>
      <c r="D278" s="2" t="s">
        <v>945</v>
      </c>
      <c r="E278" s="156">
        <v>199890.14</v>
      </c>
      <c r="F278" s="155" t="s">
        <v>123</v>
      </c>
      <c r="G278" s="2" t="s">
        <v>16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10" t="s">
        <v>181</v>
      </c>
      <c r="B279" s="10" t="s">
        <v>23</v>
      </c>
      <c r="C279" s="10">
        <v>3.0</v>
      </c>
      <c r="D279" s="2" t="s">
        <v>946</v>
      </c>
      <c r="E279" s="156">
        <v>196491.83</v>
      </c>
      <c r="F279" s="155" t="s">
        <v>81</v>
      </c>
      <c r="G279" s="2" t="s">
        <v>10</v>
      </c>
      <c r="H279" s="2" t="s">
        <v>903</v>
      </c>
      <c r="I279" s="2" t="s">
        <v>947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10" t="s">
        <v>181</v>
      </c>
      <c r="B280" s="10" t="s">
        <v>23</v>
      </c>
      <c r="C280" s="10">
        <v>4.0</v>
      </c>
      <c r="D280" s="2" t="s">
        <v>711</v>
      </c>
      <c r="E280" s="156">
        <v>200000.0</v>
      </c>
      <c r="F280" s="155" t="s">
        <v>123</v>
      </c>
      <c r="G280" s="2" t="s">
        <v>16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10" t="s">
        <v>181</v>
      </c>
      <c r="B281" s="10" t="s">
        <v>23</v>
      </c>
      <c r="C281" s="10">
        <v>5.0</v>
      </c>
      <c r="D281" s="2" t="s">
        <v>891</v>
      </c>
      <c r="E281" s="156">
        <v>200000.0</v>
      </c>
      <c r="F281" s="155" t="s">
        <v>99</v>
      </c>
      <c r="G281" s="2" t="s">
        <v>16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10" t="s">
        <v>181</v>
      </c>
      <c r="B282" s="10" t="s">
        <v>23</v>
      </c>
      <c r="C282" s="10">
        <v>6.0</v>
      </c>
      <c r="D282" s="2" t="s">
        <v>948</v>
      </c>
      <c r="E282" s="156">
        <v>200000.0</v>
      </c>
      <c r="F282" s="155" t="s">
        <v>52</v>
      </c>
      <c r="G282" s="2" t="s">
        <v>16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10" t="s">
        <v>181</v>
      </c>
      <c r="B283" s="10" t="s">
        <v>23</v>
      </c>
      <c r="C283" s="10">
        <v>7.0</v>
      </c>
      <c r="D283" s="2" t="s">
        <v>948</v>
      </c>
      <c r="E283" s="156">
        <v>200000.0</v>
      </c>
      <c r="F283" s="155" t="s">
        <v>52</v>
      </c>
      <c r="G283" s="2" t="s">
        <v>16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10" t="s">
        <v>181</v>
      </c>
      <c r="B284" s="10" t="s">
        <v>23</v>
      </c>
      <c r="C284" s="10">
        <v>8.0</v>
      </c>
      <c r="D284" s="2" t="s">
        <v>946</v>
      </c>
      <c r="E284" s="156">
        <v>162488.04</v>
      </c>
      <c r="F284" s="155" t="s">
        <v>81</v>
      </c>
      <c r="G284" s="2" t="s">
        <v>10</v>
      </c>
      <c r="H284" s="2" t="s">
        <v>903</v>
      </c>
      <c r="I284" s="2" t="s">
        <v>947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10" t="s">
        <v>181</v>
      </c>
      <c r="B285" s="10" t="s">
        <v>23</v>
      </c>
      <c r="C285" s="10">
        <v>9.0</v>
      </c>
      <c r="D285" s="2" t="s">
        <v>675</v>
      </c>
      <c r="E285" s="156">
        <v>194994.61</v>
      </c>
      <c r="F285" s="155" t="s">
        <v>108</v>
      </c>
      <c r="G285" s="2" t="s">
        <v>16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158" t="s">
        <v>181</v>
      </c>
      <c r="B286" s="158" t="s">
        <v>23</v>
      </c>
      <c r="C286" s="158">
        <v>10.0</v>
      </c>
      <c r="D286" s="159" t="s">
        <v>675</v>
      </c>
      <c r="E286" s="160">
        <v>196109.11</v>
      </c>
      <c r="F286" s="161" t="s">
        <v>108</v>
      </c>
      <c r="G286" s="2" t="s">
        <v>16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166" t="s">
        <v>174</v>
      </c>
      <c r="B287" s="166" t="s">
        <v>27</v>
      </c>
      <c r="C287" s="166">
        <v>1.0</v>
      </c>
      <c r="D287" s="167" t="s">
        <v>949</v>
      </c>
      <c r="E287" s="168">
        <v>164805.36</v>
      </c>
      <c r="F287" s="169" t="s">
        <v>102</v>
      </c>
      <c r="G287" s="170" t="s">
        <v>16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166" t="s">
        <v>174</v>
      </c>
      <c r="B288" s="166" t="s">
        <v>27</v>
      </c>
      <c r="C288" s="171">
        <v>2.0</v>
      </c>
      <c r="D288" s="167" t="s">
        <v>950</v>
      </c>
      <c r="E288" s="168">
        <v>164238.82</v>
      </c>
      <c r="F288" s="169" t="s">
        <v>49</v>
      </c>
      <c r="G288" s="170" t="s">
        <v>16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166" t="s">
        <v>174</v>
      </c>
      <c r="B289" s="166" t="s">
        <v>27</v>
      </c>
      <c r="C289" s="166">
        <v>3.0</v>
      </c>
      <c r="D289" s="167" t="s">
        <v>951</v>
      </c>
      <c r="E289" s="168">
        <v>167037.02</v>
      </c>
      <c r="F289" s="169" t="s">
        <v>108</v>
      </c>
      <c r="G289" s="170" t="s">
        <v>16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166" t="s">
        <v>174</v>
      </c>
      <c r="B290" s="166" t="s">
        <v>27</v>
      </c>
      <c r="C290" s="171">
        <v>4.0</v>
      </c>
      <c r="D290" s="167" t="s">
        <v>952</v>
      </c>
      <c r="E290" s="168">
        <v>163347.78</v>
      </c>
      <c r="F290" s="169" t="s">
        <v>96</v>
      </c>
      <c r="G290" s="170" t="s">
        <v>16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166" t="s">
        <v>174</v>
      </c>
      <c r="B291" s="166" t="s">
        <v>27</v>
      </c>
      <c r="C291" s="166">
        <v>5.0</v>
      </c>
      <c r="D291" s="167" t="s">
        <v>953</v>
      </c>
      <c r="E291" s="168">
        <v>191077.79</v>
      </c>
      <c r="F291" s="169" t="s">
        <v>111</v>
      </c>
      <c r="G291" s="170" t="s">
        <v>16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166" t="s">
        <v>174</v>
      </c>
      <c r="B292" s="166" t="s">
        <v>27</v>
      </c>
      <c r="C292" s="166">
        <v>6.0</v>
      </c>
      <c r="D292" s="167" t="s">
        <v>954</v>
      </c>
      <c r="E292" s="168">
        <v>177651.15</v>
      </c>
      <c r="F292" s="169" t="s">
        <v>52</v>
      </c>
      <c r="G292" s="170" t="s">
        <v>16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166" t="s">
        <v>174</v>
      </c>
      <c r="B293" s="166" t="s">
        <v>27</v>
      </c>
      <c r="C293" s="171">
        <v>7.0</v>
      </c>
      <c r="D293" s="167" t="s">
        <v>955</v>
      </c>
      <c r="E293" s="168">
        <v>129281.56</v>
      </c>
      <c r="F293" s="169" t="s">
        <v>111</v>
      </c>
      <c r="G293" s="170" t="s">
        <v>16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166" t="s">
        <v>174</v>
      </c>
      <c r="B294" s="166" t="s">
        <v>27</v>
      </c>
      <c r="C294" s="166">
        <v>8.0</v>
      </c>
      <c r="D294" s="167" t="s">
        <v>956</v>
      </c>
      <c r="E294" s="168">
        <v>197402.11</v>
      </c>
      <c r="F294" s="169" t="s">
        <v>96</v>
      </c>
      <c r="G294" s="170" t="s">
        <v>16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166" t="s">
        <v>174</v>
      </c>
      <c r="B295" s="166" t="s">
        <v>27</v>
      </c>
      <c r="C295" s="171">
        <v>9.0</v>
      </c>
      <c r="D295" s="167" t="s">
        <v>957</v>
      </c>
      <c r="E295" s="168">
        <v>199473.94</v>
      </c>
      <c r="F295" s="169" t="s">
        <v>108</v>
      </c>
      <c r="G295" s="170" t="s">
        <v>16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166" t="s">
        <v>174</v>
      </c>
      <c r="B296" s="166" t="s">
        <v>27</v>
      </c>
      <c r="C296" s="166">
        <v>10.0</v>
      </c>
      <c r="D296" s="167" t="s">
        <v>952</v>
      </c>
      <c r="E296" s="168">
        <v>195837.14</v>
      </c>
      <c r="F296" s="169" t="s">
        <v>96</v>
      </c>
      <c r="G296" s="170" t="s">
        <v>16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166" t="s">
        <v>175</v>
      </c>
      <c r="B297" s="166" t="s">
        <v>27</v>
      </c>
      <c r="C297" s="166">
        <v>11.0</v>
      </c>
      <c r="D297" s="167" t="s">
        <v>956</v>
      </c>
      <c r="E297" s="168">
        <v>199343.76</v>
      </c>
      <c r="F297" s="169" t="s">
        <v>96</v>
      </c>
      <c r="G297" s="170" t="s">
        <v>16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166" t="s">
        <v>175</v>
      </c>
      <c r="B298" s="166" t="s">
        <v>27</v>
      </c>
      <c r="C298" s="171">
        <v>12.0</v>
      </c>
      <c r="D298" s="167" t="s">
        <v>958</v>
      </c>
      <c r="E298" s="168">
        <v>199613.7</v>
      </c>
      <c r="F298" s="169" t="s">
        <v>87</v>
      </c>
      <c r="G298" s="170" t="s">
        <v>16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166" t="s">
        <v>175</v>
      </c>
      <c r="B299" s="166" t="s">
        <v>27</v>
      </c>
      <c r="C299" s="166">
        <v>13.0</v>
      </c>
      <c r="D299" s="167" t="s">
        <v>959</v>
      </c>
      <c r="E299" s="168">
        <v>199664.51</v>
      </c>
      <c r="F299" s="169" t="s">
        <v>87</v>
      </c>
      <c r="G299" s="170" t="s">
        <v>16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166" t="s">
        <v>175</v>
      </c>
      <c r="B300" s="166" t="s">
        <v>27</v>
      </c>
      <c r="C300" s="171">
        <v>14.0</v>
      </c>
      <c r="D300" s="167" t="s">
        <v>960</v>
      </c>
      <c r="E300" s="168">
        <v>196742.55</v>
      </c>
      <c r="F300" s="169" t="s">
        <v>46</v>
      </c>
      <c r="G300" s="170" t="s">
        <v>16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172" t="s">
        <v>175</v>
      </c>
      <c r="B301" s="172" t="s">
        <v>27</v>
      </c>
      <c r="C301" s="172">
        <v>15.0</v>
      </c>
      <c r="D301" s="173" t="s">
        <v>951</v>
      </c>
      <c r="E301" s="174">
        <v>199314.6</v>
      </c>
      <c r="F301" s="169" t="s">
        <v>108</v>
      </c>
      <c r="G301" s="170" t="s">
        <v>16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166" t="s">
        <v>175</v>
      </c>
      <c r="B302" s="166" t="s">
        <v>27</v>
      </c>
      <c r="C302" s="166">
        <v>16.0</v>
      </c>
      <c r="D302" s="167" t="s">
        <v>961</v>
      </c>
      <c r="E302" s="168">
        <v>197350.82</v>
      </c>
      <c r="F302" s="169" t="s">
        <v>111</v>
      </c>
      <c r="G302" s="170" t="s">
        <v>16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166" t="s">
        <v>175</v>
      </c>
      <c r="B303" s="166" t="s">
        <v>27</v>
      </c>
      <c r="C303" s="166">
        <v>17.0</v>
      </c>
      <c r="D303" s="167" t="s">
        <v>962</v>
      </c>
      <c r="E303" s="168">
        <v>199398.35</v>
      </c>
      <c r="F303" s="169" t="s">
        <v>49</v>
      </c>
      <c r="G303" s="170" t="s">
        <v>16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166" t="s">
        <v>175</v>
      </c>
      <c r="B304" s="166" t="s">
        <v>27</v>
      </c>
      <c r="C304" s="166">
        <v>18.0</v>
      </c>
      <c r="D304" s="167" t="s">
        <v>952</v>
      </c>
      <c r="E304" s="168">
        <v>199692.15</v>
      </c>
      <c r="F304" s="169" t="s">
        <v>96</v>
      </c>
      <c r="G304" s="170" t="s">
        <v>16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166" t="s">
        <v>175</v>
      </c>
      <c r="B305" s="166" t="s">
        <v>27</v>
      </c>
      <c r="C305" s="166">
        <v>19.0</v>
      </c>
      <c r="D305" s="167" t="s">
        <v>963</v>
      </c>
      <c r="E305" s="168">
        <v>197514.98</v>
      </c>
      <c r="F305" s="169" t="s">
        <v>52</v>
      </c>
      <c r="G305" s="170" t="s">
        <v>16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166" t="s">
        <v>175</v>
      </c>
      <c r="B306" s="166" t="s">
        <v>27</v>
      </c>
      <c r="C306" s="166">
        <v>20.0</v>
      </c>
      <c r="D306" s="167" t="s">
        <v>954</v>
      </c>
      <c r="E306" s="168">
        <v>197730.09</v>
      </c>
      <c r="F306" s="169" t="s">
        <v>52</v>
      </c>
      <c r="G306" s="170" t="s">
        <v>16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166" t="s">
        <v>176</v>
      </c>
      <c r="B307" s="166" t="s">
        <v>27</v>
      </c>
      <c r="C307" s="166">
        <v>21.0</v>
      </c>
      <c r="D307" s="167" t="s">
        <v>931</v>
      </c>
      <c r="E307" s="168">
        <v>159725.57</v>
      </c>
      <c r="F307" s="169" t="s">
        <v>46</v>
      </c>
      <c r="G307" s="170" t="s">
        <v>16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166" t="s">
        <v>176</v>
      </c>
      <c r="B308" s="166" t="s">
        <v>27</v>
      </c>
      <c r="C308" s="166">
        <v>22.0</v>
      </c>
      <c r="D308" s="167" t="s">
        <v>952</v>
      </c>
      <c r="E308" s="168">
        <v>164321.27</v>
      </c>
      <c r="F308" s="169" t="s">
        <v>96</v>
      </c>
      <c r="G308" s="170" t="s">
        <v>16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166" t="s">
        <v>176</v>
      </c>
      <c r="B309" s="166" t="s">
        <v>27</v>
      </c>
      <c r="C309" s="166">
        <v>23.0</v>
      </c>
      <c r="D309" s="167" t="s">
        <v>964</v>
      </c>
      <c r="E309" s="168">
        <v>162225.1</v>
      </c>
      <c r="F309" s="169" t="s">
        <v>46</v>
      </c>
      <c r="G309" s="170" t="s">
        <v>16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166" t="s">
        <v>176</v>
      </c>
      <c r="B310" s="166" t="s">
        <v>27</v>
      </c>
      <c r="C310" s="166">
        <v>24.0</v>
      </c>
      <c r="D310" s="167" t="s">
        <v>960</v>
      </c>
      <c r="E310" s="168">
        <v>163144.91</v>
      </c>
      <c r="F310" s="169" t="s">
        <v>46</v>
      </c>
      <c r="G310" s="170" t="s">
        <v>16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166" t="s">
        <v>176</v>
      </c>
      <c r="B311" s="166" t="s">
        <v>27</v>
      </c>
      <c r="C311" s="166">
        <v>25.0</v>
      </c>
      <c r="D311" s="167" t="s">
        <v>951</v>
      </c>
      <c r="E311" s="168">
        <v>199383.56</v>
      </c>
      <c r="F311" s="169" t="s">
        <v>108</v>
      </c>
      <c r="G311" s="170" t="s">
        <v>16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166" t="s">
        <v>176</v>
      </c>
      <c r="B312" s="166" t="s">
        <v>27</v>
      </c>
      <c r="C312" s="166">
        <v>26.0</v>
      </c>
      <c r="D312" s="167" t="s">
        <v>952</v>
      </c>
      <c r="E312" s="168">
        <v>164364.97</v>
      </c>
      <c r="F312" s="169" t="s">
        <v>96</v>
      </c>
      <c r="G312" s="170" t="s">
        <v>16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166" t="s">
        <v>176</v>
      </c>
      <c r="B313" s="166" t="s">
        <v>27</v>
      </c>
      <c r="C313" s="166">
        <v>27.0</v>
      </c>
      <c r="D313" s="167" t="s">
        <v>951</v>
      </c>
      <c r="E313" s="168">
        <v>143509.1</v>
      </c>
      <c r="F313" s="169" t="s">
        <v>108</v>
      </c>
      <c r="G313" s="170" t="s">
        <v>16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166" t="s">
        <v>176</v>
      </c>
      <c r="B314" s="166" t="s">
        <v>27</v>
      </c>
      <c r="C314" s="166">
        <v>28.0</v>
      </c>
      <c r="D314" s="167" t="s">
        <v>901</v>
      </c>
      <c r="E314" s="168">
        <v>156333.45</v>
      </c>
      <c r="F314" s="169" t="s">
        <v>46</v>
      </c>
      <c r="G314" s="170" t="s">
        <v>16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166" t="s">
        <v>176</v>
      </c>
      <c r="B315" s="166" t="s">
        <v>27</v>
      </c>
      <c r="C315" s="166">
        <v>29.0</v>
      </c>
      <c r="D315" s="167" t="s">
        <v>951</v>
      </c>
      <c r="E315" s="168">
        <v>143775.7</v>
      </c>
      <c r="F315" s="169" t="s">
        <v>108</v>
      </c>
      <c r="G315" s="170" t="s">
        <v>16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166" t="s">
        <v>176</v>
      </c>
      <c r="B316" s="166" t="s">
        <v>27</v>
      </c>
      <c r="C316" s="166">
        <v>30.0</v>
      </c>
      <c r="D316" s="167" t="s">
        <v>961</v>
      </c>
      <c r="E316" s="168">
        <v>191511.1</v>
      </c>
      <c r="F316" s="169" t="s">
        <v>111</v>
      </c>
      <c r="G316" s="170" t="s">
        <v>16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166" t="s">
        <v>177</v>
      </c>
      <c r="B317" s="166" t="s">
        <v>27</v>
      </c>
      <c r="C317" s="166">
        <v>31.0</v>
      </c>
      <c r="D317" s="167" t="s">
        <v>965</v>
      </c>
      <c r="E317" s="168">
        <v>196908.1</v>
      </c>
      <c r="F317" s="169" t="s">
        <v>49</v>
      </c>
      <c r="G317" s="170" t="s">
        <v>16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172" t="s">
        <v>177</v>
      </c>
      <c r="B318" s="172" t="s">
        <v>27</v>
      </c>
      <c r="C318" s="172">
        <v>32.0</v>
      </c>
      <c r="D318" s="173" t="s">
        <v>966</v>
      </c>
      <c r="E318" s="174">
        <v>197073.75</v>
      </c>
      <c r="F318" s="169" t="s">
        <v>46</v>
      </c>
      <c r="G318" s="170" t="s">
        <v>16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166" t="s">
        <v>177</v>
      </c>
      <c r="B319" s="166" t="s">
        <v>27</v>
      </c>
      <c r="C319" s="166">
        <v>33.0</v>
      </c>
      <c r="D319" s="167" t="s">
        <v>967</v>
      </c>
      <c r="E319" s="168">
        <v>197293.88</v>
      </c>
      <c r="F319" s="169" t="s">
        <v>90</v>
      </c>
      <c r="G319" s="170" t="s">
        <v>16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166" t="s">
        <v>177</v>
      </c>
      <c r="B320" s="166" t="s">
        <v>27</v>
      </c>
      <c r="C320" s="166">
        <v>34.0</v>
      </c>
      <c r="D320" s="167" t="s">
        <v>964</v>
      </c>
      <c r="E320" s="168">
        <v>197765.64</v>
      </c>
      <c r="F320" s="169" t="s">
        <v>46</v>
      </c>
      <c r="G320" s="170" t="s">
        <v>16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166" t="s">
        <v>177</v>
      </c>
      <c r="B321" s="166" t="s">
        <v>27</v>
      </c>
      <c r="C321" s="166">
        <v>35.0</v>
      </c>
      <c r="D321" s="167" t="s">
        <v>968</v>
      </c>
      <c r="E321" s="168">
        <v>195378.83</v>
      </c>
      <c r="F321" s="169" t="s">
        <v>46</v>
      </c>
      <c r="G321" s="170" t="s">
        <v>16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166" t="s">
        <v>177</v>
      </c>
      <c r="B322" s="166" t="s">
        <v>27</v>
      </c>
      <c r="C322" s="166">
        <v>36.0</v>
      </c>
      <c r="D322" s="167" t="s">
        <v>951</v>
      </c>
      <c r="E322" s="168">
        <v>190070.26</v>
      </c>
      <c r="F322" s="169" t="s">
        <v>108</v>
      </c>
      <c r="G322" s="170" t="s">
        <v>16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166" t="s">
        <v>177</v>
      </c>
      <c r="B323" s="166" t="s">
        <v>27</v>
      </c>
      <c r="C323" s="166">
        <v>37.0</v>
      </c>
      <c r="D323" s="167" t="s">
        <v>969</v>
      </c>
      <c r="E323" s="168">
        <v>196703.42</v>
      </c>
      <c r="F323" s="169" t="s">
        <v>49</v>
      </c>
      <c r="G323" s="170" t="s">
        <v>16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166" t="s">
        <v>177</v>
      </c>
      <c r="B324" s="166" t="s">
        <v>27</v>
      </c>
      <c r="C324" s="166">
        <v>38.0</v>
      </c>
      <c r="D324" s="167" t="s">
        <v>970</v>
      </c>
      <c r="E324" s="168">
        <v>199111.29</v>
      </c>
      <c r="F324" s="169" t="s">
        <v>96</v>
      </c>
      <c r="G324" s="170" t="s">
        <v>16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166" t="s">
        <v>177</v>
      </c>
      <c r="B325" s="166" t="s">
        <v>27</v>
      </c>
      <c r="C325" s="166">
        <v>39.0</v>
      </c>
      <c r="D325" s="167" t="s">
        <v>971</v>
      </c>
      <c r="E325" s="168">
        <v>175247.96</v>
      </c>
      <c r="F325" s="169" t="s">
        <v>28</v>
      </c>
      <c r="G325" s="170" t="s">
        <v>16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166" t="s">
        <v>177</v>
      </c>
      <c r="B326" s="166" t="s">
        <v>27</v>
      </c>
      <c r="C326" s="166">
        <v>40.0</v>
      </c>
      <c r="D326" s="167" t="s">
        <v>967</v>
      </c>
      <c r="E326" s="168">
        <v>199496.05</v>
      </c>
      <c r="F326" s="169" t="s">
        <v>90</v>
      </c>
      <c r="G326" s="170" t="s">
        <v>16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166" t="s">
        <v>178</v>
      </c>
      <c r="B327" s="166" t="s">
        <v>27</v>
      </c>
      <c r="C327" s="166">
        <v>41.0</v>
      </c>
      <c r="D327" s="167" t="s">
        <v>972</v>
      </c>
      <c r="E327" s="168">
        <v>198248.33</v>
      </c>
      <c r="F327" s="169" t="s">
        <v>43</v>
      </c>
      <c r="G327" s="170" t="s">
        <v>16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166" t="s">
        <v>178</v>
      </c>
      <c r="B328" s="166" t="s">
        <v>27</v>
      </c>
      <c r="C328" s="166">
        <v>42.0</v>
      </c>
      <c r="D328" s="167" t="s">
        <v>964</v>
      </c>
      <c r="E328" s="168">
        <v>148469.81</v>
      </c>
      <c r="F328" s="169" t="s">
        <v>46</v>
      </c>
      <c r="G328" s="170" t="s">
        <v>16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166" t="s">
        <v>178</v>
      </c>
      <c r="B329" s="166" t="s">
        <v>27</v>
      </c>
      <c r="C329" s="166">
        <v>43.0</v>
      </c>
      <c r="D329" s="167" t="s">
        <v>866</v>
      </c>
      <c r="E329" s="168">
        <v>125825.84</v>
      </c>
      <c r="F329" s="169" t="s">
        <v>55</v>
      </c>
      <c r="G329" s="170" t="s">
        <v>16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166" t="s">
        <v>178</v>
      </c>
      <c r="B330" s="166" t="s">
        <v>27</v>
      </c>
      <c r="C330" s="166">
        <v>44.0</v>
      </c>
      <c r="D330" s="167" t="s">
        <v>973</v>
      </c>
      <c r="E330" s="168">
        <v>125598.45</v>
      </c>
      <c r="F330" s="169" t="s">
        <v>46</v>
      </c>
      <c r="G330" s="170" t="s">
        <v>16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166" t="s">
        <v>178</v>
      </c>
      <c r="B331" s="166" t="s">
        <v>27</v>
      </c>
      <c r="C331" s="166">
        <v>45.0</v>
      </c>
      <c r="D331" s="167" t="s">
        <v>974</v>
      </c>
      <c r="E331" s="168">
        <v>125979.24</v>
      </c>
      <c r="F331" s="169" t="s">
        <v>46</v>
      </c>
      <c r="G331" s="170" t="s">
        <v>16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166" t="s">
        <v>178</v>
      </c>
      <c r="B332" s="166" t="s">
        <v>27</v>
      </c>
      <c r="C332" s="166">
        <v>46.0</v>
      </c>
      <c r="D332" s="167" t="s">
        <v>964</v>
      </c>
      <c r="E332" s="168">
        <v>125968.65</v>
      </c>
      <c r="F332" s="169" t="s">
        <v>46</v>
      </c>
      <c r="G332" s="170" t="s">
        <v>16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166" t="s">
        <v>178</v>
      </c>
      <c r="B333" s="166" t="s">
        <v>27</v>
      </c>
      <c r="C333" s="166">
        <v>47.0</v>
      </c>
      <c r="D333" s="167" t="s">
        <v>974</v>
      </c>
      <c r="E333" s="168">
        <v>124936.45</v>
      </c>
      <c r="F333" s="169" t="s">
        <v>46</v>
      </c>
      <c r="G333" s="170" t="s">
        <v>16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172" t="s">
        <v>178</v>
      </c>
      <c r="B334" s="172" t="s">
        <v>27</v>
      </c>
      <c r="C334" s="172">
        <v>48.0</v>
      </c>
      <c r="D334" s="173" t="s">
        <v>975</v>
      </c>
      <c r="E334" s="174">
        <v>148422.81</v>
      </c>
      <c r="F334" s="169" t="s">
        <v>96</v>
      </c>
      <c r="G334" s="170" t="s">
        <v>16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166" t="s">
        <v>178</v>
      </c>
      <c r="B335" s="166" t="s">
        <v>27</v>
      </c>
      <c r="C335" s="166">
        <v>49.0</v>
      </c>
      <c r="D335" s="167" t="s">
        <v>964</v>
      </c>
      <c r="E335" s="168">
        <v>125941.7</v>
      </c>
      <c r="F335" s="169" t="s">
        <v>46</v>
      </c>
      <c r="G335" s="170" t="s">
        <v>16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166" t="s">
        <v>178</v>
      </c>
      <c r="B336" s="166" t="s">
        <v>27</v>
      </c>
      <c r="C336" s="166">
        <v>50.0</v>
      </c>
      <c r="D336" s="167" t="s">
        <v>964</v>
      </c>
      <c r="E336" s="168">
        <v>125579.16</v>
      </c>
      <c r="F336" s="169" t="s">
        <v>46</v>
      </c>
      <c r="G336" s="170" t="s">
        <v>16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166" t="s">
        <v>179</v>
      </c>
      <c r="B337" s="166" t="s">
        <v>27</v>
      </c>
      <c r="C337" s="166">
        <v>51.0</v>
      </c>
      <c r="D337" s="167" t="s">
        <v>954</v>
      </c>
      <c r="E337" s="168">
        <v>197782.2</v>
      </c>
      <c r="F337" s="169" t="s">
        <v>52</v>
      </c>
      <c r="G337" s="170" t="s">
        <v>16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166" t="s">
        <v>179</v>
      </c>
      <c r="B338" s="166" t="s">
        <v>27</v>
      </c>
      <c r="C338" s="166">
        <v>52.0</v>
      </c>
      <c r="D338" s="167" t="s">
        <v>954</v>
      </c>
      <c r="E338" s="168">
        <v>197811.03</v>
      </c>
      <c r="F338" s="169" t="s">
        <v>52</v>
      </c>
      <c r="G338" s="170" t="s">
        <v>16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166" t="s">
        <v>179</v>
      </c>
      <c r="B339" s="166" t="s">
        <v>27</v>
      </c>
      <c r="C339" s="166">
        <v>53.0</v>
      </c>
      <c r="D339" s="167" t="s">
        <v>954</v>
      </c>
      <c r="E339" s="168">
        <v>197574.85</v>
      </c>
      <c r="F339" s="169" t="s">
        <v>52</v>
      </c>
      <c r="G339" s="170" t="s">
        <v>16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166" t="s">
        <v>179</v>
      </c>
      <c r="B340" s="166" t="s">
        <v>27</v>
      </c>
      <c r="C340" s="166">
        <v>54.0</v>
      </c>
      <c r="D340" s="167" t="s">
        <v>954</v>
      </c>
      <c r="E340" s="168">
        <v>197921.91</v>
      </c>
      <c r="F340" s="169" t="s">
        <v>52</v>
      </c>
      <c r="G340" s="170" t="s">
        <v>16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166" t="s">
        <v>179</v>
      </c>
      <c r="B341" s="166" t="s">
        <v>27</v>
      </c>
      <c r="C341" s="166">
        <v>55.0</v>
      </c>
      <c r="D341" s="167" t="s">
        <v>954</v>
      </c>
      <c r="E341" s="168">
        <v>197911.93</v>
      </c>
      <c r="F341" s="169" t="s">
        <v>52</v>
      </c>
      <c r="G341" s="170" t="s">
        <v>16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166" t="s">
        <v>179</v>
      </c>
      <c r="B342" s="166" t="s">
        <v>27</v>
      </c>
      <c r="C342" s="166">
        <v>56.0</v>
      </c>
      <c r="D342" s="167" t="s">
        <v>954</v>
      </c>
      <c r="E342" s="168">
        <v>197798.83</v>
      </c>
      <c r="F342" s="169" t="s">
        <v>52</v>
      </c>
      <c r="G342" s="170" t="s">
        <v>16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166" t="s">
        <v>179</v>
      </c>
      <c r="B343" s="166" t="s">
        <v>27</v>
      </c>
      <c r="C343" s="166">
        <v>57.0</v>
      </c>
      <c r="D343" s="167" t="s">
        <v>954</v>
      </c>
      <c r="E343" s="168">
        <v>197830.99</v>
      </c>
      <c r="F343" s="169" t="s">
        <v>52</v>
      </c>
      <c r="G343" s="170" t="s">
        <v>16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166" t="s">
        <v>180</v>
      </c>
      <c r="B344" s="166" t="s">
        <v>27</v>
      </c>
      <c r="C344" s="166">
        <v>58.0</v>
      </c>
      <c r="D344" s="167" t="s">
        <v>964</v>
      </c>
      <c r="E344" s="168">
        <v>135072.74</v>
      </c>
      <c r="F344" s="169" t="s">
        <v>46</v>
      </c>
      <c r="G344" s="170" t="s">
        <v>16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166" t="s">
        <v>180</v>
      </c>
      <c r="B345" s="166" t="s">
        <v>27</v>
      </c>
      <c r="C345" s="166">
        <v>59.0</v>
      </c>
      <c r="D345" s="167" t="s">
        <v>976</v>
      </c>
      <c r="E345" s="168">
        <v>135129.69</v>
      </c>
      <c r="F345" s="169" t="s">
        <v>93</v>
      </c>
      <c r="G345" s="170" t="s">
        <v>16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166" t="s">
        <v>180</v>
      </c>
      <c r="B346" s="166" t="s">
        <v>27</v>
      </c>
      <c r="C346" s="166">
        <v>60.0</v>
      </c>
      <c r="D346" s="167" t="s">
        <v>977</v>
      </c>
      <c r="E346" s="168">
        <v>132346.27</v>
      </c>
      <c r="F346" s="169" t="s">
        <v>73</v>
      </c>
      <c r="G346" s="170" t="s">
        <v>16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166" t="s">
        <v>180</v>
      </c>
      <c r="B347" s="166" t="s">
        <v>27</v>
      </c>
      <c r="C347" s="166">
        <v>61.0</v>
      </c>
      <c r="D347" s="167" t="s">
        <v>978</v>
      </c>
      <c r="E347" s="168">
        <v>139226.69</v>
      </c>
      <c r="F347" s="169" t="s">
        <v>46</v>
      </c>
      <c r="G347" s="170" t="s">
        <v>16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166" t="s">
        <v>180</v>
      </c>
      <c r="B348" s="166" t="s">
        <v>27</v>
      </c>
      <c r="C348" s="166">
        <v>62.0</v>
      </c>
      <c r="D348" s="167" t="s">
        <v>951</v>
      </c>
      <c r="E348" s="168">
        <v>145346.39</v>
      </c>
      <c r="F348" s="169" t="s">
        <v>108</v>
      </c>
      <c r="G348" s="170" t="s">
        <v>16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166" t="s">
        <v>180</v>
      </c>
      <c r="B349" s="166" t="s">
        <v>27</v>
      </c>
      <c r="C349" s="166">
        <v>63.0</v>
      </c>
      <c r="D349" s="167" t="s">
        <v>964</v>
      </c>
      <c r="E349" s="168">
        <v>68345.51</v>
      </c>
      <c r="F349" s="169" t="s">
        <v>46</v>
      </c>
      <c r="G349" s="170" t="s">
        <v>16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172" t="s">
        <v>180</v>
      </c>
      <c r="B350" s="172" t="s">
        <v>27</v>
      </c>
      <c r="C350" s="172">
        <v>64.0</v>
      </c>
      <c r="D350" s="173" t="s">
        <v>964</v>
      </c>
      <c r="E350" s="174">
        <v>139706.11</v>
      </c>
      <c r="F350" s="169" t="s">
        <v>46</v>
      </c>
      <c r="G350" s="170" t="s">
        <v>16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166" t="s">
        <v>181</v>
      </c>
      <c r="B351" s="166" t="s">
        <v>27</v>
      </c>
      <c r="C351" s="166">
        <v>65.0</v>
      </c>
      <c r="D351" s="167" t="s">
        <v>979</v>
      </c>
      <c r="E351" s="168">
        <v>195217.79</v>
      </c>
      <c r="F351" s="169" t="s">
        <v>46</v>
      </c>
      <c r="G351" s="170" t="s">
        <v>16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166" t="s">
        <v>181</v>
      </c>
      <c r="B352" s="166" t="s">
        <v>27</v>
      </c>
      <c r="C352" s="166">
        <v>66.0</v>
      </c>
      <c r="D352" s="167" t="s">
        <v>980</v>
      </c>
      <c r="E352" s="168">
        <v>197531.63</v>
      </c>
      <c r="F352" s="169" t="s">
        <v>99</v>
      </c>
      <c r="G352" s="170" t="s">
        <v>16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166" t="s">
        <v>181</v>
      </c>
      <c r="B353" s="166" t="s">
        <v>27</v>
      </c>
      <c r="C353" s="166">
        <v>67.0</v>
      </c>
      <c r="D353" s="167" t="s">
        <v>961</v>
      </c>
      <c r="E353" s="168">
        <v>194454.94</v>
      </c>
      <c r="F353" s="169" t="s">
        <v>111</v>
      </c>
      <c r="G353" s="170" t="s">
        <v>16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166" t="s">
        <v>181</v>
      </c>
      <c r="B354" s="166" t="s">
        <v>27</v>
      </c>
      <c r="C354" s="166">
        <v>68.0</v>
      </c>
      <c r="D354" s="167" t="s">
        <v>954</v>
      </c>
      <c r="E354" s="168">
        <v>177773.6</v>
      </c>
      <c r="F354" s="169" t="s">
        <v>52</v>
      </c>
      <c r="G354" s="170" t="s">
        <v>16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166" t="s">
        <v>181</v>
      </c>
      <c r="B355" s="166" t="s">
        <v>27</v>
      </c>
      <c r="C355" s="166">
        <v>69.0</v>
      </c>
      <c r="D355" s="167" t="s">
        <v>954</v>
      </c>
      <c r="E355" s="168">
        <v>177701.92</v>
      </c>
      <c r="F355" s="169" t="s">
        <v>52</v>
      </c>
      <c r="G355" s="170" t="s">
        <v>16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166" t="s">
        <v>181</v>
      </c>
      <c r="B356" s="166" t="s">
        <v>27</v>
      </c>
      <c r="C356" s="166">
        <v>70.0</v>
      </c>
      <c r="D356" s="167" t="s">
        <v>981</v>
      </c>
      <c r="E356" s="168">
        <v>199443.74</v>
      </c>
      <c r="F356" s="169" t="s">
        <v>64</v>
      </c>
      <c r="G356" s="170" t="s">
        <v>16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166" t="s">
        <v>181</v>
      </c>
      <c r="B357" s="166" t="s">
        <v>27</v>
      </c>
      <c r="C357" s="166">
        <v>71.0</v>
      </c>
      <c r="D357" s="167" t="s">
        <v>982</v>
      </c>
      <c r="E357" s="168">
        <v>70528.92</v>
      </c>
      <c r="F357" s="169" t="s">
        <v>81</v>
      </c>
      <c r="G357" s="175" t="s">
        <v>5</v>
      </c>
      <c r="H357" s="50" t="s">
        <v>983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176" t="s">
        <v>181</v>
      </c>
      <c r="B358" s="176" t="s">
        <v>27</v>
      </c>
      <c r="C358" s="176">
        <v>72.0</v>
      </c>
      <c r="D358" s="177" t="s">
        <v>984</v>
      </c>
      <c r="E358" s="178">
        <v>151770.71</v>
      </c>
      <c r="F358" s="179" t="s">
        <v>61</v>
      </c>
      <c r="G358" s="170" t="s">
        <v>16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10"/>
      <c r="B359" s="10"/>
      <c r="C359" s="10"/>
      <c r="D359" s="2"/>
      <c r="E359" s="156"/>
      <c r="F359" s="15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10"/>
      <c r="B360" s="10"/>
      <c r="C360" s="10"/>
      <c r="D360" s="2"/>
      <c r="E360" s="156"/>
      <c r="F360" s="15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10"/>
      <c r="B361" s="10"/>
      <c r="C361" s="10"/>
      <c r="D361" s="2"/>
      <c r="E361" s="156"/>
      <c r="F361" s="15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10"/>
      <c r="B362" s="10"/>
      <c r="C362" s="10"/>
      <c r="D362" s="2"/>
      <c r="E362" s="156"/>
      <c r="F362" s="15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10"/>
      <c r="B363" s="10"/>
      <c r="C363" s="10"/>
      <c r="D363" s="2"/>
      <c r="E363" s="156"/>
      <c r="F363" s="15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10"/>
      <c r="B364" s="10"/>
      <c r="C364" s="10"/>
      <c r="D364" s="2"/>
      <c r="E364" s="156"/>
      <c r="F364" s="15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10"/>
      <c r="B365" s="10"/>
      <c r="C365" s="10"/>
      <c r="D365" s="2"/>
      <c r="E365" s="156"/>
      <c r="F365" s="15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10"/>
      <c r="B366" s="10"/>
      <c r="C366" s="10"/>
      <c r="D366" s="2"/>
      <c r="E366" s="156"/>
      <c r="F366" s="15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10"/>
      <c r="B367" s="10"/>
      <c r="C367" s="10"/>
      <c r="D367" s="2"/>
      <c r="E367" s="156"/>
      <c r="F367" s="15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10"/>
      <c r="B368" s="10"/>
      <c r="C368" s="10"/>
      <c r="D368" s="2"/>
      <c r="E368" s="156"/>
      <c r="F368" s="15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10"/>
      <c r="B369" s="10"/>
      <c r="C369" s="10"/>
      <c r="D369" s="2"/>
      <c r="E369" s="156"/>
      <c r="F369" s="15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10"/>
      <c r="B370" s="10"/>
      <c r="C370" s="10"/>
      <c r="D370" s="2"/>
      <c r="E370" s="156"/>
      <c r="F370" s="15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10"/>
      <c r="B371" s="10"/>
      <c r="C371" s="10"/>
      <c r="D371" s="2"/>
      <c r="E371" s="156"/>
      <c r="F371" s="15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10"/>
      <c r="B372" s="10"/>
      <c r="C372" s="10"/>
      <c r="D372" s="2"/>
      <c r="E372" s="156"/>
      <c r="F372" s="15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10"/>
      <c r="B373" s="10"/>
      <c r="C373" s="10"/>
      <c r="D373" s="2"/>
      <c r="E373" s="156"/>
      <c r="F373" s="15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10"/>
      <c r="B374" s="10"/>
      <c r="C374" s="10"/>
      <c r="D374" s="2"/>
      <c r="E374" s="156"/>
      <c r="F374" s="15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10"/>
      <c r="B375" s="10"/>
      <c r="C375" s="10"/>
      <c r="D375" s="2"/>
      <c r="E375" s="156"/>
      <c r="F375" s="15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10"/>
      <c r="B376" s="10"/>
      <c r="C376" s="10"/>
      <c r="D376" s="2"/>
      <c r="E376" s="156"/>
      <c r="F376" s="15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10"/>
      <c r="B377" s="10"/>
      <c r="C377" s="10"/>
      <c r="D377" s="2"/>
      <c r="E377" s="156"/>
      <c r="F377" s="15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10"/>
      <c r="B378" s="10"/>
      <c r="C378" s="10"/>
      <c r="D378" s="2"/>
      <c r="E378" s="156"/>
      <c r="F378" s="15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10"/>
      <c r="B379" s="10"/>
      <c r="C379" s="10"/>
      <c r="D379" s="2"/>
      <c r="E379" s="156"/>
      <c r="F379" s="15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10"/>
      <c r="B380" s="10"/>
      <c r="C380" s="10"/>
      <c r="D380" s="2"/>
      <c r="E380" s="156"/>
      <c r="F380" s="15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10"/>
      <c r="B381" s="10"/>
      <c r="C381" s="10"/>
      <c r="D381" s="2"/>
      <c r="E381" s="156"/>
      <c r="F381" s="15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10"/>
      <c r="B382" s="10"/>
      <c r="C382" s="10"/>
      <c r="D382" s="2"/>
      <c r="E382" s="156"/>
      <c r="F382" s="15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10"/>
      <c r="B383" s="10"/>
      <c r="C383" s="10"/>
      <c r="D383" s="2"/>
      <c r="E383" s="156"/>
      <c r="F383" s="15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10"/>
      <c r="B384" s="10"/>
      <c r="C384" s="10"/>
      <c r="D384" s="2"/>
      <c r="E384" s="156"/>
      <c r="F384" s="15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10"/>
      <c r="B385" s="10"/>
      <c r="C385" s="10"/>
      <c r="D385" s="2"/>
      <c r="E385" s="156"/>
      <c r="F385" s="15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10"/>
      <c r="B386" s="10"/>
      <c r="C386" s="10"/>
      <c r="D386" s="2"/>
      <c r="E386" s="156"/>
      <c r="F386" s="15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10"/>
      <c r="B387" s="10"/>
      <c r="C387" s="10"/>
      <c r="D387" s="2"/>
      <c r="E387" s="156"/>
      <c r="F387" s="15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10"/>
      <c r="B388" s="10"/>
      <c r="C388" s="10"/>
      <c r="D388" s="2"/>
      <c r="E388" s="156"/>
      <c r="F388" s="15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10"/>
      <c r="B389" s="10"/>
      <c r="C389" s="10"/>
      <c r="D389" s="2"/>
      <c r="E389" s="156"/>
      <c r="F389" s="15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10"/>
      <c r="B390" s="10"/>
      <c r="C390" s="10"/>
      <c r="D390" s="2"/>
      <c r="E390" s="156"/>
      <c r="F390" s="15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10"/>
      <c r="B391" s="10"/>
      <c r="C391" s="10"/>
      <c r="D391" s="2"/>
      <c r="E391" s="156"/>
      <c r="F391" s="15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10"/>
      <c r="B392" s="10"/>
      <c r="C392" s="10"/>
      <c r="D392" s="2"/>
      <c r="E392" s="156"/>
      <c r="F392" s="15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10"/>
      <c r="B393" s="10"/>
      <c r="C393" s="10"/>
      <c r="D393" s="2"/>
      <c r="E393" s="156"/>
      <c r="F393" s="15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10"/>
      <c r="B394" s="10"/>
      <c r="C394" s="10"/>
      <c r="D394" s="2"/>
      <c r="E394" s="156"/>
      <c r="F394" s="15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10"/>
      <c r="B395" s="10"/>
      <c r="C395" s="10"/>
      <c r="D395" s="2"/>
      <c r="E395" s="156"/>
      <c r="F395" s="15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10"/>
      <c r="B396" s="10"/>
      <c r="C396" s="10"/>
      <c r="D396" s="2"/>
      <c r="E396" s="156"/>
      <c r="F396" s="15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10"/>
      <c r="B397" s="10"/>
      <c r="C397" s="10"/>
      <c r="D397" s="2"/>
      <c r="E397" s="156"/>
      <c r="F397" s="15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10"/>
      <c r="B398" s="10"/>
      <c r="C398" s="10"/>
      <c r="D398" s="2"/>
      <c r="E398" s="156"/>
      <c r="F398" s="15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10"/>
      <c r="B399" s="10"/>
      <c r="C399" s="10"/>
      <c r="D399" s="2"/>
      <c r="E399" s="156"/>
      <c r="F399" s="15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10"/>
      <c r="B400" s="10"/>
      <c r="C400" s="10"/>
      <c r="D400" s="2"/>
      <c r="E400" s="156"/>
      <c r="F400" s="15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10"/>
      <c r="B401" s="10"/>
      <c r="C401" s="10"/>
      <c r="D401" s="2"/>
      <c r="E401" s="156"/>
      <c r="F401" s="15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10"/>
      <c r="B402" s="10"/>
      <c r="C402" s="10"/>
      <c r="D402" s="2"/>
      <c r="E402" s="156"/>
      <c r="F402" s="15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10"/>
      <c r="B403" s="10"/>
      <c r="C403" s="10"/>
      <c r="D403" s="2"/>
      <c r="E403" s="156"/>
      <c r="F403" s="15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10"/>
      <c r="B404" s="10"/>
      <c r="C404" s="10"/>
      <c r="D404" s="2"/>
      <c r="E404" s="156"/>
      <c r="F404" s="15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10"/>
      <c r="B405" s="10"/>
      <c r="C405" s="10"/>
      <c r="D405" s="2"/>
      <c r="E405" s="156"/>
      <c r="F405" s="15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10"/>
      <c r="B406" s="10"/>
      <c r="C406" s="10"/>
      <c r="D406" s="2"/>
      <c r="E406" s="156"/>
      <c r="F406" s="15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10"/>
      <c r="B407" s="10"/>
      <c r="C407" s="10"/>
      <c r="D407" s="2"/>
      <c r="E407" s="156"/>
      <c r="F407" s="15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10"/>
      <c r="B408" s="10"/>
      <c r="C408" s="10"/>
      <c r="D408" s="2"/>
      <c r="E408" s="156"/>
      <c r="F408" s="15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10"/>
      <c r="B409" s="10"/>
      <c r="C409" s="10"/>
      <c r="D409" s="2"/>
      <c r="E409" s="156"/>
      <c r="F409" s="15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10"/>
      <c r="B410" s="10"/>
      <c r="C410" s="10"/>
      <c r="D410" s="2"/>
      <c r="E410" s="156"/>
      <c r="F410" s="15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10"/>
      <c r="B411" s="10"/>
      <c r="C411" s="10"/>
      <c r="D411" s="2"/>
      <c r="E411" s="156"/>
      <c r="F411" s="15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10"/>
      <c r="B412" s="10"/>
      <c r="C412" s="10"/>
      <c r="D412" s="2"/>
      <c r="E412" s="156"/>
      <c r="F412" s="15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10"/>
      <c r="B413" s="10"/>
      <c r="C413" s="10"/>
      <c r="D413" s="2"/>
      <c r="E413" s="156"/>
      <c r="F413" s="15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10"/>
      <c r="B414" s="10"/>
      <c r="C414" s="10"/>
      <c r="D414" s="2"/>
      <c r="E414" s="156"/>
      <c r="F414" s="15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10"/>
      <c r="B415" s="10"/>
      <c r="C415" s="10"/>
      <c r="D415" s="2"/>
      <c r="E415" s="156"/>
      <c r="F415" s="15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10"/>
      <c r="B416" s="10"/>
      <c r="C416" s="10"/>
      <c r="D416" s="2"/>
      <c r="E416" s="156"/>
      <c r="F416" s="15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10"/>
      <c r="B417" s="10"/>
      <c r="C417" s="10"/>
      <c r="D417" s="2"/>
      <c r="E417" s="156"/>
      <c r="F417" s="15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10"/>
      <c r="B418" s="10"/>
      <c r="C418" s="10"/>
      <c r="D418" s="2"/>
      <c r="E418" s="156"/>
      <c r="F418" s="15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10"/>
      <c r="B419" s="10"/>
      <c r="C419" s="10"/>
      <c r="D419" s="2"/>
      <c r="E419" s="156"/>
      <c r="F419" s="15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10"/>
      <c r="B420" s="10"/>
      <c r="C420" s="10"/>
      <c r="D420" s="2"/>
      <c r="E420" s="156"/>
      <c r="F420" s="15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10"/>
      <c r="B421" s="10"/>
      <c r="C421" s="10"/>
      <c r="D421" s="2"/>
      <c r="E421" s="156"/>
      <c r="F421" s="15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10"/>
      <c r="B422" s="10"/>
      <c r="C422" s="10"/>
      <c r="D422" s="2"/>
      <c r="E422" s="156"/>
      <c r="F422" s="15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10"/>
      <c r="B423" s="10"/>
      <c r="C423" s="10"/>
      <c r="D423" s="2"/>
      <c r="E423" s="156"/>
      <c r="F423" s="15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10"/>
      <c r="B424" s="10"/>
      <c r="C424" s="10"/>
      <c r="D424" s="2"/>
      <c r="E424" s="156"/>
      <c r="F424" s="15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10"/>
      <c r="B425" s="10"/>
      <c r="C425" s="10"/>
      <c r="D425" s="2"/>
      <c r="E425" s="156"/>
      <c r="F425" s="15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10"/>
      <c r="B426" s="10"/>
      <c r="C426" s="10"/>
      <c r="D426" s="2"/>
      <c r="E426" s="156"/>
      <c r="F426" s="15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10"/>
      <c r="B427" s="10"/>
      <c r="C427" s="10"/>
      <c r="D427" s="2"/>
      <c r="E427" s="156"/>
      <c r="F427" s="15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10"/>
      <c r="B428" s="10"/>
      <c r="C428" s="10"/>
      <c r="D428" s="2"/>
      <c r="E428" s="156"/>
      <c r="F428" s="15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10"/>
      <c r="B429" s="10"/>
      <c r="C429" s="10"/>
      <c r="D429" s="2"/>
      <c r="E429" s="156"/>
      <c r="F429" s="15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10"/>
      <c r="B430" s="10"/>
      <c r="C430" s="10"/>
      <c r="D430" s="2"/>
      <c r="E430" s="156"/>
      <c r="F430" s="15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10"/>
      <c r="B431" s="10"/>
      <c r="C431" s="10"/>
      <c r="D431" s="2"/>
      <c r="E431" s="156"/>
      <c r="F431" s="15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10"/>
      <c r="B432" s="10"/>
      <c r="C432" s="10"/>
      <c r="D432" s="2"/>
      <c r="E432" s="156"/>
      <c r="F432" s="15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10"/>
      <c r="B433" s="10"/>
      <c r="C433" s="10"/>
      <c r="D433" s="2"/>
      <c r="E433" s="156"/>
      <c r="F433" s="15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10"/>
      <c r="B434" s="10"/>
      <c r="C434" s="10"/>
      <c r="D434" s="2"/>
      <c r="E434" s="156"/>
      <c r="F434" s="15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10"/>
      <c r="B435" s="10"/>
      <c r="C435" s="10"/>
      <c r="D435" s="2"/>
      <c r="E435" s="156"/>
      <c r="F435" s="15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10"/>
      <c r="B436" s="10"/>
      <c r="C436" s="10"/>
      <c r="D436" s="2"/>
      <c r="E436" s="156"/>
      <c r="F436" s="15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10"/>
      <c r="B437" s="10"/>
      <c r="C437" s="10"/>
      <c r="D437" s="2"/>
      <c r="E437" s="156"/>
      <c r="F437" s="15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10"/>
      <c r="B438" s="10"/>
      <c r="C438" s="10"/>
      <c r="D438" s="2"/>
      <c r="E438" s="156"/>
      <c r="F438" s="15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10"/>
      <c r="B439" s="10"/>
      <c r="C439" s="10"/>
      <c r="D439" s="2"/>
      <c r="E439" s="156"/>
      <c r="F439" s="15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10"/>
      <c r="B440" s="10"/>
      <c r="C440" s="10"/>
      <c r="D440" s="2"/>
      <c r="E440" s="156"/>
      <c r="F440" s="15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10"/>
      <c r="B441" s="10"/>
      <c r="C441" s="10"/>
      <c r="D441" s="2"/>
      <c r="E441" s="156"/>
      <c r="F441" s="15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10"/>
      <c r="B442" s="10"/>
      <c r="C442" s="10"/>
      <c r="D442" s="2"/>
      <c r="E442" s="156"/>
      <c r="F442" s="15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10"/>
      <c r="B443" s="10"/>
      <c r="C443" s="10"/>
      <c r="D443" s="2"/>
      <c r="E443" s="156"/>
      <c r="F443" s="15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10"/>
      <c r="B444" s="10"/>
      <c r="C444" s="10"/>
      <c r="D444" s="2"/>
      <c r="E444" s="156"/>
      <c r="F444" s="15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10"/>
      <c r="B445" s="10"/>
      <c r="C445" s="10"/>
      <c r="D445" s="2"/>
      <c r="E445" s="156"/>
      <c r="F445" s="15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10"/>
      <c r="B446" s="10"/>
      <c r="C446" s="10"/>
      <c r="D446" s="2"/>
      <c r="E446" s="156"/>
      <c r="F446" s="15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10"/>
      <c r="B447" s="10"/>
      <c r="C447" s="10"/>
      <c r="D447" s="2"/>
      <c r="E447" s="156"/>
      <c r="F447" s="15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10"/>
      <c r="B448" s="10"/>
      <c r="C448" s="10"/>
      <c r="D448" s="2"/>
      <c r="E448" s="156"/>
      <c r="F448" s="15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10"/>
      <c r="B449" s="10"/>
      <c r="C449" s="10"/>
      <c r="D449" s="2"/>
      <c r="E449" s="156"/>
      <c r="F449" s="15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10"/>
      <c r="B450" s="10"/>
      <c r="C450" s="10"/>
      <c r="D450" s="2"/>
      <c r="E450" s="156"/>
      <c r="F450" s="15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10"/>
      <c r="B451" s="10"/>
      <c r="C451" s="10"/>
      <c r="D451" s="2"/>
      <c r="E451" s="156"/>
      <c r="F451" s="15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10"/>
      <c r="B452" s="10"/>
      <c r="C452" s="10"/>
      <c r="D452" s="2"/>
      <c r="E452" s="156"/>
      <c r="F452" s="15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10"/>
      <c r="B453" s="10"/>
      <c r="C453" s="10"/>
      <c r="D453" s="2"/>
      <c r="E453" s="156"/>
      <c r="F453" s="15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10"/>
      <c r="B454" s="10"/>
      <c r="C454" s="10"/>
      <c r="D454" s="2"/>
      <c r="E454" s="156"/>
      <c r="F454" s="15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10"/>
      <c r="B455" s="10"/>
      <c r="C455" s="10"/>
      <c r="D455" s="2"/>
      <c r="E455" s="156"/>
      <c r="F455" s="15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10"/>
      <c r="B456" s="10"/>
      <c r="C456" s="10"/>
      <c r="D456" s="2"/>
      <c r="E456" s="156"/>
      <c r="F456" s="15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10"/>
      <c r="B457" s="10"/>
      <c r="C457" s="10"/>
      <c r="D457" s="2"/>
      <c r="E457" s="156"/>
      <c r="F457" s="15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10"/>
      <c r="B458" s="10"/>
      <c r="C458" s="10"/>
      <c r="D458" s="2"/>
      <c r="E458" s="156"/>
      <c r="F458" s="15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10"/>
      <c r="B459" s="10"/>
      <c r="C459" s="10"/>
      <c r="D459" s="2"/>
      <c r="E459" s="156"/>
      <c r="F459" s="15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10"/>
      <c r="B460" s="10"/>
      <c r="C460" s="10"/>
      <c r="D460" s="2"/>
      <c r="E460" s="156"/>
      <c r="F460" s="15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10"/>
      <c r="B461" s="10"/>
      <c r="C461" s="10"/>
      <c r="D461" s="2"/>
      <c r="E461" s="156"/>
      <c r="F461" s="15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10"/>
      <c r="B462" s="10"/>
      <c r="C462" s="10"/>
      <c r="D462" s="2"/>
      <c r="E462" s="156"/>
      <c r="F462" s="15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10"/>
      <c r="B463" s="10"/>
      <c r="C463" s="10"/>
      <c r="D463" s="2"/>
      <c r="E463" s="156"/>
      <c r="F463" s="15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10"/>
      <c r="B464" s="10"/>
      <c r="C464" s="10"/>
      <c r="D464" s="2"/>
      <c r="E464" s="156"/>
      <c r="F464" s="15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10"/>
      <c r="B465" s="10"/>
      <c r="C465" s="10"/>
      <c r="D465" s="2"/>
      <c r="E465" s="156"/>
      <c r="F465" s="15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10"/>
      <c r="B466" s="10"/>
      <c r="C466" s="10"/>
      <c r="D466" s="2"/>
      <c r="E466" s="156"/>
      <c r="F466" s="15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10"/>
      <c r="B467" s="10"/>
      <c r="C467" s="10"/>
      <c r="D467" s="2"/>
      <c r="E467" s="156"/>
      <c r="F467" s="15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10"/>
      <c r="B468" s="10"/>
      <c r="C468" s="10"/>
      <c r="D468" s="2"/>
      <c r="E468" s="156"/>
      <c r="F468" s="15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10"/>
      <c r="B469" s="10"/>
      <c r="C469" s="10"/>
      <c r="D469" s="2"/>
      <c r="E469" s="156"/>
      <c r="F469" s="15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10"/>
      <c r="B470" s="10"/>
      <c r="C470" s="10"/>
      <c r="D470" s="2"/>
      <c r="E470" s="156"/>
      <c r="F470" s="15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10"/>
      <c r="B471" s="10"/>
      <c r="C471" s="10"/>
      <c r="D471" s="2"/>
      <c r="E471" s="156"/>
      <c r="F471" s="15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10"/>
      <c r="B472" s="10"/>
      <c r="C472" s="10"/>
      <c r="D472" s="2"/>
      <c r="E472" s="156"/>
      <c r="F472" s="15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10"/>
      <c r="B473" s="10"/>
      <c r="C473" s="10"/>
      <c r="D473" s="2"/>
      <c r="E473" s="156"/>
      <c r="F473" s="15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10"/>
      <c r="B474" s="10"/>
      <c r="C474" s="10"/>
      <c r="D474" s="2"/>
      <c r="E474" s="156"/>
      <c r="F474" s="15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10"/>
      <c r="B475" s="10"/>
      <c r="C475" s="10"/>
      <c r="D475" s="2"/>
      <c r="E475" s="156"/>
      <c r="F475" s="15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10"/>
      <c r="B476" s="10"/>
      <c r="C476" s="10"/>
      <c r="D476" s="2"/>
      <c r="E476" s="156"/>
      <c r="F476" s="15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10"/>
      <c r="B477" s="10"/>
      <c r="C477" s="10"/>
      <c r="D477" s="2"/>
      <c r="E477" s="156"/>
      <c r="F477" s="15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10"/>
      <c r="B478" s="10"/>
      <c r="C478" s="10"/>
      <c r="D478" s="2"/>
      <c r="E478" s="156"/>
      <c r="F478" s="15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10"/>
      <c r="B479" s="10"/>
      <c r="C479" s="10"/>
      <c r="D479" s="2"/>
      <c r="E479" s="156"/>
      <c r="F479" s="15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10"/>
      <c r="B480" s="10"/>
      <c r="C480" s="10"/>
      <c r="D480" s="2"/>
      <c r="E480" s="156"/>
      <c r="F480" s="15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10"/>
      <c r="B481" s="10"/>
      <c r="C481" s="10"/>
      <c r="D481" s="2"/>
      <c r="E481" s="156"/>
      <c r="F481" s="15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10"/>
      <c r="B482" s="10"/>
      <c r="C482" s="10"/>
      <c r="D482" s="2"/>
      <c r="E482" s="156"/>
      <c r="F482" s="15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10"/>
      <c r="B483" s="10"/>
      <c r="C483" s="10"/>
      <c r="D483" s="2"/>
      <c r="E483" s="156"/>
      <c r="F483" s="15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10"/>
      <c r="B484" s="10"/>
      <c r="C484" s="10"/>
      <c r="D484" s="2"/>
      <c r="E484" s="156"/>
      <c r="F484" s="15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10"/>
      <c r="B485" s="10"/>
      <c r="C485" s="10"/>
      <c r="D485" s="2"/>
      <c r="E485" s="156"/>
      <c r="F485" s="15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10"/>
      <c r="B486" s="10"/>
      <c r="C486" s="10"/>
      <c r="D486" s="2"/>
      <c r="E486" s="156"/>
      <c r="F486" s="15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109"/>
      <c r="B487" s="109"/>
      <c r="F487" s="109"/>
      <c r="G487" s="109"/>
    </row>
    <row r="488" ht="15.75" customHeight="1">
      <c r="A488" s="109"/>
      <c r="B488" s="109"/>
      <c r="F488" s="109"/>
      <c r="G488" s="109"/>
    </row>
    <row r="489" ht="15.75" customHeight="1">
      <c r="A489" s="109"/>
      <c r="B489" s="109"/>
      <c r="F489" s="109"/>
      <c r="G489" s="109"/>
    </row>
    <row r="490" ht="15.75" customHeight="1">
      <c r="A490" s="109"/>
      <c r="B490" s="109"/>
      <c r="F490" s="109"/>
      <c r="G490" s="109"/>
    </row>
    <row r="491" ht="15.75" customHeight="1">
      <c r="A491" s="109"/>
      <c r="B491" s="109"/>
      <c r="F491" s="109"/>
      <c r="G491" s="109"/>
    </row>
    <row r="492" ht="15.75" customHeight="1">
      <c r="A492" s="109"/>
      <c r="B492" s="109"/>
      <c r="F492" s="109"/>
      <c r="G492" s="109"/>
    </row>
    <row r="493" ht="15.75" customHeight="1">
      <c r="A493" s="109"/>
      <c r="B493" s="109"/>
      <c r="F493" s="109"/>
      <c r="G493" s="109"/>
    </row>
    <row r="494" ht="15.75" customHeight="1">
      <c r="A494" s="109"/>
      <c r="B494" s="109"/>
      <c r="F494" s="109"/>
      <c r="G494" s="109"/>
    </row>
    <row r="495" ht="15.75" customHeight="1">
      <c r="A495" s="109"/>
      <c r="B495" s="109"/>
      <c r="F495" s="109"/>
      <c r="G495" s="109"/>
    </row>
    <row r="496" ht="15.75" customHeight="1">
      <c r="A496" s="109"/>
      <c r="B496" s="109"/>
      <c r="F496" s="109"/>
      <c r="G496" s="109"/>
    </row>
    <row r="497" ht="15.75" customHeight="1">
      <c r="A497" s="109"/>
      <c r="B497" s="109"/>
      <c r="F497" s="109"/>
      <c r="G497" s="109"/>
    </row>
    <row r="498" ht="15.75" customHeight="1">
      <c r="A498" s="109"/>
      <c r="B498" s="109"/>
      <c r="F498" s="109"/>
      <c r="G498" s="109"/>
    </row>
    <row r="499" ht="15.75" customHeight="1">
      <c r="A499" s="109"/>
      <c r="B499" s="109"/>
      <c r="F499" s="109"/>
      <c r="G499" s="109"/>
    </row>
    <row r="500" ht="15.75" customHeight="1">
      <c r="A500" s="109"/>
      <c r="B500" s="109"/>
      <c r="F500" s="109"/>
      <c r="G500" s="109"/>
    </row>
    <row r="501" ht="15.75" customHeight="1">
      <c r="A501" s="109"/>
      <c r="B501" s="109"/>
      <c r="F501" s="109"/>
      <c r="G501" s="109"/>
    </row>
    <row r="502" ht="15.75" customHeight="1">
      <c r="A502" s="109"/>
      <c r="B502" s="109"/>
      <c r="F502" s="109"/>
      <c r="G502" s="109"/>
    </row>
    <row r="503" ht="15.75" customHeight="1">
      <c r="A503" s="109"/>
      <c r="B503" s="109"/>
      <c r="F503" s="109"/>
      <c r="G503" s="109"/>
    </row>
    <row r="504" ht="15.75" customHeight="1">
      <c r="A504" s="109"/>
      <c r="B504" s="109"/>
      <c r="F504" s="109"/>
      <c r="G504" s="109"/>
    </row>
    <row r="505" ht="15.75" customHeight="1">
      <c r="A505" s="109"/>
      <c r="B505" s="109"/>
      <c r="F505" s="109"/>
      <c r="G505" s="109"/>
    </row>
    <row r="506" ht="15.75" customHeight="1">
      <c r="A506" s="109"/>
      <c r="B506" s="109"/>
      <c r="F506" s="109"/>
      <c r="G506" s="109"/>
    </row>
    <row r="507" ht="15.75" customHeight="1">
      <c r="A507" s="109"/>
      <c r="B507" s="109"/>
      <c r="F507" s="109"/>
      <c r="G507" s="109"/>
    </row>
    <row r="508" ht="15.75" customHeight="1">
      <c r="A508" s="109"/>
      <c r="B508" s="109"/>
      <c r="F508" s="109"/>
      <c r="G508" s="109"/>
    </row>
    <row r="509" ht="15.75" customHeight="1">
      <c r="A509" s="109"/>
      <c r="B509" s="109"/>
      <c r="F509" s="109"/>
      <c r="G509" s="109"/>
    </row>
    <row r="510" ht="15.75" customHeight="1">
      <c r="A510" s="109"/>
      <c r="B510" s="109"/>
      <c r="F510" s="109"/>
      <c r="G510" s="109"/>
    </row>
    <row r="511" ht="15.75" customHeight="1">
      <c r="A511" s="109"/>
      <c r="B511" s="109"/>
      <c r="F511" s="109"/>
      <c r="G511" s="109"/>
    </row>
    <row r="512" ht="15.75" customHeight="1">
      <c r="A512" s="109"/>
      <c r="B512" s="109"/>
      <c r="F512" s="109"/>
      <c r="G512" s="109"/>
    </row>
    <row r="513" ht="15.75" customHeight="1">
      <c r="A513" s="109"/>
      <c r="B513" s="109"/>
      <c r="F513" s="109"/>
      <c r="G513" s="109"/>
    </row>
    <row r="514" ht="15.75" customHeight="1">
      <c r="A514" s="109"/>
      <c r="B514" s="109"/>
      <c r="F514" s="109"/>
      <c r="G514" s="109"/>
    </row>
    <row r="515" ht="15.75" customHeight="1">
      <c r="A515" s="109"/>
      <c r="B515" s="109"/>
      <c r="F515" s="109"/>
      <c r="G515" s="109"/>
    </row>
    <row r="516" ht="15.75" customHeight="1">
      <c r="A516" s="109"/>
      <c r="B516" s="109"/>
      <c r="F516" s="109"/>
      <c r="G516" s="109"/>
    </row>
    <row r="517" ht="15.75" customHeight="1">
      <c r="A517" s="109"/>
      <c r="B517" s="109"/>
      <c r="F517" s="109"/>
      <c r="G517" s="109"/>
    </row>
    <row r="518" ht="15.75" customHeight="1">
      <c r="A518" s="109"/>
      <c r="B518" s="109"/>
      <c r="F518" s="109"/>
      <c r="G518" s="109"/>
    </row>
    <row r="519" ht="15.75" customHeight="1">
      <c r="A519" s="109"/>
      <c r="B519" s="109"/>
      <c r="F519" s="109"/>
      <c r="G519" s="109"/>
    </row>
    <row r="520" ht="15.75" customHeight="1">
      <c r="A520" s="109"/>
      <c r="B520" s="109"/>
      <c r="F520" s="109"/>
      <c r="G520" s="109"/>
    </row>
    <row r="521" ht="15.75" customHeight="1">
      <c r="A521" s="109"/>
      <c r="B521" s="109"/>
      <c r="F521" s="109"/>
      <c r="G521" s="109"/>
    </row>
    <row r="522" ht="15.75" customHeight="1">
      <c r="A522" s="109"/>
      <c r="B522" s="109"/>
      <c r="F522" s="109"/>
      <c r="G522" s="109"/>
    </row>
    <row r="523" ht="15.75" customHeight="1">
      <c r="A523" s="109"/>
      <c r="B523" s="109"/>
      <c r="F523" s="109"/>
      <c r="G523" s="109"/>
    </row>
    <row r="524" ht="15.75" customHeight="1">
      <c r="A524" s="109"/>
      <c r="B524" s="109"/>
      <c r="F524" s="109"/>
      <c r="G524" s="109"/>
    </row>
    <row r="525" ht="15.75" customHeight="1">
      <c r="A525" s="109"/>
      <c r="B525" s="109"/>
      <c r="F525" s="109"/>
      <c r="G525" s="109"/>
    </row>
    <row r="526" ht="15.75" customHeight="1">
      <c r="A526" s="109"/>
      <c r="B526" s="109"/>
      <c r="F526" s="109"/>
      <c r="G526" s="109"/>
    </row>
    <row r="527" ht="15.75" customHeight="1">
      <c r="A527" s="109"/>
      <c r="B527" s="109"/>
      <c r="F527" s="109"/>
      <c r="G527" s="109"/>
    </row>
    <row r="528" ht="15.75" customHeight="1">
      <c r="A528" s="109"/>
      <c r="B528" s="109"/>
      <c r="F528" s="109"/>
      <c r="G528" s="109"/>
    </row>
    <row r="529" ht="15.75" customHeight="1">
      <c r="A529" s="109"/>
      <c r="B529" s="109"/>
      <c r="F529" s="109"/>
      <c r="G529" s="109"/>
    </row>
    <row r="530" ht="15.75" customHeight="1">
      <c r="A530" s="109"/>
      <c r="B530" s="109"/>
      <c r="F530" s="109"/>
      <c r="G530" s="109"/>
    </row>
    <row r="531" ht="15.75" customHeight="1">
      <c r="A531" s="109"/>
      <c r="B531" s="109"/>
      <c r="F531" s="109"/>
      <c r="G531" s="109"/>
    </row>
    <row r="532" ht="15.75" customHeight="1">
      <c r="A532" s="109"/>
      <c r="B532" s="109"/>
      <c r="F532" s="109"/>
      <c r="G532" s="109"/>
    </row>
    <row r="533" ht="15.75" customHeight="1">
      <c r="A533" s="109"/>
      <c r="B533" s="109"/>
      <c r="F533" s="109"/>
      <c r="G533" s="109"/>
    </row>
    <row r="534" ht="15.75" customHeight="1">
      <c r="A534" s="109"/>
      <c r="B534" s="109"/>
      <c r="F534" s="109"/>
      <c r="G534" s="109"/>
    </row>
    <row r="535" ht="15.75" customHeight="1">
      <c r="A535" s="109"/>
      <c r="B535" s="109"/>
      <c r="F535" s="109"/>
      <c r="G535" s="109"/>
    </row>
    <row r="536" ht="15.75" customHeight="1">
      <c r="A536" s="109"/>
      <c r="B536" s="109"/>
      <c r="F536" s="109"/>
      <c r="G536" s="109"/>
    </row>
    <row r="537" ht="15.75" customHeight="1">
      <c r="A537" s="109"/>
      <c r="B537" s="109"/>
      <c r="F537" s="109"/>
      <c r="G537" s="109"/>
    </row>
    <row r="538" ht="15.75" customHeight="1">
      <c r="A538" s="109"/>
      <c r="B538" s="109"/>
      <c r="F538" s="109"/>
      <c r="G538" s="109"/>
    </row>
    <row r="539" ht="15.75" customHeight="1">
      <c r="A539" s="109"/>
      <c r="B539" s="109"/>
      <c r="F539" s="109"/>
      <c r="G539" s="109"/>
    </row>
    <row r="540" ht="15.75" customHeight="1">
      <c r="A540" s="109"/>
      <c r="B540" s="109"/>
      <c r="F540" s="109"/>
      <c r="G540" s="109"/>
    </row>
    <row r="541" ht="15.75" customHeight="1">
      <c r="A541" s="109"/>
      <c r="B541" s="109"/>
      <c r="F541" s="109"/>
      <c r="G541" s="109"/>
    </row>
    <row r="542" ht="15.75" customHeight="1">
      <c r="A542" s="109"/>
      <c r="B542" s="109"/>
      <c r="F542" s="109"/>
      <c r="G542" s="109"/>
    </row>
    <row r="543" ht="15.75" customHeight="1">
      <c r="A543" s="109"/>
      <c r="B543" s="109"/>
      <c r="F543" s="109"/>
      <c r="G543" s="109"/>
    </row>
    <row r="544" ht="15.75" customHeight="1">
      <c r="A544" s="109"/>
      <c r="B544" s="109"/>
      <c r="F544" s="109"/>
      <c r="G544" s="109"/>
    </row>
    <row r="545" ht="15.75" customHeight="1">
      <c r="A545" s="109"/>
      <c r="B545" s="109"/>
      <c r="F545" s="109"/>
      <c r="G545" s="109"/>
    </row>
    <row r="546" ht="15.75" customHeight="1">
      <c r="A546" s="109"/>
      <c r="B546" s="109"/>
      <c r="F546" s="109"/>
      <c r="G546" s="109"/>
    </row>
    <row r="547" ht="15.75" customHeight="1">
      <c r="A547" s="109"/>
      <c r="B547" s="109"/>
      <c r="F547" s="109"/>
      <c r="G547" s="109"/>
    </row>
    <row r="548" ht="15.75" customHeight="1">
      <c r="A548" s="109"/>
      <c r="B548" s="109"/>
      <c r="F548" s="109"/>
      <c r="G548" s="109"/>
    </row>
    <row r="549" ht="15.75" customHeight="1">
      <c r="A549" s="109"/>
      <c r="B549" s="109"/>
      <c r="F549" s="109"/>
      <c r="G549" s="109"/>
    </row>
    <row r="550" ht="15.75" customHeight="1">
      <c r="A550" s="109"/>
      <c r="B550" s="109"/>
      <c r="F550" s="109"/>
      <c r="G550" s="109"/>
    </row>
    <row r="551" ht="15.75" customHeight="1">
      <c r="A551" s="109"/>
      <c r="B551" s="109"/>
      <c r="F551" s="109"/>
      <c r="G551" s="109"/>
    </row>
    <row r="552" ht="15.75" customHeight="1">
      <c r="A552" s="109"/>
      <c r="B552" s="109"/>
      <c r="F552" s="109"/>
      <c r="G552" s="109"/>
    </row>
    <row r="553" ht="15.75" customHeight="1">
      <c r="A553" s="109"/>
      <c r="B553" s="109"/>
      <c r="F553" s="109"/>
      <c r="G553" s="109"/>
    </row>
    <row r="554" ht="15.75" customHeight="1">
      <c r="A554" s="109"/>
      <c r="B554" s="109"/>
      <c r="F554" s="109"/>
      <c r="G554" s="109"/>
    </row>
    <row r="555" ht="15.75" customHeight="1">
      <c r="A555" s="109"/>
      <c r="B555" s="109"/>
      <c r="F555" s="109"/>
      <c r="G555" s="109"/>
    </row>
    <row r="556" ht="15.75" customHeight="1">
      <c r="A556" s="109"/>
      <c r="B556" s="109"/>
      <c r="F556" s="109"/>
      <c r="G556" s="109"/>
    </row>
    <row r="557" ht="15.75" customHeight="1">
      <c r="A557" s="109"/>
      <c r="B557" s="109"/>
      <c r="F557" s="109"/>
      <c r="G557" s="109"/>
    </row>
    <row r="558" ht="15.75" customHeight="1">
      <c r="A558" s="109"/>
      <c r="B558" s="109"/>
      <c r="F558" s="109"/>
      <c r="G558" s="109"/>
    </row>
    <row r="559" ht="15.75" customHeight="1">
      <c r="A559" s="109"/>
      <c r="B559" s="109"/>
      <c r="F559" s="109"/>
      <c r="G559" s="109"/>
    </row>
    <row r="560" ht="15.75" customHeight="1">
      <c r="A560" s="109"/>
      <c r="B560" s="109"/>
      <c r="F560" s="109"/>
      <c r="G560" s="109"/>
    </row>
    <row r="561" ht="15.75" customHeight="1">
      <c r="A561" s="109"/>
      <c r="B561" s="109"/>
      <c r="F561" s="109"/>
      <c r="G561" s="109"/>
    </row>
    <row r="562" ht="15.75" customHeight="1">
      <c r="A562" s="109"/>
      <c r="B562" s="109"/>
      <c r="F562" s="109"/>
      <c r="G562" s="109"/>
    </row>
    <row r="563" ht="15.75" customHeight="1">
      <c r="A563" s="109"/>
      <c r="B563" s="109"/>
      <c r="F563" s="109"/>
      <c r="G563" s="109"/>
    </row>
    <row r="564" ht="15.75" customHeight="1">
      <c r="A564" s="109"/>
      <c r="B564" s="109"/>
      <c r="F564" s="109"/>
      <c r="G564" s="109"/>
    </row>
    <row r="565" ht="15.75" customHeight="1">
      <c r="A565" s="109"/>
      <c r="B565" s="109"/>
      <c r="F565" s="109"/>
      <c r="G565" s="109"/>
    </row>
    <row r="566" ht="15.75" customHeight="1">
      <c r="A566" s="109"/>
      <c r="B566" s="109"/>
      <c r="F566" s="109"/>
      <c r="G566" s="109"/>
    </row>
    <row r="567" ht="15.75" customHeight="1">
      <c r="A567" s="109"/>
      <c r="B567" s="109"/>
      <c r="F567" s="109"/>
      <c r="G567" s="109"/>
    </row>
    <row r="568" ht="15.75" customHeight="1">
      <c r="A568" s="109"/>
      <c r="B568" s="109"/>
      <c r="F568" s="109"/>
      <c r="G568" s="109"/>
    </row>
    <row r="569" ht="15.75" customHeight="1">
      <c r="A569" s="109"/>
      <c r="B569" s="109"/>
      <c r="F569" s="109"/>
      <c r="G569" s="109"/>
    </row>
    <row r="570" ht="15.75" customHeight="1">
      <c r="A570" s="109"/>
      <c r="B570" s="109"/>
      <c r="F570" s="109"/>
      <c r="G570" s="109"/>
    </row>
    <row r="571" ht="15.75" customHeight="1">
      <c r="A571" s="109"/>
      <c r="B571" s="109"/>
      <c r="F571" s="109"/>
      <c r="G571" s="109"/>
    </row>
    <row r="572" ht="15.75" customHeight="1">
      <c r="A572" s="109"/>
      <c r="B572" s="109"/>
      <c r="F572" s="109"/>
      <c r="G572" s="109"/>
    </row>
    <row r="573" ht="15.75" customHeight="1">
      <c r="A573" s="109"/>
      <c r="B573" s="109"/>
      <c r="F573" s="109"/>
      <c r="G573" s="109"/>
    </row>
    <row r="574" ht="15.75" customHeight="1">
      <c r="A574" s="109"/>
      <c r="B574" s="109"/>
      <c r="F574" s="109"/>
      <c r="G574" s="109"/>
    </row>
    <row r="575" ht="15.75" customHeight="1">
      <c r="A575" s="109"/>
      <c r="B575" s="109"/>
      <c r="F575" s="109"/>
      <c r="G575" s="109"/>
    </row>
    <row r="576" ht="15.75" customHeight="1">
      <c r="A576" s="109"/>
      <c r="B576" s="109"/>
      <c r="F576" s="109"/>
      <c r="G576" s="109"/>
    </row>
    <row r="577" ht="15.75" customHeight="1">
      <c r="A577" s="109"/>
      <c r="B577" s="109"/>
      <c r="F577" s="109"/>
      <c r="G577" s="109"/>
    </row>
    <row r="578" ht="15.75" customHeight="1">
      <c r="A578" s="109"/>
      <c r="B578" s="109"/>
      <c r="F578" s="109"/>
      <c r="G578" s="109"/>
    </row>
    <row r="579" ht="15.75" customHeight="1">
      <c r="A579" s="109"/>
      <c r="B579" s="109"/>
      <c r="F579" s="109"/>
      <c r="G579" s="109"/>
    </row>
    <row r="580" ht="15.75" customHeight="1">
      <c r="A580" s="109"/>
      <c r="B580" s="109"/>
      <c r="F580" s="109"/>
      <c r="G580" s="109"/>
    </row>
    <row r="581" ht="15.75" customHeight="1">
      <c r="A581" s="109"/>
      <c r="B581" s="109"/>
      <c r="F581" s="109"/>
      <c r="G581" s="109"/>
    </row>
    <row r="582" ht="15.75" customHeight="1">
      <c r="A582" s="109"/>
      <c r="B582" s="109"/>
      <c r="F582" s="109"/>
      <c r="G582" s="109"/>
    </row>
    <row r="583" ht="15.75" customHeight="1">
      <c r="A583" s="109"/>
      <c r="B583" s="109"/>
      <c r="F583" s="109"/>
      <c r="G583" s="109"/>
    </row>
    <row r="584" ht="15.75" customHeight="1">
      <c r="A584" s="109"/>
      <c r="B584" s="109"/>
      <c r="F584" s="109"/>
      <c r="G584" s="109"/>
    </row>
    <row r="585" ht="15.75" customHeight="1">
      <c r="A585" s="109"/>
      <c r="B585" s="109"/>
      <c r="F585" s="109"/>
      <c r="G585" s="109"/>
    </row>
    <row r="586" ht="15.75" customHeight="1">
      <c r="A586" s="109"/>
      <c r="B586" s="109"/>
      <c r="F586" s="109"/>
      <c r="G586" s="109"/>
    </row>
    <row r="587" ht="15.75" customHeight="1">
      <c r="A587" s="109"/>
      <c r="B587" s="109"/>
      <c r="F587" s="109"/>
      <c r="G587" s="109"/>
    </row>
    <row r="588" ht="15.75" customHeight="1">
      <c r="A588" s="109"/>
      <c r="B588" s="109"/>
      <c r="F588" s="109"/>
      <c r="G588" s="109"/>
    </row>
    <row r="589" ht="15.75" customHeight="1">
      <c r="A589" s="109"/>
      <c r="B589" s="109"/>
      <c r="F589" s="109"/>
      <c r="G589" s="109"/>
    </row>
    <row r="590" ht="15.75" customHeight="1">
      <c r="A590" s="109"/>
      <c r="B590" s="109"/>
      <c r="F590" s="109"/>
      <c r="G590" s="109"/>
    </row>
    <row r="591" ht="15.75" customHeight="1">
      <c r="A591" s="109"/>
      <c r="B591" s="109"/>
      <c r="F591" s="109"/>
      <c r="G591" s="109"/>
    </row>
    <row r="592" ht="15.75" customHeight="1">
      <c r="A592" s="109"/>
      <c r="B592" s="109"/>
      <c r="F592" s="109"/>
      <c r="G592" s="109"/>
    </row>
    <row r="593" ht="15.75" customHeight="1">
      <c r="A593" s="109"/>
      <c r="B593" s="109"/>
      <c r="F593" s="109"/>
      <c r="G593" s="109"/>
    </row>
    <row r="594" ht="15.75" customHeight="1">
      <c r="A594" s="109"/>
      <c r="B594" s="109"/>
      <c r="F594" s="109"/>
      <c r="G594" s="109"/>
    </row>
    <row r="595" ht="15.75" customHeight="1">
      <c r="A595" s="109"/>
      <c r="B595" s="109"/>
      <c r="F595" s="109"/>
      <c r="G595" s="109"/>
    </row>
    <row r="596" ht="15.75" customHeight="1">
      <c r="A596" s="109"/>
      <c r="B596" s="109"/>
      <c r="F596" s="109"/>
      <c r="G596" s="109"/>
    </row>
    <row r="597" ht="15.75" customHeight="1">
      <c r="A597" s="109"/>
      <c r="B597" s="109"/>
      <c r="F597" s="109"/>
      <c r="G597" s="109"/>
    </row>
    <row r="598" ht="15.75" customHeight="1">
      <c r="A598" s="109"/>
      <c r="B598" s="109"/>
      <c r="F598" s="109"/>
      <c r="G598" s="109"/>
    </row>
    <row r="599" ht="15.75" customHeight="1">
      <c r="A599" s="109"/>
      <c r="B599" s="109"/>
      <c r="F599" s="109"/>
      <c r="G599" s="109"/>
    </row>
    <row r="600" ht="15.75" customHeight="1">
      <c r="A600" s="109"/>
      <c r="B600" s="109"/>
      <c r="F600" s="109"/>
      <c r="G600" s="109"/>
    </row>
    <row r="601" ht="15.75" customHeight="1">
      <c r="A601" s="109"/>
      <c r="B601" s="109"/>
      <c r="F601" s="109"/>
      <c r="G601" s="109"/>
    </row>
    <row r="602" ht="15.75" customHeight="1">
      <c r="A602" s="109"/>
      <c r="B602" s="109"/>
      <c r="F602" s="109"/>
      <c r="G602" s="109"/>
    </row>
    <row r="603" ht="15.75" customHeight="1">
      <c r="A603" s="109"/>
      <c r="B603" s="109"/>
      <c r="F603" s="109"/>
      <c r="G603" s="109"/>
    </row>
    <row r="604" ht="15.75" customHeight="1">
      <c r="A604" s="109"/>
      <c r="B604" s="109"/>
      <c r="F604" s="109"/>
      <c r="G604" s="109"/>
    </row>
    <row r="605" ht="15.75" customHeight="1">
      <c r="A605" s="109"/>
      <c r="B605" s="109"/>
      <c r="F605" s="109"/>
      <c r="G605" s="109"/>
    </row>
    <row r="606" ht="15.75" customHeight="1">
      <c r="A606" s="109"/>
      <c r="B606" s="109"/>
      <c r="F606" s="109"/>
      <c r="G606" s="109"/>
    </row>
    <row r="607" ht="15.75" customHeight="1">
      <c r="A607" s="109"/>
      <c r="B607" s="109"/>
      <c r="F607" s="109"/>
      <c r="G607" s="109"/>
    </row>
    <row r="608" ht="15.75" customHeight="1">
      <c r="A608" s="109"/>
      <c r="B608" s="109"/>
      <c r="F608" s="109"/>
      <c r="G608" s="109"/>
    </row>
    <row r="609" ht="15.75" customHeight="1">
      <c r="A609" s="109"/>
      <c r="B609" s="109"/>
      <c r="F609" s="109"/>
      <c r="G609" s="109"/>
    </row>
    <row r="610" ht="15.75" customHeight="1">
      <c r="A610" s="109"/>
      <c r="B610" s="109"/>
      <c r="F610" s="109"/>
      <c r="G610" s="109"/>
    </row>
    <row r="611" ht="15.75" customHeight="1">
      <c r="A611" s="109"/>
      <c r="B611" s="109"/>
      <c r="F611" s="109"/>
      <c r="G611" s="109"/>
    </row>
    <row r="612" ht="15.75" customHeight="1">
      <c r="A612" s="109"/>
      <c r="B612" s="109"/>
      <c r="F612" s="109"/>
      <c r="G612" s="109"/>
    </row>
    <row r="613" ht="15.75" customHeight="1">
      <c r="A613" s="109"/>
      <c r="B613" s="109"/>
      <c r="F613" s="109"/>
      <c r="G613" s="109"/>
    </row>
    <row r="614" ht="15.75" customHeight="1">
      <c r="A614" s="109"/>
      <c r="B614" s="109"/>
      <c r="F614" s="109"/>
      <c r="G614" s="109"/>
    </row>
    <row r="615" ht="15.75" customHeight="1">
      <c r="A615" s="109"/>
      <c r="B615" s="109"/>
      <c r="F615" s="109"/>
      <c r="G615" s="109"/>
    </row>
    <row r="616" ht="15.75" customHeight="1">
      <c r="A616" s="109"/>
      <c r="B616" s="109"/>
      <c r="F616" s="109"/>
      <c r="G616" s="109"/>
    </row>
    <row r="617" ht="15.75" customHeight="1">
      <c r="A617" s="109"/>
      <c r="B617" s="109"/>
      <c r="F617" s="109"/>
      <c r="G617" s="109"/>
    </row>
    <row r="618" ht="15.75" customHeight="1">
      <c r="A618" s="109"/>
      <c r="B618" s="109"/>
      <c r="F618" s="109"/>
      <c r="G618" s="109"/>
    </row>
    <row r="619" ht="15.75" customHeight="1">
      <c r="A619" s="109"/>
      <c r="B619" s="109"/>
      <c r="F619" s="109"/>
      <c r="G619" s="109"/>
    </row>
    <row r="620" ht="15.75" customHeight="1">
      <c r="A620" s="109"/>
      <c r="B620" s="109"/>
      <c r="F620" s="109"/>
      <c r="G620" s="109"/>
    </row>
    <row r="621" ht="15.75" customHeight="1">
      <c r="A621" s="109"/>
      <c r="B621" s="109"/>
      <c r="F621" s="109"/>
      <c r="G621" s="109"/>
    </row>
    <row r="622" ht="15.75" customHeight="1">
      <c r="A622" s="109"/>
      <c r="B622" s="109"/>
      <c r="F622" s="109"/>
      <c r="G622" s="109"/>
    </row>
    <row r="623" ht="15.75" customHeight="1">
      <c r="A623" s="109"/>
      <c r="B623" s="109"/>
      <c r="F623" s="109"/>
      <c r="G623" s="109"/>
    </row>
    <row r="624" ht="15.75" customHeight="1">
      <c r="A624" s="109"/>
      <c r="B624" s="109"/>
      <c r="F624" s="109"/>
      <c r="G624" s="109"/>
    </row>
    <row r="625" ht="15.75" customHeight="1">
      <c r="A625" s="109"/>
      <c r="B625" s="109"/>
      <c r="F625" s="109"/>
      <c r="G625" s="109"/>
    </row>
    <row r="626" ht="15.75" customHeight="1">
      <c r="A626" s="109"/>
      <c r="B626" s="109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>
      <c r="A999" s="109"/>
      <c r="B999" s="109"/>
      <c r="F999" s="109"/>
      <c r="G999" s="109"/>
    </row>
    <row r="1000" ht="15.75" customHeight="1">
      <c r="A1000" s="109"/>
      <c r="B1000" s="109"/>
      <c r="F1000" s="109"/>
      <c r="G1000" s="109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1000">
      <formula1>Codes!$G$2:$G$51</formula1>
    </dataValidation>
    <dataValidation type="list" allowBlank="1" sqref="A4:A1000">
      <formula1>Codes!$C$2:$C$172</formula1>
    </dataValidation>
    <dataValidation type="list" allowBlank="1" sqref="B4:B1000">
      <formula1>Codes!$E$2:$E$6</formula1>
    </dataValidation>
    <dataValidation type="list" allowBlank="1" sqref="G4:G1000">
      <formula1>Codes!$A$2:$A$6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48.25"/>
    <col customWidth="1" min="5" max="6" width="12.63"/>
    <col customWidth="1" min="8" max="8" width="28.88"/>
    <col customWidth="1" min="9" max="9" width="30.5"/>
  </cols>
  <sheetData>
    <row r="1" ht="15.75" customHeight="1">
      <c r="A1" s="114" t="s">
        <v>985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50"/>
      <c r="E2" s="117"/>
      <c r="F2" s="31"/>
      <c r="G2" s="30">
        <f>countif(G4:G2003,"Open")</f>
        <v>1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50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86</v>
      </c>
      <c r="B4" s="30" t="s">
        <v>7</v>
      </c>
      <c r="C4" s="30">
        <v>1.0</v>
      </c>
      <c r="D4" s="180" t="s">
        <v>82</v>
      </c>
      <c r="E4" s="180">
        <v>146000.0</v>
      </c>
      <c r="F4" s="31" t="s">
        <v>81</v>
      </c>
      <c r="G4" s="50"/>
    </row>
    <row r="5" ht="15.75" customHeight="1">
      <c r="A5" s="30" t="s">
        <v>86</v>
      </c>
      <c r="B5" s="30" t="s">
        <v>7</v>
      </c>
      <c r="C5" s="30">
        <v>2.0</v>
      </c>
      <c r="D5" s="180" t="s">
        <v>686</v>
      </c>
      <c r="E5" s="149">
        <v>140000.0</v>
      </c>
      <c r="F5" s="31" t="s">
        <v>28</v>
      </c>
      <c r="G5" s="50"/>
    </row>
    <row r="6" ht="15.75" customHeight="1">
      <c r="A6" s="30" t="s">
        <v>86</v>
      </c>
      <c r="B6" s="30" t="s">
        <v>7</v>
      </c>
      <c r="C6" s="30">
        <v>3.0</v>
      </c>
      <c r="D6" s="180" t="s">
        <v>41</v>
      </c>
      <c r="E6" s="149">
        <v>200000.0</v>
      </c>
      <c r="F6" s="31" t="s">
        <v>40</v>
      </c>
      <c r="G6" s="50" t="s">
        <v>16</v>
      </c>
    </row>
    <row r="7" ht="15.75" customHeight="1">
      <c r="A7" s="30" t="s">
        <v>86</v>
      </c>
      <c r="B7" s="30" t="s">
        <v>7</v>
      </c>
      <c r="C7" s="30">
        <v>4.0</v>
      </c>
      <c r="D7" s="180" t="s">
        <v>8</v>
      </c>
      <c r="E7" s="149">
        <v>137000.0</v>
      </c>
      <c r="F7" s="31" t="s">
        <v>8</v>
      </c>
      <c r="G7" s="50"/>
    </row>
    <row r="8" ht="15.75" customHeight="1">
      <c r="A8" s="30" t="s">
        <v>86</v>
      </c>
      <c r="B8" s="30" t="s">
        <v>7</v>
      </c>
      <c r="C8" s="30">
        <v>5.0</v>
      </c>
      <c r="D8" s="180" t="s">
        <v>82</v>
      </c>
      <c r="E8" s="149">
        <v>199000.0</v>
      </c>
      <c r="F8" s="31" t="s">
        <v>111</v>
      </c>
      <c r="G8" s="50" t="s">
        <v>16</v>
      </c>
    </row>
    <row r="9" ht="15.75" customHeight="1">
      <c r="A9" s="30" t="s">
        <v>86</v>
      </c>
      <c r="B9" s="30" t="s">
        <v>7</v>
      </c>
      <c r="C9" s="30">
        <v>6.0</v>
      </c>
      <c r="D9" s="180" t="s">
        <v>82</v>
      </c>
      <c r="E9" s="149">
        <v>199000.0</v>
      </c>
      <c r="F9" s="31" t="s">
        <v>111</v>
      </c>
      <c r="G9" s="50"/>
    </row>
    <row r="10" ht="15.75" customHeight="1">
      <c r="A10" s="30" t="s">
        <v>86</v>
      </c>
      <c r="B10" s="30" t="s">
        <v>7</v>
      </c>
      <c r="C10" s="30">
        <v>7.0</v>
      </c>
      <c r="D10" s="180" t="s">
        <v>32</v>
      </c>
      <c r="E10" s="149">
        <v>200000.0</v>
      </c>
      <c r="F10" s="31" t="s">
        <v>31</v>
      </c>
      <c r="G10" s="50"/>
    </row>
    <row r="11" ht="15.75" customHeight="1">
      <c r="A11" s="30" t="s">
        <v>86</v>
      </c>
      <c r="B11" s="30" t="s">
        <v>7</v>
      </c>
      <c r="C11" s="30">
        <v>8.0</v>
      </c>
      <c r="D11" s="180" t="s">
        <v>65</v>
      </c>
      <c r="E11" s="149">
        <v>139000.0</v>
      </c>
      <c r="F11" s="31" t="s">
        <v>64</v>
      </c>
      <c r="G11" s="50"/>
    </row>
    <row r="12" ht="15.75" customHeight="1">
      <c r="A12" s="30" t="s">
        <v>86</v>
      </c>
      <c r="B12" s="30" t="s">
        <v>7</v>
      </c>
      <c r="C12" s="30">
        <v>9.0</v>
      </c>
      <c r="D12" s="180" t="s">
        <v>97</v>
      </c>
      <c r="E12" s="149">
        <v>120000.0</v>
      </c>
      <c r="F12" s="31" t="s">
        <v>96</v>
      </c>
      <c r="G12" s="50"/>
    </row>
    <row r="13" ht="15.75" customHeight="1">
      <c r="A13" s="30" t="s">
        <v>86</v>
      </c>
      <c r="B13" s="30" t="s">
        <v>7</v>
      </c>
      <c r="C13" s="30">
        <v>10.0</v>
      </c>
      <c r="D13" s="180" t="s">
        <v>97</v>
      </c>
      <c r="E13" s="149">
        <v>200000.0</v>
      </c>
      <c r="F13" s="31" t="s">
        <v>96</v>
      </c>
      <c r="G13" s="50"/>
    </row>
    <row r="14" ht="15.75" customHeight="1">
      <c r="A14" s="30" t="s">
        <v>89</v>
      </c>
      <c r="B14" s="30" t="s">
        <v>7</v>
      </c>
      <c r="C14" s="30">
        <v>1.0</v>
      </c>
      <c r="D14" s="180" t="s">
        <v>41</v>
      </c>
      <c r="E14" s="149">
        <v>200000.0</v>
      </c>
      <c r="F14" s="31" t="s">
        <v>40</v>
      </c>
      <c r="G14" s="50" t="s">
        <v>10</v>
      </c>
    </row>
    <row r="15" ht="15.75" customHeight="1">
      <c r="A15" s="30" t="s">
        <v>89</v>
      </c>
      <c r="B15" s="30" t="s">
        <v>7</v>
      </c>
      <c r="C15" s="30">
        <v>2.0</v>
      </c>
      <c r="D15" s="180" t="s">
        <v>41</v>
      </c>
      <c r="E15" s="149">
        <v>200000.0</v>
      </c>
      <c r="F15" s="31" t="s">
        <v>40</v>
      </c>
      <c r="G15" s="50" t="s">
        <v>10</v>
      </c>
    </row>
    <row r="16" ht="15.75" customHeight="1">
      <c r="A16" s="30" t="s">
        <v>89</v>
      </c>
      <c r="B16" s="30" t="s">
        <v>7</v>
      </c>
      <c r="C16" s="30">
        <v>3.0</v>
      </c>
      <c r="D16" s="180" t="s">
        <v>32</v>
      </c>
      <c r="E16" s="149">
        <v>200000.0</v>
      </c>
      <c r="F16" s="31" t="s">
        <v>31</v>
      </c>
      <c r="G16" s="50"/>
    </row>
    <row r="17" ht="15.75" customHeight="1">
      <c r="A17" s="30" t="s">
        <v>89</v>
      </c>
      <c r="B17" s="30" t="s">
        <v>7</v>
      </c>
      <c r="C17" s="30">
        <v>4.0</v>
      </c>
      <c r="D17" s="180" t="s">
        <v>41</v>
      </c>
      <c r="E17" s="149">
        <v>200000.0</v>
      </c>
      <c r="F17" s="31" t="s">
        <v>40</v>
      </c>
      <c r="G17" s="50"/>
    </row>
    <row r="18" ht="15.75" customHeight="1">
      <c r="A18" s="30" t="s">
        <v>89</v>
      </c>
      <c r="B18" s="30" t="s">
        <v>7</v>
      </c>
      <c r="C18" s="30">
        <v>5.0</v>
      </c>
      <c r="D18" s="180" t="s">
        <v>8</v>
      </c>
      <c r="E18" s="149">
        <v>143000.0</v>
      </c>
      <c r="F18" s="31" t="s">
        <v>8</v>
      </c>
      <c r="G18" s="50"/>
    </row>
    <row r="19" ht="15.75" customHeight="1">
      <c r="A19" s="30" t="s">
        <v>89</v>
      </c>
      <c r="B19" s="30" t="s">
        <v>7</v>
      </c>
      <c r="C19" s="30">
        <v>6.0</v>
      </c>
      <c r="D19" s="180" t="s">
        <v>8</v>
      </c>
      <c r="E19" s="149">
        <v>142000.0</v>
      </c>
      <c r="F19" s="31" t="s">
        <v>8</v>
      </c>
      <c r="G19" s="50"/>
    </row>
    <row r="20" ht="15.75" customHeight="1">
      <c r="A20" s="30" t="s">
        <v>89</v>
      </c>
      <c r="B20" s="30" t="s">
        <v>7</v>
      </c>
      <c r="C20" s="30">
        <v>7.0</v>
      </c>
      <c r="D20" s="180" t="s">
        <v>53</v>
      </c>
      <c r="E20" s="149">
        <v>100000.0</v>
      </c>
      <c r="F20" s="31" t="s">
        <v>52</v>
      </c>
      <c r="G20" s="50"/>
    </row>
    <row r="21" ht="15.75" customHeight="1">
      <c r="A21" s="30" t="s">
        <v>89</v>
      </c>
      <c r="B21" s="30" t="s">
        <v>7</v>
      </c>
      <c r="C21" s="30">
        <v>8.0</v>
      </c>
      <c r="D21" s="180" t="s">
        <v>53</v>
      </c>
      <c r="E21" s="149">
        <v>100000.0</v>
      </c>
      <c r="F21" s="31" t="s">
        <v>52</v>
      </c>
      <c r="G21" s="50"/>
    </row>
    <row r="22" ht="15.75" customHeight="1">
      <c r="A22" s="30" t="s">
        <v>89</v>
      </c>
      <c r="B22" s="30" t="s">
        <v>7</v>
      </c>
      <c r="C22" s="30">
        <v>9.0</v>
      </c>
      <c r="D22" s="180" t="s">
        <v>97</v>
      </c>
      <c r="E22" s="149">
        <v>192000.0</v>
      </c>
      <c r="F22" s="31" t="s">
        <v>96</v>
      </c>
      <c r="G22" s="50"/>
    </row>
    <row r="23" ht="15.75" customHeight="1">
      <c r="A23" s="30" t="s">
        <v>89</v>
      </c>
      <c r="B23" s="30" t="s">
        <v>7</v>
      </c>
      <c r="C23" s="30">
        <v>10.0</v>
      </c>
      <c r="D23" s="180" t="s">
        <v>41</v>
      </c>
      <c r="E23" s="149">
        <v>200000.0</v>
      </c>
      <c r="F23" s="31" t="s">
        <v>114</v>
      </c>
      <c r="G23" s="50"/>
    </row>
    <row r="24" ht="15.75" customHeight="1">
      <c r="A24" s="30" t="s">
        <v>92</v>
      </c>
      <c r="B24" s="30" t="s">
        <v>7</v>
      </c>
      <c r="C24" s="30">
        <v>1.0</v>
      </c>
      <c r="D24" s="180" t="s">
        <v>8</v>
      </c>
      <c r="E24" s="149">
        <v>150000.0</v>
      </c>
      <c r="F24" s="31" t="s">
        <v>8</v>
      </c>
      <c r="G24" s="50"/>
    </row>
    <row r="25" ht="15.75" customHeight="1">
      <c r="A25" s="30" t="s">
        <v>92</v>
      </c>
      <c r="B25" s="30" t="s">
        <v>7</v>
      </c>
      <c r="C25" s="30">
        <v>2.0</v>
      </c>
      <c r="D25" s="180" t="s">
        <v>986</v>
      </c>
      <c r="E25" s="149">
        <v>200000.0</v>
      </c>
      <c r="F25" s="31" t="s">
        <v>111</v>
      </c>
      <c r="G25" s="50"/>
    </row>
    <row r="26" ht="15.75" customHeight="1">
      <c r="A26" s="30" t="s">
        <v>92</v>
      </c>
      <c r="B26" s="30" t="s">
        <v>7</v>
      </c>
      <c r="C26" s="30">
        <v>3.0</v>
      </c>
      <c r="D26" s="180" t="s">
        <v>986</v>
      </c>
      <c r="E26" s="149">
        <v>200000.0</v>
      </c>
      <c r="F26" s="31" t="s">
        <v>111</v>
      </c>
      <c r="G26" s="50"/>
    </row>
    <row r="27" ht="15.75" customHeight="1">
      <c r="A27" s="30" t="s">
        <v>92</v>
      </c>
      <c r="B27" s="30" t="s">
        <v>7</v>
      </c>
      <c r="C27" s="30">
        <v>4.0</v>
      </c>
      <c r="D27" s="180" t="s">
        <v>986</v>
      </c>
      <c r="E27" s="149">
        <v>199000.0</v>
      </c>
      <c r="F27" s="31" t="s">
        <v>111</v>
      </c>
      <c r="G27" s="50"/>
    </row>
    <row r="28" ht="15.75" customHeight="1">
      <c r="A28" s="30" t="s">
        <v>92</v>
      </c>
      <c r="B28" s="30" t="s">
        <v>7</v>
      </c>
      <c r="C28" s="30">
        <v>5.0</v>
      </c>
      <c r="D28" s="180" t="s">
        <v>986</v>
      </c>
      <c r="E28" s="149">
        <v>199000.0</v>
      </c>
      <c r="F28" s="31" t="s">
        <v>111</v>
      </c>
      <c r="G28" s="50"/>
    </row>
    <row r="29" ht="15.75" customHeight="1">
      <c r="A29" s="30" t="s">
        <v>92</v>
      </c>
      <c r="B29" s="30" t="s">
        <v>7</v>
      </c>
      <c r="C29" s="30">
        <v>6.0</v>
      </c>
      <c r="D29" s="180" t="s">
        <v>8</v>
      </c>
      <c r="E29" s="149">
        <v>151000.0</v>
      </c>
      <c r="F29" s="31" t="s">
        <v>8</v>
      </c>
      <c r="G29" s="50"/>
    </row>
    <row r="30" ht="15.75" customHeight="1">
      <c r="A30" s="30" t="s">
        <v>92</v>
      </c>
      <c r="B30" s="30" t="s">
        <v>7</v>
      </c>
      <c r="C30" s="30">
        <v>7.0</v>
      </c>
      <c r="D30" s="180" t="s">
        <v>32</v>
      </c>
      <c r="E30" s="149">
        <v>200000.0</v>
      </c>
      <c r="F30" s="31" t="s">
        <v>31</v>
      </c>
      <c r="G30" s="50"/>
    </row>
    <row r="31" ht="15.75" customHeight="1">
      <c r="A31" s="30" t="s">
        <v>92</v>
      </c>
      <c r="B31" s="30" t="s">
        <v>7</v>
      </c>
      <c r="C31" s="30">
        <v>8.0</v>
      </c>
      <c r="D31" s="180" t="s">
        <v>32</v>
      </c>
      <c r="E31" s="149">
        <v>200000.0</v>
      </c>
      <c r="F31" s="31" t="s">
        <v>31</v>
      </c>
      <c r="G31" s="50"/>
    </row>
    <row r="32" ht="15.75" customHeight="1">
      <c r="A32" s="30" t="s">
        <v>92</v>
      </c>
      <c r="B32" s="30" t="s">
        <v>7</v>
      </c>
      <c r="C32" s="30">
        <v>9.0</v>
      </c>
      <c r="D32" s="180" t="s">
        <v>32</v>
      </c>
      <c r="E32" s="149">
        <v>200000.0</v>
      </c>
      <c r="F32" s="31" t="s">
        <v>31</v>
      </c>
      <c r="G32" s="50"/>
    </row>
    <row r="33" ht="15.75" customHeight="1">
      <c r="A33" s="30" t="s">
        <v>92</v>
      </c>
      <c r="B33" s="30" t="s">
        <v>7</v>
      </c>
      <c r="C33" s="30">
        <v>10.0</v>
      </c>
      <c r="D33" s="180" t="s">
        <v>41</v>
      </c>
      <c r="E33" s="149">
        <v>200000.0</v>
      </c>
      <c r="F33" s="31" t="s">
        <v>40</v>
      </c>
      <c r="G33" s="50"/>
    </row>
    <row r="34" ht="15.75" customHeight="1">
      <c r="A34" s="30" t="s">
        <v>92</v>
      </c>
      <c r="B34" s="30" t="s">
        <v>7</v>
      </c>
      <c r="C34" s="30">
        <v>11.0</v>
      </c>
      <c r="D34" s="180" t="s">
        <v>41</v>
      </c>
      <c r="E34" s="149">
        <v>200000.0</v>
      </c>
      <c r="F34" s="31" t="s">
        <v>40</v>
      </c>
      <c r="G34" s="50"/>
    </row>
    <row r="35" ht="15.75" customHeight="1">
      <c r="A35" s="30" t="s">
        <v>95</v>
      </c>
      <c r="B35" s="30" t="s">
        <v>7</v>
      </c>
      <c r="C35" s="30">
        <v>1.0</v>
      </c>
      <c r="D35" s="180" t="s">
        <v>97</v>
      </c>
      <c r="E35" s="149">
        <v>150000.0</v>
      </c>
      <c r="F35" s="31" t="s">
        <v>96</v>
      </c>
      <c r="G35" s="50"/>
    </row>
    <row r="36" ht="15.75" customHeight="1">
      <c r="A36" s="30" t="s">
        <v>95</v>
      </c>
      <c r="B36" s="30" t="s">
        <v>7</v>
      </c>
      <c r="C36" s="30">
        <v>2.0</v>
      </c>
      <c r="D36" s="180" t="s">
        <v>97</v>
      </c>
      <c r="E36" s="149">
        <v>132000.0</v>
      </c>
      <c r="F36" s="31" t="s">
        <v>96</v>
      </c>
      <c r="G36" s="50"/>
    </row>
    <row r="37" ht="15.75" customHeight="1">
      <c r="A37" s="30" t="s">
        <v>95</v>
      </c>
      <c r="B37" s="30" t="s">
        <v>7</v>
      </c>
      <c r="C37" s="30">
        <v>3.0</v>
      </c>
      <c r="D37" s="180" t="s">
        <v>88</v>
      </c>
      <c r="E37" s="149">
        <v>142000.0</v>
      </c>
      <c r="F37" s="31" t="s">
        <v>87</v>
      </c>
      <c r="G37" s="50"/>
    </row>
    <row r="38" ht="15.75" customHeight="1">
      <c r="A38" s="30" t="s">
        <v>95</v>
      </c>
      <c r="B38" s="30" t="s">
        <v>7</v>
      </c>
      <c r="C38" s="30">
        <v>4.0</v>
      </c>
      <c r="D38" s="180" t="s">
        <v>47</v>
      </c>
      <c r="E38" s="149">
        <v>140000.0</v>
      </c>
      <c r="F38" s="31" t="s">
        <v>46</v>
      </c>
      <c r="G38" s="50"/>
    </row>
    <row r="39" ht="15.75" customHeight="1">
      <c r="A39" s="30" t="s">
        <v>95</v>
      </c>
      <c r="B39" s="30" t="s">
        <v>7</v>
      </c>
      <c r="C39" s="30">
        <v>5.0</v>
      </c>
      <c r="D39" s="180" t="s">
        <v>47</v>
      </c>
      <c r="E39" s="149">
        <v>140000.0</v>
      </c>
      <c r="F39" s="31" t="s">
        <v>46</v>
      </c>
      <c r="G39" s="50"/>
    </row>
    <row r="40" ht="15.75" customHeight="1">
      <c r="A40" s="30" t="s">
        <v>95</v>
      </c>
      <c r="B40" s="30" t="s">
        <v>7</v>
      </c>
      <c r="C40" s="30">
        <v>6.0</v>
      </c>
      <c r="D40" s="180" t="s">
        <v>47</v>
      </c>
      <c r="E40" s="149">
        <v>140000.0</v>
      </c>
      <c r="F40" s="31" t="s">
        <v>46</v>
      </c>
      <c r="G40" s="50"/>
    </row>
    <row r="41" ht="15.75" customHeight="1">
      <c r="A41" s="30" t="s">
        <v>95</v>
      </c>
      <c r="B41" s="30" t="s">
        <v>7</v>
      </c>
      <c r="C41" s="30">
        <v>7.0</v>
      </c>
      <c r="D41" s="180" t="s">
        <v>47</v>
      </c>
      <c r="E41" s="149">
        <v>140000.0</v>
      </c>
      <c r="F41" s="31" t="s">
        <v>46</v>
      </c>
      <c r="G41" s="50"/>
    </row>
    <row r="42" ht="15.75" customHeight="1">
      <c r="A42" s="30" t="s">
        <v>95</v>
      </c>
      <c r="B42" s="30" t="s">
        <v>7</v>
      </c>
      <c r="C42" s="30">
        <v>8.0</v>
      </c>
      <c r="D42" s="180" t="s">
        <v>53</v>
      </c>
      <c r="E42" s="149">
        <v>132000.0</v>
      </c>
      <c r="F42" s="31" t="s">
        <v>52</v>
      </c>
      <c r="G42" s="50"/>
    </row>
    <row r="43" ht="15.75" customHeight="1">
      <c r="A43" s="30" t="s">
        <v>95</v>
      </c>
      <c r="B43" s="30" t="s">
        <v>7</v>
      </c>
      <c r="C43" s="30">
        <v>9.0</v>
      </c>
      <c r="D43" s="180" t="s">
        <v>97</v>
      </c>
      <c r="E43" s="149">
        <v>121000.0</v>
      </c>
      <c r="F43" s="31" t="s">
        <v>96</v>
      </c>
      <c r="G43" s="50"/>
    </row>
    <row r="44" ht="15.75" customHeight="1">
      <c r="A44" s="30" t="s">
        <v>95</v>
      </c>
      <c r="B44" s="30" t="s">
        <v>7</v>
      </c>
      <c r="C44" s="30">
        <v>10.0</v>
      </c>
      <c r="D44" s="180" t="s">
        <v>32</v>
      </c>
      <c r="E44" s="149">
        <v>200000.0</v>
      </c>
      <c r="F44" s="31" t="s">
        <v>31</v>
      </c>
      <c r="G44" s="50"/>
    </row>
    <row r="45" ht="15.75" customHeight="1">
      <c r="A45" s="30" t="s">
        <v>150</v>
      </c>
      <c r="B45" s="30" t="s">
        <v>7</v>
      </c>
      <c r="C45" s="30">
        <v>1.0</v>
      </c>
      <c r="D45" s="180" t="s">
        <v>32</v>
      </c>
      <c r="E45" s="149">
        <v>200000.0</v>
      </c>
      <c r="F45" s="31" t="s">
        <v>31</v>
      </c>
      <c r="G45" s="50"/>
    </row>
    <row r="46" ht="15.75" customHeight="1">
      <c r="A46" s="30" t="s">
        <v>150</v>
      </c>
      <c r="B46" s="30" t="s">
        <v>7</v>
      </c>
      <c r="C46" s="30">
        <v>2.0</v>
      </c>
      <c r="D46" s="180" t="s">
        <v>109</v>
      </c>
      <c r="E46" s="149">
        <v>200000.0</v>
      </c>
      <c r="F46" s="31" t="s">
        <v>108</v>
      </c>
      <c r="G46" s="50"/>
    </row>
    <row r="47" ht="15.75" customHeight="1">
      <c r="A47" s="30" t="s">
        <v>150</v>
      </c>
      <c r="B47" s="30" t="s">
        <v>7</v>
      </c>
      <c r="C47" s="30">
        <v>3.0</v>
      </c>
      <c r="D47" s="180" t="s">
        <v>47</v>
      </c>
      <c r="E47" s="149">
        <v>200000.0</v>
      </c>
      <c r="F47" s="31" t="s">
        <v>46</v>
      </c>
      <c r="G47" s="50"/>
    </row>
    <row r="48" ht="15.75" customHeight="1">
      <c r="A48" s="30" t="s">
        <v>150</v>
      </c>
      <c r="B48" s="30" t="s">
        <v>7</v>
      </c>
      <c r="C48" s="30">
        <v>4.0</v>
      </c>
      <c r="D48" s="180" t="s">
        <v>103</v>
      </c>
      <c r="E48" s="149">
        <v>121000.0</v>
      </c>
      <c r="F48" s="31" t="s">
        <v>102</v>
      </c>
      <c r="G48" s="50"/>
    </row>
    <row r="49" ht="15.75" customHeight="1">
      <c r="A49" s="30" t="s">
        <v>150</v>
      </c>
      <c r="B49" s="30" t="s">
        <v>7</v>
      </c>
      <c r="C49" s="30">
        <v>5.0</v>
      </c>
      <c r="D49" s="180" t="s">
        <v>686</v>
      </c>
      <c r="E49" s="149">
        <v>200000.0</v>
      </c>
      <c r="F49" s="31" t="s">
        <v>114</v>
      </c>
      <c r="G49" s="50" t="s">
        <v>16</v>
      </c>
    </row>
    <row r="50" ht="15.75" customHeight="1">
      <c r="A50" s="30" t="s">
        <v>150</v>
      </c>
      <c r="B50" s="30" t="s">
        <v>7</v>
      </c>
      <c r="C50" s="30">
        <v>6.0</v>
      </c>
      <c r="D50" s="180" t="s">
        <v>88</v>
      </c>
      <c r="E50" s="149">
        <v>143000.0</v>
      </c>
      <c r="F50" s="31" t="s">
        <v>43</v>
      </c>
      <c r="G50" s="50"/>
    </row>
    <row r="51" ht="15.75" customHeight="1">
      <c r="A51" s="30" t="s">
        <v>150</v>
      </c>
      <c r="B51" s="30" t="s">
        <v>7</v>
      </c>
      <c r="C51" s="30">
        <v>7.0</v>
      </c>
      <c r="D51" s="180" t="s">
        <v>987</v>
      </c>
      <c r="E51" s="149">
        <v>200000.0</v>
      </c>
      <c r="F51" s="31" t="s">
        <v>96</v>
      </c>
      <c r="G51" s="50"/>
    </row>
    <row r="52" ht="15.75" customHeight="1">
      <c r="A52" s="30" t="s">
        <v>150</v>
      </c>
      <c r="B52" s="30" t="s">
        <v>7</v>
      </c>
      <c r="C52" s="30">
        <v>8.0</v>
      </c>
      <c r="D52" s="180" t="s">
        <v>32</v>
      </c>
      <c r="E52" s="149">
        <v>200000.0</v>
      </c>
      <c r="F52" s="31" t="s">
        <v>31</v>
      </c>
      <c r="G52" s="50"/>
    </row>
    <row r="53" ht="15.75" customHeight="1">
      <c r="A53" s="30" t="s">
        <v>150</v>
      </c>
      <c r="B53" s="30" t="s">
        <v>7</v>
      </c>
      <c r="C53" s="30">
        <v>9.0</v>
      </c>
      <c r="D53" s="180" t="s">
        <v>32</v>
      </c>
      <c r="E53" s="149">
        <v>200000.0</v>
      </c>
      <c r="F53" s="31" t="s">
        <v>31</v>
      </c>
      <c r="G53" s="50"/>
    </row>
    <row r="54" ht="15.75" customHeight="1">
      <c r="A54" s="30" t="s">
        <v>151</v>
      </c>
      <c r="B54" s="30" t="s">
        <v>7</v>
      </c>
      <c r="C54" s="30">
        <v>1.0</v>
      </c>
      <c r="D54" s="180" t="s">
        <v>71</v>
      </c>
      <c r="E54" s="149">
        <v>200000.0</v>
      </c>
      <c r="F54" s="31" t="s">
        <v>70</v>
      </c>
      <c r="G54" s="50"/>
    </row>
    <row r="55" ht="15.75" customHeight="1">
      <c r="A55" s="30" t="s">
        <v>151</v>
      </c>
      <c r="B55" s="30" t="s">
        <v>7</v>
      </c>
      <c r="C55" s="30">
        <v>2.0</v>
      </c>
      <c r="D55" s="180" t="s">
        <v>71</v>
      </c>
      <c r="E55" s="149">
        <v>200000.0</v>
      </c>
      <c r="F55" s="31" t="s">
        <v>70</v>
      </c>
      <c r="G55" s="50"/>
    </row>
    <row r="56" ht="15.75" customHeight="1">
      <c r="A56" s="30" t="s">
        <v>151</v>
      </c>
      <c r="B56" s="30" t="s">
        <v>7</v>
      </c>
      <c r="C56" s="30">
        <v>3.0</v>
      </c>
      <c r="D56" s="180" t="s">
        <v>53</v>
      </c>
      <c r="E56" s="149">
        <v>100000.0</v>
      </c>
      <c r="F56" s="31" t="s">
        <v>52</v>
      </c>
      <c r="G56" s="50"/>
    </row>
    <row r="57" ht="15.75" customHeight="1">
      <c r="A57" s="30" t="s">
        <v>151</v>
      </c>
      <c r="B57" s="30" t="s">
        <v>7</v>
      </c>
      <c r="C57" s="30">
        <v>4.0</v>
      </c>
      <c r="D57" s="180" t="s">
        <v>53</v>
      </c>
      <c r="E57" s="149">
        <v>100000.0</v>
      </c>
      <c r="F57" s="31" t="s">
        <v>52</v>
      </c>
      <c r="G57" s="50"/>
    </row>
    <row r="58" ht="15.75" customHeight="1">
      <c r="A58" s="30" t="s">
        <v>151</v>
      </c>
      <c r="B58" s="30" t="s">
        <v>7</v>
      </c>
      <c r="C58" s="30">
        <v>5.0</v>
      </c>
      <c r="D58" s="180" t="s">
        <v>53</v>
      </c>
      <c r="E58" s="149">
        <v>100000.0</v>
      </c>
      <c r="F58" s="31" t="s">
        <v>52</v>
      </c>
      <c r="G58" s="50"/>
    </row>
    <row r="59" ht="15.75" customHeight="1">
      <c r="A59" s="30" t="s">
        <v>151</v>
      </c>
      <c r="B59" s="30" t="s">
        <v>7</v>
      </c>
      <c r="C59" s="30">
        <v>6.0</v>
      </c>
      <c r="D59" s="180" t="s">
        <v>53</v>
      </c>
      <c r="E59" s="149">
        <v>100000.0</v>
      </c>
      <c r="F59" s="31" t="s">
        <v>52</v>
      </c>
      <c r="G59" s="50"/>
    </row>
    <row r="60" ht="15.75" customHeight="1">
      <c r="A60" s="30" t="s">
        <v>151</v>
      </c>
      <c r="B60" s="30" t="s">
        <v>7</v>
      </c>
      <c r="C60" s="30">
        <v>7.0</v>
      </c>
      <c r="D60" s="180" t="s">
        <v>47</v>
      </c>
      <c r="E60" s="149">
        <v>161000.0</v>
      </c>
      <c r="F60" s="31" t="s">
        <v>46</v>
      </c>
      <c r="G60" s="50"/>
    </row>
    <row r="61" ht="15.75" customHeight="1">
      <c r="A61" s="30" t="s">
        <v>151</v>
      </c>
      <c r="B61" s="30" t="s">
        <v>7</v>
      </c>
      <c r="C61" s="30">
        <v>8.0</v>
      </c>
      <c r="D61" s="180" t="s">
        <v>41</v>
      </c>
      <c r="E61" s="149">
        <v>200000.0</v>
      </c>
      <c r="F61" s="31" t="s">
        <v>40</v>
      </c>
      <c r="G61" s="50"/>
    </row>
    <row r="62" ht="15.75" customHeight="1">
      <c r="A62" s="30" t="s">
        <v>151</v>
      </c>
      <c r="B62" s="30" t="s">
        <v>7</v>
      </c>
      <c r="C62" s="30">
        <v>9.0</v>
      </c>
      <c r="D62" s="180" t="s">
        <v>32</v>
      </c>
      <c r="E62" s="149">
        <v>200000.0</v>
      </c>
      <c r="F62" s="31" t="s">
        <v>31</v>
      </c>
      <c r="G62" s="50"/>
    </row>
    <row r="63" ht="15.75" customHeight="1">
      <c r="A63" s="30" t="s">
        <v>152</v>
      </c>
      <c r="B63" s="30" t="s">
        <v>7</v>
      </c>
      <c r="C63" s="30">
        <v>1.0</v>
      </c>
      <c r="D63" s="180" t="s">
        <v>686</v>
      </c>
      <c r="E63" s="149">
        <v>200000.0</v>
      </c>
      <c r="F63" s="31" t="s">
        <v>114</v>
      </c>
      <c r="G63" s="50"/>
    </row>
    <row r="64" ht="15.75" customHeight="1">
      <c r="A64" s="30" t="s">
        <v>152</v>
      </c>
      <c r="B64" s="30" t="s">
        <v>7</v>
      </c>
      <c r="C64" s="30">
        <v>2.0</v>
      </c>
      <c r="D64" s="180" t="s">
        <v>8</v>
      </c>
      <c r="E64" s="149">
        <v>160000.0</v>
      </c>
      <c r="F64" s="31" t="s">
        <v>8</v>
      </c>
      <c r="G64" s="50"/>
    </row>
    <row r="65" ht="15.75" customHeight="1">
      <c r="A65" s="30" t="s">
        <v>152</v>
      </c>
      <c r="B65" s="30" t="s">
        <v>7</v>
      </c>
      <c r="C65" s="30">
        <v>3.0</v>
      </c>
      <c r="D65" s="180" t="s">
        <v>8</v>
      </c>
      <c r="E65" s="149">
        <v>140000.0</v>
      </c>
      <c r="F65" s="31" t="s">
        <v>8</v>
      </c>
      <c r="G65" s="50"/>
    </row>
    <row r="66" ht="15.75" customHeight="1">
      <c r="A66" s="30" t="s">
        <v>152</v>
      </c>
      <c r="B66" s="30" t="s">
        <v>7</v>
      </c>
      <c r="C66" s="30">
        <v>4.0</v>
      </c>
      <c r="D66" s="180" t="s">
        <v>41</v>
      </c>
      <c r="E66" s="149">
        <v>200000.0</v>
      </c>
      <c r="F66" s="31" t="s">
        <v>40</v>
      </c>
      <c r="G66" s="50"/>
    </row>
    <row r="67" ht="15.75" customHeight="1">
      <c r="A67" s="30" t="s">
        <v>152</v>
      </c>
      <c r="B67" s="30" t="s">
        <v>7</v>
      </c>
      <c r="C67" s="30">
        <v>5.0</v>
      </c>
      <c r="D67" s="180" t="s">
        <v>32</v>
      </c>
      <c r="E67" s="149">
        <v>200000.0</v>
      </c>
      <c r="F67" s="31" t="s">
        <v>31</v>
      </c>
      <c r="G67" s="50"/>
    </row>
    <row r="68" ht="15.75" customHeight="1">
      <c r="A68" s="30" t="s">
        <v>152</v>
      </c>
      <c r="B68" s="30" t="s">
        <v>7</v>
      </c>
      <c r="C68" s="30">
        <v>6.0</v>
      </c>
      <c r="D68" s="180" t="s">
        <v>53</v>
      </c>
      <c r="E68" s="149">
        <v>128000.0</v>
      </c>
      <c r="F68" s="31" t="s">
        <v>52</v>
      </c>
      <c r="G68" s="50"/>
    </row>
    <row r="69" ht="15.75" customHeight="1">
      <c r="A69" s="30" t="s">
        <v>152</v>
      </c>
      <c r="B69" s="30" t="s">
        <v>7</v>
      </c>
      <c r="C69" s="30">
        <v>7.0</v>
      </c>
      <c r="D69" s="180" t="s">
        <v>32</v>
      </c>
      <c r="E69" s="149">
        <v>200000.0</v>
      </c>
      <c r="F69" s="31" t="s">
        <v>31</v>
      </c>
      <c r="G69" s="50"/>
    </row>
    <row r="70" ht="15.75" customHeight="1">
      <c r="A70" s="30" t="s">
        <v>152</v>
      </c>
      <c r="B70" s="30" t="s">
        <v>7</v>
      </c>
      <c r="C70" s="30">
        <v>8.0</v>
      </c>
      <c r="D70" s="180" t="s">
        <v>32</v>
      </c>
      <c r="E70" s="149">
        <v>200000.0</v>
      </c>
      <c r="F70" s="31" t="s">
        <v>31</v>
      </c>
      <c r="G70" s="50"/>
    </row>
    <row r="71" ht="15.75" customHeight="1">
      <c r="A71" s="30" t="s">
        <v>152</v>
      </c>
      <c r="B71" s="30" t="s">
        <v>7</v>
      </c>
      <c r="C71" s="30">
        <v>9.0</v>
      </c>
      <c r="D71" s="180" t="s">
        <v>53</v>
      </c>
      <c r="E71" s="149">
        <v>200000.0</v>
      </c>
      <c r="F71" s="31" t="s">
        <v>52</v>
      </c>
      <c r="G71" s="50"/>
    </row>
    <row r="72" ht="15.75" customHeight="1">
      <c r="A72" s="30" t="s">
        <v>152</v>
      </c>
      <c r="B72" s="30" t="s">
        <v>7</v>
      </c>
      <c r="C72" s="30">
        <v>10.0</v>
      </c>
      <c r="D72" s="180" t="s">
        <v>88</v>
      </c>
      <c r="E72" s="149">
        <v>143000.0</v>
      </c>
      <c r="F72" s="31" t="s">
        <v>87</v>
      </c>
      <c r="G72" s="50"/>
    </row>
    <row r="73" ht="15.75" customHeight="1">
      <c r="A73" s="30" t="s">
        <v>153</v>
      </c>
      <c r="B73" s="30" t="s">
        <v>7</v>
      </c>
      <c r="C73" s="30">
        <v>1.0</v>
      </c>
      <c r="D73" s="180" t="s">
        <v>32</v>
      </c>
      <c r="E73" s="149">
        <v>200000.0</v>
      </c>
      <c r="F73" s="31" t="s">
        <v>31</v>
      </c>
      <c r="G73" s="50"/>
    </row>
    <row r="74" ht="15.75" customHeight="1">
      <c r="A74" s="30" t="s">
        <v>153</v>
      </c>
      <c r="B74" s="30" t="s">
        <v>7</v>
      </c>
      <c r="C74" s="30">
        <v>2.0</v>
      </c>
      <c r="D74" s="50" t="s">
        <v>761</v>
      </c>
      <c r="E74" s="149">
        <v>200000.0</v>
      </c>
      <c r="F74" s="31" t="s">
        <v>8</v>
      </c>
      <c r="G74" s="50"/>
    </row>
    <row r="75" ht="15.75" customHeight="1">
      <c r="A75" s="30" t="s">
        <v>153</v>
      </c>
      <c r="B75" s="30" t="s">
        <v>7</v>
      </c>
      <c r="C75" s="30">
        <v>3.0</v>
      </c>
      <c r="D75" s="50" t="s">
        <v>32</v>
      </c>
      <c r="E75" s="149">
        <v>200000.0</v>
      </c>
      <c r="F75" s="31" t="s">
        <v>31</v>
      </c>
      <c r="G75" s="50"/>
    </row>
    <row r="76" ht="15.75" customHeight="1">
      <c r="A76" s="135" t="s">
        <v>153</v>
      </c>
      <c r="B76" s="135" t="s">
        <v>7</v>
      </c>
      <c r="C76" s="135">
        <v>4.0</v>
      </c>
      <c r="D76" s="63" t="s">
        <v>988</v>
      </c>
      <c r="E76" s="150">
        <v>200000.0</v>
      </c>
      <c r="F76" s="137" t="s">
        <v>52</v>
      </c>
      <c r="G76" s="50"/>
    </row>
    <row r="77" ht="15.75" customHeight="1">
      <c r="A77" s="30" t="s">
        <v>86</v>
      </c>
      <c r="B77" s="30" t="s">
        <v>12</v>
      </c>
      <c r="C77" s="30">
        <v>1.0</v>
      </c>
      <c r="D77" s="157" t="s">
        <v>798</v>
      </c>
      <c r="E77" s="149">
        <v>119000.0</v>
      </c>
      <c r="F77" s="31" t="s">
        <v>28</v>
      </c>
      <c r="G77" s="50" t="s">
        <v>16</v>
      </c>
    </row>
    <row r="78" ht="15.75" customHeight="1">
      <c r="A78" s="30" t="s">
        <v>86</v>
      </c>
      <c r="B78" s="30" t="s">
        <v>12</v>
      </c>
      <c r="C78" s="30">
        <v>2.0</v>
      </c>
      <c r="D78" s="50" t="s">
        <v>749</v>
      </c>
      <c r="E78" s="149">
        <v>162000.0</v>
      </c>
      <c r="F78" s="31" t="s">
        <v>52</v>
      </c>
      <c r="G78" s="50" t="s">
        <v>16</v>
      </c>
    </row>
    <row r="79" ht="15.75" customHeight="1">
      <c r="A79" s="30" t="s">
        <v>86</v>
      </c>
      <c r="B79" s="30" t="s">
        <v>12</v>
      </c>
      <c r="C79" s="30">
        <v>3.0</v>
      </c>
      <c r="D79" s="50" t="s">
        <v>749</v>
      </c>
      <c r="E79" s="149">
        <v>153000.0</v>
      </c>
      <c r="F79" s="31" t="s">
        <v>52</v>
      </c>
      <c r="G79" s="50" t="s">
        <v>16</v>
      </c>
    </row>
    <row r="80" ht="15.75" customHeight="1">
      <c r="A80" s="30" t="s">
        <v>86</v>
      </c>
      <c r="B80" s="30" t="s">
        <v>12</v>
      </c>
      <c r="C80" s="30">
        <v>4.0</v>
      </c>
      <c r="D80" s="50" t="s">
        <v>806</v>
      </c>
      <c r="E80" s="149">
        <v>200000.0</v>
      </c>
      <c r="F80" s="31" t="s">
        <v>31</v>
      </c>
      <c r="G80" s="50" t="s">
        <v>16</v>
      </c>
    </row>
    <row r="81" ht="15.75" customHeight="1">
      <c r="A81" s="30" t="s">
        <v>86</v>
      </c>
      <c r="B81" s="30" t="s">
        <v>12</v>
      </c>
      <c r="C81" s="30">
        <v>5.0</v>
      </c>
      <c r="D81" s="50" t="s">
        <v>989</v>
      </c>
      <c r="E81" s="149">
        <v>200000.0</v>
      </c>
      <c r="F81" s="31" t="s">
        <v>40</v>
      </c>
      <c r="G81" s="50" t="s">
        <v>16</v>
      </c>
    </row>
    <row r="82" ht="15.75" customHeight="1">
      <c r="A82" s="30" t="s">
        <v>86</v>
      </c>
      <c r="B82" s="30" t="s">
        <v>12</v>
      </c>
      <c r="C82" s="30">
        <v>6.0</v>
      </c>
      <c r="D82" s="50" t="s">
        <v>990</v>
      </c>
      <c r="E82" s="149">
        <v>200000.0</v>
      </c>
      <c r="F82" s="31" t="s">
        <v>114</v>
      </c>
      <c r="G82" s="50" t="s">
        <v>16</v>
      </c>
    </row>
    <row r="83" ht="15.75" customHeight="1">
      <c r="A83" s="30" t="s">
        <v>86</v>
      </c>
      <c r="B83" s="30" t="s">
        <v>12</v>
      </c>
      <c r="C83" s="30">
        <v>7.0</v>
      </c>
      <c r="D83" s="50" t="s">
        <v>991</v>
      </c>
      <c r="E83" s="149">
        <v>200000.0</v>
      </c>
      <c r="F83" s="31" t="s">
        <v>87</v>
      </c>
      <c r="G83" s="50" t="s">
        <v>16</v>
      </c>
    </row>
    <row r="84" ht="15.75" customHeight="1">
      <c r="A84" s="30" t="s">
        <v>86</v>
      </c>
      <c r="B84" s="30" t="s">
        <v>12</v>
      </c>
      <c r="C84" s="30">
        <v>8.0</v>
      </c>
      <c r="D84" s="50" t="s">
        <v>992</v>
      </c>
      <c r="E84" s="149">
        <v>100000.0</v>
      </c>
      <c r="F84" s="31" t="s">
        <v>87</v>
      </c>
      <c r="G84" s="50" t="s">
        <v>16</v>
      </c>
    </row>
    <row r="85" ht="15.75" customHeight="1">
      <c r="A85" s="30" t="s">
        <v>86</v>
      </c>
      <c r="B85" s="30" t="s">
        <v>12</v>
      </c>
      <c r="C85" s="30">
        <v>9.0</v>
      </c>
      <c r="D85" s="50" t="s">
        <v>993</v>
      </c>
      <c r="E85" s="149">
        <v>162000.0</v>
      </c>
      <c r="F85" s="31" t="s">
        <v>81</v>
      </c>
      <c r="G85" s="50" t="s">
        <v>16</v>
      </c>
    </row>
    <row r="86" ht="15.75" customHeight="1">
      <c r="A86" s="30" t="s">
        <v>86</v>
      </c>
      <c r="B86" s="30" t="s">
        <v>12</v>
      </c>
      <c r="C86" s="30">
        <v>10.0</v>
      </c>
      <c r="D86" s="50" t="s">
        <v>994</v>
      </c>
      <c r="E86" s="149">
        <v>200000.0</v>
      </c>
      <c r="F86" s="31" t="s">
        <v>102</v>
      </c>
      <c r="G86" s="50" t="s">
        <v>16</v>
      </c>
    </row>
    <row r="87" ht="15.75" customHeight="1">
      <c r="A87" s="30" t="s">
        <v>89</v>
      </c>
      <c r="B87" s="30" t="s">
        <v>12</v>
      </c>
      <c r="C87" s="30">
        <v>1.0</v>
      </c>
      <c r="D87" s="50" t="s">
        <v>806</v>
      </c>
      <c r="E87" s="149">
        <v>200000.0</v>
      </c>
      <c r="F87" s="31" t="s">
        <v>31</v>
      </c>
      <c r="G87" s="50" t="s">
        <v>16</v>
      </c>
    </row>
    <row r="88" ht="15.75" customHeight="1">
      <c r="A88" s="30" t="s">
        <v>89</v>
      </c>
      <c r="B88" s="30" t="s">
        <v>12</v>
      </c>
      <c r="C88" s="30">
        <v>2.0</v>
      </c>
      <c r="D88" s="50" t="s">
        <v>806</v>
      </c>
      <c r="E88" s="149">
        <v>200000.0</v>
      </c>
      <c r="F88" s="31" t="s">
        <v>31</v>
      </c>
      <c r="G88" s="50" t="s">
        <v>16</v>
      </c>
    </row>
    <row r="89" ht="15.75" customHeight="1">
      <c r="A89" s="30" t="s">
        <v>89</v>
      </c>
      <c r="B89" s="30" t="s">
        <v>12</v>
      </c>
      <c r="C89" s="30">
        <v>3.0</v>
      </c>
      <c r="D89" s="50" t="s">
        <v>995</v>
      </c>
      <c r="E89" s="149">
        <v>200000.0</v>
      </c>
      <c r="F89" s="31" t="s">
        <v>70</v>
      </c>
      <c r="G89" s="50" t="s">
        <v>16</v>
      </c>
    </row>
    <row r="90" ht="15.75" customHeight="1">
      <c r="A90" s="30" t="s">
        <v>89</v>
      </c>
      <c r="B90" s="30" t="s">
        <v>12</v>
      </c>
      <c r="C90" s="30">
        <v>4.0</v>
      </c>
      <c r="D90" s="50" t="s">
        <v>806</v>
      </c>
      <c r="E90" s="149">
        <v>200000.0</v>
      </c>
      <c r="F90" s="31" t="s">
        <v>31</v>
      </c>
      <c r="G90" s="50" t="s">
        <v>16</v>
      </c>
    </row>
    <row r="91" ht="15.75" customHeight="1">
      <c r="A91" s="30" t="s">
        <v>89</v>
      </c>
      <c r="B91" s="30" t="s">
        <v>12</v>
      </c>
      <c r="C91" s="30">
        <v>5.0</v>
      </c>
      <c r="D91" s="50" t="s">
        <v>806</v>
      </c>
      <c r="E91" s="149">
        <v>200000.0</v>
      </c>
      <c r="F91" s="31" t="s">
        <v>31</v>
      </c>
      <c r="G91" s="50" t="s">
        <v>16</v>
      </c>
    </row>
    <row r="92" ht="15.75" customHeight="1">
      <c r="A92" s="30" t="s">
        <v>89</v>
      </c>
      <c r="B92" s="30" t="s">
        <v>12</v>
      </c>
      <c r="C92" s="30">
        <v>6.0</v>
      </c>
      <c r="D92" s="50" t="s">
        <v>806</v>
      </c>
      <c r="E92" s="149">
        <v>200000.0</v>
      </c>
      <c r="F92" s="31" t="s">
        <v>31</v>
      </c>
      <c r="G92" s="50" t="s">
        <v>16</v>
      </c>
    </row>
    <row r="93" ht="15.75" customHeight="1">
      <c r="A93" s="30" t="s">
        <v>89</v>
      </c>
      <c r="B93" s="30" t="s">
        <v>12</v>
      </c>
      <c r="C93" s="30">
        <v>7.0</v>
      </c>
      <c r="D93" s="50" t="s">
        <v>996</v>
      </c>
      <c r="E93" s="149">
        <v>200000.0</v>
      </c>
      <c r="F93" s="31" t="s">
        <v>96</v>
      </c>
      <c r="G93" s="50" t="s">
        <v>16</v>
      </c>
    </row>
    <row r="94" ht="15.75" customHeight="1">
      <c r="A94" s="30" t="s">
        <v>92</v>
      </c>
      <c r="B94" s="30" t="s">
        <v>12</v>
      </c>
      <c r="C94" s="30">
        <v>1.0</v>
      </c>
      <c r="D94" s="50" t="s">
        <v>997</v>
      </c>
      <c r="E94" s="149">
        <v>155000.0</v>
      </c>
      <c r="F94" s="31" t="s">
        <v>43</v>
      </c>
      <c r="G94" s="50" t="s">
        <v>16</v>
      </c>
    </row>
    <row r="95" ht="15.75" customHeight="1">
      <c r="A95" s="30" t="s">
        <v>92</v>
      </c>
      <c r="B95" s="30" t="s">
        <v>12</v>
      </c>
      <c r="C95" s="30">
        <v>2.0</v>
      </c>
      <c r="D95" s="50" t="s">
        <v>998</v>
      </c>
      <c r="E95" s="149">
        <v>200000.0</v>
      </c>
      <c r="F95" s="31" t="s">
        <v>40</v>
      </c>
      <c r="G95" s="50" t="s">
        <v>16</v>
      </c>
    </row>
    <row r="96" ht="15.75" customHeight="1">
      <c r="A96" s="30" t="s">
        <v>92</v>
      </c>
      <c r="B96" s="30" t="s">
        <v>12</v>
      </c>
      <c r="C96" s="30">
        <v>3.0</v>
      </c>
      <c r="D96" s="50" t="s">
        <v>806</v>
      </c>
      <c r="E96" s="149">
        <v>200000.0</v>
      </c>
      <c r="F96" s="31" t="s">
        <v>31</v>
      </c>
      <c r="G96" s="50" t="s">
        <v>16</v>
      </c>
    </row>
    <row r="97" ht="15.75" customHeight="1">
      <c r="A97" s="30" t="s">
        <v>92</v>
      </c>
      <c r="B97" s="30" t="s">
        <v>12</v>
      </c>
      <c r="C97" s="30">
        <v>4.0</v>
      </c>
      <c r="D97" s="50" t="s">
        <v>749</v>
      </c>
      <c r="E97" s="149">
        <v>143000.0</v>
      </c>
      <c r="F97" s="31" t="s">
        <v>52</v>
      </c>
      <c r="G97" s="50" t="s">
        <v>16</v>
      </c>
    </row>
    <row r="98" ht="15.75" customHeight="1">
      <c r="A98" s="30" t="s">
        <v>92</v>
      </c>
      <c r="B98" s="30" t="s">
        <v>12</v>
      </c>
      <c r="C98" s="30">
        <v>5.0</v>
      </c>
      <c r="D98" s="50" t="s">
        <v>806</v>
      </c>
      <c r="E98" s="149">
        <v>200000.0</v>
      </c>
      <c r="F98" s="31" t="s">
        <v>31</v>
      </c>
      <c r="G98" s="50" t="s">
        <v>16</v>
      </c>
    </row>
    <row r="99" ht="15.75" customHeight="1">
      <c r="A99" s="30" t="s">
        <v>92</v>
      </c>
      <c r="B99" s="30" t="s">
        <v>12</v>
      </c>
      <c r="C99" s="30">
        <v>6.0</v>
      </c>
      <c r="D99" s="50" t="s">
        <v>992</v>
      </c>
      <c r="E99" s="149">
        <v>159000.0</v>
      </c>
      <c r="F99" s="31" t="s">
        <v>87</v>
      </c>
      <c r="G99" s="50" t="s">
        <v>16</v>
      </c>
    </row>
    <row r="100" ht="15.75" customHeight="1">
      <c r="A100" s="30" t="s">
        <v>95</v>
      </c>
      <c r="B100" s="30" t="s">
        <v>12</v>
      </c>
      <c r="C100" s="30">
        <v>1.0</v>
      </c>
      <c r="D100" s="50" t="s">
        <v>806</v>
      </c>
      <c r="E100" s="149">
        <v>200000.0</v>
      </c>
      <c r="F100" s="31" t="s">
        <v>31</v>
      </c>
      <c r="G100" s="50" t="s">
        <v>16</v>
      </c>
    </row>
    <row r="101" ht="15.75" customHeight="1">
      <c r="A101" s="30" t="s">
        <v>95</v>
      </c>
      <c r="B101" s="30" t="s">
        <v>12</v>
      </c>
      <c r="C101" s="30">
        <v>2.0</v>
      </c>
      <c r="D101" s="50" t="s">
        <v>806</v>
      </c>
      <c r="E101" s="149">
        <v>200000.0</v>
      </c>
      <c r="F101" s="31" t="s">
        <v>31</v>
      </c>
      <c r="G101" s="50" t="s">
        <v>16</v>
      </c>
    </row>
    <row r="102" ht="15.75" customHeight="1">
      <c r="A102" s="30" t="s">
        <v>95</v>
      </c>
      <c r="B102" s="30" t="s">
        <v>12</v>
      </c>
      <c r="C102" s="30">
        <v>3.0</v>
      </c>
      <c r="D102" s="50" t="s">
        <v>999</v>
      </c>
      <c r="E102" s="149">
        <v>158000.0</v>
      </c>
      <c r="F102" s="31" t="s">
        <v>96</v>
      </c>
      <c r="G102" s="50" t="s">
        <v>16</v>
      </c>
    </row>
    <row r="103" ht="15.75" customHeight="1">
      <c r="A103" s="30" t="s">
        <v>95</v>
      </c>
      <c r="B103" s="30" t="s">
        <v>12</v>
      </c>
      <c r="C103" s="30">
        <v>4.0</v>
      </c>
      <c r="D103" s="50" t="s">
        <v>1000</v>
      </c>
      <c r="E103" s="149">
        <v>171000.0</v>
      </c>
      <c r="F103" s="31" t="s">
        <v>90</v>
      </c>
      <c r="G103" s="50" t="s">
        <v>16</v>
      </c>
    </row>
    <row r="104" ht="15.75" customHeight="1">
      <c r="A104" s="30" t="s">
        <v>95</v>
      </c>
      <c r="B104" s="30" t="s">
        <v>12</v>
      </c>
      <c r="C104" s="30">
        <v>5.0</v>
      </c>
      <c r="D104" s="50" t="s">
        <v>1001</v>
      </c>
      <c r="E104" s="149">
        <v>134000.0</v>
      </c>
      <c r="F104" s="31" t="s">
        <v>37</v>
      </c>
      <c r="G104" s="50" t="s">
        <v>16</v>
      </c>
    </row>
    <row r="105" ht="15.75" customHeight="1">
      <c r="A105" s="30" t="s">
        <v>95</v>
      </c>
      <c r="B105" s="30" t="s">
        <v>12</v>
      </c>
      <c r="C105" s="30">
        <v>6.0</v>
      </c>
      <c r="D105" s="50" t="s">
        <v>1002</v>
      </c>
      <c r="E105" s="149">
        <v>167000.0</v>
      </c>
      <c r="F105" s="31" t="s">
        <v>81</v>
      </c>
      <c r="G105" s="50" t="s">
        <v>16</v>
      </c>
    </row>
    <row r="106" ht="15.75" customHeight="1">
      <c r="A106" s="30" t="s">
        <v>95</v>
      </c>
      <c r="B106" s="30" t="s">
        <v>12</v>
      </c>
      <c r="C106" s="30">
        <v>7.0</v>
      </c>
      <c r="D106" s="50" t="s">
        <v>1003</v>
      </c>
      <c r="E106" s="149">
        <v>161000.0</v>
      </c>
      <c r="F106" s="31" t="s">
        <v>49</v>
      </c>
      <c r="G106" s="50" t="s">
        <v>16</v>
      </c>
    </row>
    <row r="107" ht="15.75" customHeight="1">
      <c r="A107" s="30" t="s">
        <v>95</v>
      </c>
      <c r="B107" s="30" t="s">
        <v>12</v>
      </c>
      <c r="C107" s="30">
        <v>8.0</v>
      </c>
      <c r="D107" s="50" t="s">
        <v>1004</v>
      </c>
      <c r="E107" s="149">
        <v>160000.0</v>
      </c>
      <c r="F107" s="31" t="s">
        <v>108</v>
      </c>
      <c r="G107" s="50" t="s">
        <v>16</v>
      </c>
    </row>
    <row r="108" ht="15.75" customHeight="1">
      <c r="A108" s="30" t="s">
        <v>95</v>
      </c>
      <c r="B108" s="30" t="s">
        <v>12</v>
      </c>
      <c r="C108" s="30">
        <v>9.0</v>
      </c>
      <c r="D108" s="50" t="s">
        <v>1005</v>
      </c>
      <c r="E108" s="149">
        <v>153000.0</v>
      </c>
      <c r="F108" s="31" t="s">
        <v>37</v>
      </c>
      <c r="G108" s="50" t="s">
        <v>16</v>
      </c>
    </row>
    <row r="109" ht="15.75" customHeight="1">
      <c r="A109" s="30" t="s">
        <v>95</v>
      </c>
      <c r="B109" s="30" t="s">
        <v>12</v>
      </c>
      <c r="C109" s="30">
        <v>10.0</v>
      </c>
      <c r="D109" s="50" t="s">
        <v>1006</v>
      </c>
      <c r="E109" s="149">
        <v>200000.0</v>
      </c>
      <c r="F109" s="31" t="s">
        <v>43</v>
      </c>
      <c r="G109" s="50" t="s">
        <v>16</v>
      </c>
    </row>
    <row r="110" ht="15.75" customHeight="1">
      <c r="A110" s="30" t="s">
        <v>150</v>
      </c>
      <c r="B110" s="30" t="s">
        <v>12</v>
      </c>
      <c r="C110" s="30">
        <v>1.0</v>
      </c>
      <c r="D110" s="50" t="s">
        <v>998</v>
      </c>
      <c r="E110" s="149">
        <v>200000.0</v>
      </c>
      <c r="F110" s="31" t="s">
        <v>40</v>
      </c>
      <c r="G110" s="50" t="s">
        <v>16</v>
      </c>
    </row>
    <row r="111" ht="15.75" customHeight="1">
      <c r="A111" s="30" t="s">
        <v>150</v>
      </c>
      <c r="B111" s="30" t="s">
        <v>12</v>
      </c>
      <c r="C111" s="30">
        <v>2.0</v>
      </c>
      <c r="D111" s="50" t="s">
        <v>806</v>
      </c>
      <c r="E111" s="149">
        <v>200000.0</v>
      </c>
      <c r="F111" s="31" t="s">
        <v>31</v>
      </c>
      <c r="G111" s="50" t="s">
        <v>16</v>
      </c>
    </row>
    <row r="112" ht="15.75" customHeight="1">
      <c r="A112" s="30" t="s">
        <v>150</v>
      </c>
      <c r="B112" s="30" t="s">
        <v>12</v>
      </c>
      <c r="C112" s="30">
        <v>3.0</v>
      </c>
      <c r="D112" s="50" t="s">
        <v>806</v>
      </c>
      <c r="E112" s="149">
        <v>200000.0</v>
      </c>
      <c r="F112" s="31" t="s">
        <v>31</v>
      </c>
      <c r="G112" s="50" t="s">
        <v>16</v>
      </c>
    </row>
    <row r="113" ht="15.75" customHeight="1">
      <c r="A113" s="30" t="s">
        <v>150</v>
      </c>
      <c r="B113" s="30" t="s">
        <v>12</v>
      </c>
      <c r="C113" s="30">
        <v>4.0</v>
      </c>
      <c r="D113" s="50" t="s">
        <v>998</v>
      </c>
      <c r="E113" s="149">
        <v>200000.0</v>
      </c>
      <c r="F113" s="31" t="s">
        <v>40</v>
      </c>
      <c r="G113" s="50" t="s">
        <v>16</v>
      </c>
    </row>
    <row r="114" ht="15.75" customHeight="1">
      <c r="A114" s="30" t="s">
        <v>150</v>
      </c>
      <c r="B114" s="30" t="s">
        <v>12</v>
      </c>
      <c r="C114" s="30">
        <v>5.0</v>
      </c>
      <c r="D114" s="157" t="s">
        <v>798</v>
      </c>
      <c r="E114" s="149">
        <v>200000.0</v>
      </c>
      <c r="F114" s="31" t="s">
        <v>28</v>
      </c>
      <c r="G114" s="50" t="s">
        <v>16</v>
      </c>
    </row>
    <row r="115" ht="15.75" customHeight="1">
      <c r="A115" s="30" t="s">
        <v>150</v>
      </c>
      <c r="B115" s="30" t="s">
        <v>12</v>
      </c>
      <c r="C115" s="30">
        <v>6.0</v>
      </c>
      <c r="D115" s="50" t="s">
        <v>1007</v>
      </c>
      <c r="E115" s="149">
        <v>176000.0</v>
      </c>
      <c r="F115" s="31" t="s">
        <v>120</v>
      </c>
      <c r="G115" s="50" t="s">
        <v>16</v>
      </c>
    </row>
    <row r="116" ht="15.75" customHeight="1">
      <c r="A116" s="30" t="s">
        <v>150</v>
      </c>
      <c r="B116" s="30" t="s">
        <v>12</v>
      </c>
      <c r="C116" s="30">
        <v>7.0</v>
      </c>
      <c r="D116" s="50" t="s">
        <v>1008</v>
      </c>
      <c r="E116" s="149">
        <v>200000.0</v>
      </c>
      <c r="F116" s="31" t="s">
        <v>90</v>
      </c>
      <c r="G116" s="50" t="s">
        <v>16</v>
      </c>
    </row>
    <row r="117" ht="15.75" customHeight="1">
      <c r="A117" s="30" t="s">
        <v>150</v>
      </c>
      <c r="B117" s="30" t="s">
        <v>12</v>
      </c>
      <c r="C117" s="30">
        <v>8.0</v>
      </c>
      <c r="D117" s="50" t="s">
        <v>1009</v>
      </c>
      <c r="E117" s="149">
        <v>200000.0</v>
      </c>
      <c r="F117" s="31" t="s">
        <v>108</v>
      </c>
      <c r="G117" s="50" t="s">
        <v>16</v>
      </c>
    </row>
    <row r="118" ht="15.75" customHeight="1">
      <c r="A118" s="30" t="s">
        <v>150</v>
      </c>
      <c r="B118" s="30" t="s">
        <v>12</v>
      </c>
      <c r="C118" s="30">
        <v>9.0</v>
      </c>
      <c r="D118" s="50" t="s">
        <v>1008</v>
      </c>
      <c r="E118" s="149">
        <v>158000.0</v>
      </c>
      <c r="F118" s="31" t="s">
        <v>90</v>
      </c>
      <c r="G118" s="50" t="s">
        <v>16</v>
      </c>
    </row>
    <row r="119" ht="15.75" customHeight="1">
      <c r="A119" s="30" t="s">
        <v>150</v>
      </c>
      <c r="B119" s="30" t="s">
        <v>12</v>
      </c>
      <c r="C119" s="30">
        <v>10.0</v>
      </c>
      <c r="D119" s="50" t="s">
        <v>1010</v>
      </c>
      <c r="E119" s="149">
        <v>200000.0</v>
      </c>
      <c r="F119" s="31" t="s">
        <v>40</v>
      </c>
      <c r="G119" s="50" t="s">
        <v>16</v>
      </c>
    </row>
    <row r="120" ht="15.75" customHeight="1">
      <c r="A120" s="30" t="s">
        <v>151</v>
      </c>
      <c r="B120" s="30" t="s">
        <v>12</v>
      </c>
      <c r="C120" s="30">
        <v>1.0</v>
      </c>
      <c r="D120" s="50" t="s">
        <v>998</v>
      </c>
      <c r="E120" s="149">
        <v>200000.0</v>
      </c>
      <c r="F120" s="31" t="s">
        <v>40</v>
      </c>
      <c r="G120" s="50" t="s">
        <v>16</v>
      </c>
    </row>
    <row r="121" ht="15.75" customHeight="1">
      <c r="A121" s="30" t="s">
        <v>151</v>
      </c>
      <c r="B121" s="30" t="s">
        <v>12</v>
      </c>
      <c r="C121" s="30">
        <v>2.0</v>
      </c>
      <c r="D121" s="50" t="s">
        <v>880</v>
      </c>
      <c r="E121" s="149">
        <v>200000.0</v>
      </c>
      <c r="F121" s="31" t="s">
        <v>31</v>
      </c>
      <c r="G121" s="50" t="s">
        <v>16</v>
      </c>
    </row>
    <row r="122" ht="15.75" customHeight="1">
      <c r="A122" s="30" t="s">
        <v>151</v>
      </c>
      <c r="B122" s="30" t="s">
        <v>12</v>
      </c>
      <c r="C122" s="30">
        <v>3.0</v>
      </c>
      <c r="D122" s="50" t="s">
        <v>1011</v>
      </c>
      <c r="E122" s="149">
        <v>200000.0</v>
      </c>
      <c r="F122" s="31" t="s">
        <v>31</v>
      </c>
      <c r="G122" s="50" t="s">
        <v>16</v>
      </c>
    </row>
    <row r="123" ht="15.75" customHeight="1">
      <c r="A123" s="30" t="s">
        <v>151</v>
      </c>
      <c r="B123" s="30" t="s">
        <v>12</v>
      </c>
      <c r="C123" s="30">
        <v>4.0</v>
      </c>
      <c r="D123" s="50" t="s">
        <v>1011</v>
      </c>
      <c r="E123" s="149">
        <v>200000.0</v>
      </c>
      <c r="F123" s="31" t="s">
        <v>31</v>
      </c>
      <c r="G123" s="50" t="s">
        <v>16</v>
      </c>
    </row>
    <row r="124" ht="15.75" customHeight="1">
      <c r="A124" s="30" t="s">
        <v>151</v>
      </c>
      <c r="B124" s="30" t="s">
        <v>12</v>
      </c>
      <c r="C124" s="30">
        <v>5.0</v>
      </c>
      <c r="D124" s="50" t="s">
        <v>1012</v>
      </c>
      <c r="E124" s="149">
        <v>161000.0</v>
      </c>
      <c r="F124" s="31" t="s">
        <v>90</v>
      </c>
      <c r="G124" s="50" t="s">
        <v>16</v>
      </c>
    </row>
    <row r="125" ht="15.75" customHeight="1">
      <c r="A125" s="30" t="s">
        <v>151</v>
      </c>
      <c r="B125" s="30" t="s">
        <v>12</v>
      </c>
      <c r="C125" s="30">
        <v>6.0</v>
      </c>
      <c r="D125" s="50" t="s">
        <v>1012</v>
      </c>
      <c r="E125" s="149">
        <v>200000.0</v>
      </c>
      <c r="F125" s="31" t="s">
        <v>90</v>
      </c>
      <c r="G125" s="50" t="s">
        <v>16</v>
      </c>
    </row>
    <row r="126" ht="15.75" customHeight="1">
      <c r="A126" s="30" t="s">
        <v>151</v>
      </c>
      <c r="B126" s="30" t="s">
        <v>12</v>
      </c>
      <c r="C126" s="30">
        <v>7.0</v>
      </c>
      <c r="D126" s="157" t="s">
        <v>798</v>
      </c>
      <c r="E126" s="149">
        <v>165000.0</v>
      </c>
      <c r="F126" s="31" t="s">
        <v>28</v>
      </c>
      <c r="G126" s="50" t="s">
        <v>16</v>
      </c>
    </row>
    <row r="127" ht="15.75" customHeight="1">
      <c r="A127" s="30" t="s">
        <v>152</v>
      </c>
      <c r="B127" s="30" t="s">
        <v>12</v>
      </c>
      <c r="C127" s="30">
        <v>1.0</v>
      </c>
      <c r="D127" s="50" t="s">
        <v>998</v>
      </c>
      <c r="E127" s="149">
        <v>200000.0</v>
      </c>
      <c r="F127" s="31" t="s">
        <v>40</v>
      </c>
      <c r="G127" s="50" t="s">
        <v>16</v>
      </c>
    </row>
    <row r="128" ht="15.75" customHeight="1">
      <c r="A128" s="30" t="s">
        <v>152</v>
      </c>
      <c r="B128" s="30" t="s">
        <v>12</v>
      </c>
      <c r="C128" s="30">
        <v>2.0</v>
      </c>
      <c r="D128" s="50" t="s">
        <v>1013</v>
      </c>
      <c r="E128" s="149">
        <v>159000.0</v>
      </c>
      <c r="F128" s="31" t="s">
        <v>37</v>
      </c>
      <c r="G128" s="50" t="s">
        <v>16</v>
      </c>
    </row>
    <row r="129" ht="15.75" customHeight="1">
      <c r="A129" s="30" t="s">
        <v>152</v>
      </c>
      <c r="B129" s="30" t="s">
        <v>12</v>
      </c>
      <c r="C129" s="30">
        <v>3.0</v>
      </c>
      <c r="D129" s="50" t="s">
        <v>1014</v>
      </c>
      <c r="E129" s="149">
        <v>200000.0</v>
      </c>
      <c r="F129" s="31" t="s">
        <v>111</v>
      </c>
      <c r="G129" s="50" t="s">
        <v>16</v>
      </c>
    </row>
    <row r="130" ht="15.75" customHeight="1">
      <c r="A130" s="30" t="s">
        <v>152</v>
      </c>
      <c r="B130" s="30" t="s">
        <v>12</v>
      </c>
      <c r="C130" s="30">
        <v>4.0</v>
      </c>
      <c r="D130" s="50" t="s">
        <v>1014</v>
      </c>
      <c r="E130" s="149">
        <v>200000.0</v>
      </c>
      <c r="F130" s="31" t="s">
        <v>111</v>
      </c>
      <c r="G130" s="50" t="s">
        <v>16</v>
      </c>
    </row>
    <row r="131" ht="15.75" customHeight="1">
      <c r="A131" s="30" t="s">
        <v>152</v>
      </c>
      <c r="B131" s="30" t="s">
        <v>12</v>
      </c>
      <c r="C131" s="30">
        <v>5.0</v>
      </c>
      <c r="D131" s="50" t="s">
        <v>1015</v>
      </c>
      <c r="E131" s="149">
        <v>85000.0</v>
      </c>
      <c r="F131" s="31" t="s">
        <v>120</v>
      </c>
      <c r="G131" s="50" t="s">
        <v>16</v>
      </c>
    </row>
    <row r="132" ht="15.75" customHeight="1">
      <c r="A132" s="30" t="s">
        <v>152</v>
      </c>
      <c r="B132" s="30" t="s">
        <v>12</v>
      </c>
      <c r="C132" s="30">
        <v>6.0</v>
      </c>
      <c r="D132" s="50" t="s">
        <v>1016</v>
      </c>
      <c r="E132" s="149">
        <v>200000.0</v>
      </c>
      <c r="F132" s="31" t="s">
        <v>34</v>
      </c>
      <c r="G132" s="50" t="s">
        <v>16</v>
      </c>
    </row>
    <row r="133" ht="15.75" customHeight="1">
      <c r="A133" s="30" t="s">
        <v>152</v>
      </c>
      <c r="B133" s="30" t="s">
        <v>12</v>
      </c>
      <c r="C133" s="30">
        <v>7.0</v>
      </c>
      <c r="D133" s="50" t="s">
        <v>1016</v>
      </c>
      <c r="E133" s="149">
        <v>200000.0</v>
      </c>
      <c r="F133" s="31" t="s">
        <v>34</v>
      </c>
      <c r="G133" s="50" t="s">
        <v>16</v>
      </c>
    </row>
    <row r="134" ht="15.75" customHeight="1">
      <c r="A134" s="30" t="s">
        <v>152</v>
      </c>
      <c r="B134" s="30" t="s">
        <v>12</v>
      </c>
      <c r="C134" s="30">
        <v>8.0</v>
      </c>
      <c r="D134" s="50" t="s">
        <v>1017</v>
      </c>
      <c r="E134" s="149">
        <v>196000.0</v>
      </c>
      <c r="F134" s="31" t="s">
        <v>43</v>
      </c>
      <c r="G134" s="50" t="s">
        <v>16</v>
      </c>
    </row>
    <row r="135" ht="15.75" customHeight="1">
      <c r="A135" s="30" t="s">
        <v>152</v>
      </c>
      <c r="B135" s="30" t="s">
        <v>12</v>
      </c>
      <c r="C135" s="30">
        <v>9.0</v>
      </c>
      <c r="D135" s="50" t="s">
        <v>806</v>
      </c>
      <c r="E135" s="149">
        <v>200000.0</v>
      </c>
      <c r="F135" s="31" t="s">
        <v>31</v>
      </c>
      <c r="G135" s="50" t="s">
        <v>16</v>
      </c>
    </row>
    <row r="136" ht="15.75" customHeight="1">
      <c r="A136" s="30" t="s">
        <v>152</v>
      </c>
      <c r="B136" s="30" t="s">
        <v>12</v>
      </c>
      <c r="C136" s="30">
        <v>10.0</v>
      </c>
      <c r="D136" s="50" t="s">
        <v>806</v>
      </c>
      <c r="E136" s="149">
        <v>200000.0</v>
      </c>
      <c r="F136" s="31" t="s">
        <v>31</v>
      </c>
      <c r="G136" s="50" t="s">
        <v>16</v>
      </c>
    </row>
    <row r="137" ht="15.75" customHeight="1">
      <c r="A137" s="30" t="s">
        <v>153</v>
      </c>
      <c r="B137" s="30" t="s">
        <v>12</v>
      </c>
      <c r="C137" s="30">
        <v>1.0</v>
      </c>
      <c r="D137" s="50" t="s">
        <v>1018</v>
      </c>
      <c r="E137" s="149">
        <v>200000.0</v>
      </c>
      <c r="F137" s="31" t="s">
        <v>40</v>
      </c>
      <c r="G137" s="50" t="s">
        <v>16</v>
      </c>
    </row>
    <row r="138" ht="15.75" customHeight="1">
      <c r="A138" s="30" t="s">
        <v>153</v>
      </c>
      <c r="B138" s="30" t="s">
        <v>12</v>
      </c>
      <c r="C138" s="30">
        <v>2.0</v>
      </c>
      <c r="D138" s="50" t="s">
        <v>749</v>
      </c>
      <c r="E138" s="149">
        <v>144000.0</v>
      </c>
      <c r="F138" s="31" t="s">
        <v>52</v>
      </c>
      <c r="G138" s="50" t="s">
        <v>16</v>
      </c>
    </row>
    <row r="139" ht="15.75" customHeight="1">
      <c r="A139" s="30" t="s">
        <v>153</v>
      </c>
      <c r="B139" s="30" t="s">
        <v>12</v>
      </c>
      <c r="C139" s="30">
        <v>3.0</v>
      </c>
      <c r="D139" s="50" t="s">
        <v>1019</v>
      </c>
      <c r="E139" s="149">
        <v>158000.0</v>
      </c>
      <c r="F139" s="31" t="s">
        <v>52</v>
      </c>
      <c r="G139" s="50" t="s">
        <v>16</v>
      </c>
    </row>
    <row r="140" ht="15.75" customHeight="1">
      <c r="A140" s="30" t="s">
        <v>153</v>
      </c>
      <c r="B140" s="30" t="s">
        <v>12</v>
      </c>
      <c r="C140" s="30">
        <v>4.0</v>
      </c>
      <c r="D140" s="50" t="s">
        <v>880</v>
      </c>
      <c r="E140" s="149">
        <v>200000.0</v>
      </c>
      <c r="F140" s="31" t="s">
        <v>31</v>
      </c>
      <c r="G140" s="50" t="s">
        <v>16</v>
      </c>
    </row>
    <row r="141" ht="15.75" customHeight="1">
      <c r="A141" s="30" t="s">
        <v>153</v>
      </c>
      <c r="B141" s="30" t="s">
        <v>12</v>
      </c>
      <c r="C141" s="30">
        <v>5.0</v>
      </c>
      <c r="D141" s="50" t="s">
        <v>880</v>
      </c>
      <c r="E141" s="149">
        <v>200000.0</v>
      </c>
      <c r="F141" s="31" t="s">
        <v>31</v>
      </c>
      <c r="G141" s="50" t="s">
        <v>16</v>
      </c>
    </row>
    <row r="142" ht="15.75" customHeight="1">
      <c r="A142" s="30" t="s">
        <v>153</v>
      </c>
      <c r="B142" s="30" t="s">
        <v>12</v>
      </c>
      <c r="C142" s="30">
        <v>6.0</v>
      </c>
      <c r="D142" s="50" t="s">
        <v>1020</v>
      </c>
      <c r="E142" s="149">
        <v>200000.0</v>
      </c>
      <c r="F142" s="31" t="s">
        <v>96</v>
      </c>
      <c r="G142" s="50" t="s">
        <v>16</v>
      </c>
    </row>
    <row r="143" ht="15.75" customHeight="1">
      <c r="A143" s="30" t="s">
        <v>153</v>
      </c>
      <c r="B143" s="30" t="s">
        <v>12</v>
      </c>
      <c r="C143" s="30">
        <v>7.0</v>
      </c>
      <c r="D143" s="50" t="s">
        <v>1020</v>
      </c>
      <c r="E143" s="149">
        <v>150000.0</v>
      </c>
      <c r="F143" s="31" t="s">
        <v>96</v>
      </c>
      <c r="G143" s="50" t="s">
        <v>16</v>
      </c>
    </row>
    <row r="144" ht="15.75" customHeight="1">
      <c r="A144" s="135" t="s">
        <v>153</v>
      </c>
      <c r="B144" s="135" t="s">
        <v>12</v>
      </c>
      <c r="C144" s="135">
        <v>8.0</v>
      </c>
      <c r="D144" s="63" t="s">
        <v>1015</v>
      </c>
      <c r="E144" s="150">
        <v>200000.0</v>
      </c>
      <c r="F144" s="137" t="s">
        <v>120</v>
      </c>
      <c r="G144" s="50" t="s">
        <v>16</v>
      </c>
    </row>
    <row r="145" ht="15.75" customHeight="1">
      <c r="A145" s="30" t="s">
        <v>86</v>
      </c>
      <c r="B145" s="30" t="s">
        <v>18</v>
      </c>
      <c r="C145" s="30">
        <v>1.0</v>
      </c>
      <c r="D145" s="50" t="s">
        <v>992</v>
      </c>
      <c r="E145" s="149">
        <v>195000.0</v>
      </c>
      <c r="F145" s="31" t="s">
        <v>87</v>
      </c>
      <c r="G145" s="50" t="s">
        <v>16</v>
      </c>
    </row>
    <row r="146" ht="15.75" customHeight="1">
      <c r="A146" s="30" t="s">
        <v>86</v>
      </c>
      <c r="B146" s="30" t="s">
        <v>18</v>
      </c>
      <c r="C146" s="30">
        <v>2.0</v>
      </c>
      <c r="D146" s="50" t="s">
        <v>749</v>
      </c>
      <c r="E146" s="149">
        <v>123000.0</v>
      </c>
      <c r="F146" s="31" t="s">
        <v>52</v>
      </c>
      <c r="G146" s="50" t="s">
        <v>16</v>
      </c>
    </row>
    <row r="147" ht="15.75" customHeight="1">
      <c r="A147" s="30" t="s">
        <v>86</v>
      </c>
      <c r="B147" s="30" t="s">
        <v>18</v>
      </c>
      <c r="C147" s="30">
        <v>3.0</v>
      </c>
      <c r="D147" s="50" t="s">
        <v>749</v>
      </c>
      <c r="E147" s="149">
        <v>200000.0</v>
      </c>
      <c r="F147" s="31" t="s">
        <v>52</v>
      </c>
      <c r="G147" s="50" t="s">
        <v>16</v>
      </c>
    </row>
    <row r="148" ht="15.75" customHeight="1">
      <c r="A148" s="30" t="s">
        <v>86</v>
      </c>
      <c r="B148" s="30" t="s">
        <v>18</v>
      </c>
      <c r="C148" s="30">
        <v>4.0</v>
      </c>
      <c r="D148" s="50" t="s">
        <v>1021</v>
      </c>
      <c r="E148" s="149">
        <v>200000.0</v>
      </c>
      <c r="F148" s="31" t="s">
        <v>28</v>
      </c>
      <c r="G148" s="50" t="s">
        <v>16</v>
      </c>
    </row>
    <row r="149" ht="15.75" customHeight="1">
      <c r="A149" s="30" t="s">
        <v>86</v>
      </c>
      <c r="B149" s="30" t="s">
        <v>18</v>
      </c>
      <c r="C149" s="30">
        <v>5.0</v>
      </c>
      <c r="D149" s="50" t="s">
        <v>1021</v>
      </c>
      <c r="E149" s="149">
        <v>200000.0</v>
      </c>
      <c r="F149" s="31" t="s">
        <v>28</v>
      </c>
      <c r="G149" s="50" t="s">
        <v>16</v>
      </c>
    </row>
    <row r="150" ht="15.75" customHeight="1">
      <c r="A150" s="30" t="s">
        <v>86</v>
      </c>
      <c r="B150" s="30" t="s">
        <v>18</v>
      </c>
      <c r="C150" s="30">
        <v>6.0</v>
      </c>
      <c r="D150" s="2" t="s">
        <v>50</v>
      </c>
      <c r="E150" s="149">
        <v>200000.0</v>
      </c>
      <c r="F150" s="31" t="s">
        <v>49</v>
      </c>
      <c r="G150" s="50" t="s">
        <v>16</v>
      </c>
    </row>
    <row r="151" ht="15.75" customHeight="1">
      <c r="A151" s="30" t="s">
        <v>89</v>
      </c>
      <c r="B151" s="30" t="s">
        <v>18</v>
      </c>
      <c r="C151" s="30">
        <v>1.0</v>
      </c>
      <c r="D151" s="50" t="s">
        <v>880</v>
      </c>
      <c r="E151" s="149">
        <v>200000.0</v>
      </c>
      <c r="F151" s="31" t="s">
        <v>31</v>
      </c>
      <c r="G151" s="50" t="s">
        <v>16</v>
      </c>
    </row>
    <row r="152" ht="15.75" customHeight="1">
      <c r="A152" s="30" t="s">
        <v>89</v>
      </c>
      <c r="B152" s="30" t="s">
        <v>18</v>
      </c>
      <c r="C152" s="30">
        <v>2.0</v>
      </c>
      <c r="D152" s="50" t="s">
        <v>880</v>
      </c>
      <c r="E152" s="149">
        <v>200000.0</v>
      </c>
      <c r="F152" s="31" t="s">
        <v>31</v>
      </c>
      <c r="G152" s="50" t="s">
        <v>16</v>
      </c>
    </row>
    <row r="153" ht="15.75" customHeight="1">
      <c r="A153" s="30" t="s">
        <v>89</v>
      </c>
      <c r="B153" s="30" t="s">
        <v>18</v>
      </c>
      <c r="C153" s="30">
        <v>3.0</v>
      </c>
      <c r="D153" s="50" t="s">
        <v>1022</v>
      </c>
      <c r="E153" s="149">
        <v>200000.0</v>
      </c>
      <c r="F153" s="31" t="s">
        <v>28</v>
      </c>
      <c r="G153" s="50" t="s">
        <v>16</v>
      </c>
    </row>
    <row r="154" ht="15.75" customHeight="1">
      <c r="A154" s="30" t="s">
        <v>89</v>
      </c>
      <c r="B154" s="30" t="s">
        <v>18</v>
      </c>
      <c r="C154" s="30">
        <v>4.0</v>
      </c>
      <c r="D154" s="50" t="s">
        <v>1022</v>
      </c>
      <c r="E154" s="149">
        <v>200000.0</v>
      </c>
      <c r="F154" s="31" t="s">
        <v>28</v>
      </c>
      <c r="G154" s="50" t="s">
        <v>16</v>
      </c>
    </row>
    <row r="155" ht="15.75" customHeight="1">
      <c r="A155" s="30" t="s">
        <v>89</v>
      </c>
      <c r="B155" s="30" t="s">
        <v>18</v>
      </c>
      <c r="C155" s="30">
        <v>5.0</v>
      </c>
      <c r="D155" s="50" t="s">
        <v>1023</v>
      </c>
      <c r="E155" s="149">
        <v>200000.0</v>
      </c>
      <c r="F155" s="31" t="s">
        <v>96</v>
      </c>
      <c r="G155" s="50" t="s">
        <v>16</v>
      </c>
    </row>
    <row r="156" ht="15.75" customHeight="1">
      <c r="A156" s="30" t="s">
        <v>89</v>
      </c>
      <c r="B156" s="30" t="s">
        <v>18</v>
      </c>
      <c r="C156" s="30">
        <v>6.0</v>
      </c>
      <c r="D156" s="50" t="s">
        <v>1024</v>
      </c>
      <c r="E156" s="149">
        <v>200000.0</v>
      </c>
      <c r="F156" s="31" t="s">
        <v>28</v>
      </c>
      <c r="G156" s="50" t="s">
        <v>16</v>
      </c>
    </row>
    <row r="157" ht="15.75" customHeight="1">
      <c r="A157" s="30" t="s">
        <v>89</v>
      </c>
      <c r="B157" s="30" t="s">
        <v>18</v>
      </c>
      <c r="C157" s="30">
        <v>7.0</v>
      </c>
      <c r="D157" s="50" t="s">
        <v>1025</v>
      </c>
      <c r="E157" s="149">
        <v>200000.0</v>
      </c>
      <c r="F157" s="31" t="s">
        <v>96</v>
      </c>
      <c r="G157" s="50" t="s">
        <v>16</v>
      </c>
    </row>
    <row r="158" ht="15.75" customHeight="1">
      <c r="A158" s="30" t="s">
        <v>89</v>
      </c>
      <c r="B158" s="30" t="s">
        <v>18</v>
      </c>
      <c r="C158" s="30">
        <v>8.0</v>
      </c>
      <c r="D158" s="50" t="s">
        <v>880</v>
      </c>
      <c r="E158" s="149">
        <v>100000.0</v>
      </c>
      <c r="F158" s="31" t="s">
        <v>31</v>
      </c>
      <c r="G158" s="50" t="s">
        <v>16</v>
      </c>
    </row>
    <row r="159" ht="15.75" customHeight="1">
      <c r="A159" s="30" t="s">
        <v>89</v>
      </c>
      <c r="B159" s="30" t="s">
        <v>18</v>
      </c>
      <c r="C159" s="30">
        <v>9.0</v>
      </c>
      <c r="D159" s="50" t="s">
        <v>990</v>
      </c>
      <c r="E159" s="149">
        <v>200000.0</v>
      </c>
      <c r="F159" s="31" t="s">
        <v>28</v>
      </c>
      <c r="G159" s="50" t="s">
        <v>16</v>
      </c>
    </row>
    <row r="160" ht="15.75" customHeight="1">
      <c r="A160" s="30" t="s">
        <v>89</v>
      </c>
      <c r="B160" s="30" t="s">
        <v>18</v>
      </c>
      <c r="C160" s="30">
        <v>10.0</v>
      </c>
      <c r="D160" s="50" t="s">
        <v>990</v>
      </c>
      <c r="E160" s="149">
        <v>200000.0</v>
      </c>
      <c r="F160" s="31" t="s">
        <v>28</v>
      </c>
      <c r="G160" s="50" t="s">
        <v>16</v>
      </c>
    </row>
    <row r="161" ht="15.75" customHeight="1">
      <c r="A161" s="30" t="s">
        <v>89</v>
      </c>
      <c r="B161" s="30" t="s">
        <v>18</v>
      </c>
      <c r="C161" s="30">
        <v>11.0</v>
      </c>
      <c r="D161" s="50" t="s">
        <v>990</v>
      </c>
      <c r="E161" s="149">
        <v>200000.0</v>
      </c>
      <c r="F161" s="31" t="s">
        <v>123</v>
      </c>
      <c r="G161" s="50" t="s">
        <v>16</v>
      </c>
    </row>
    <row r="162" ht="15.75" customHeight="1">
      <c r="A162" s="30" t="s">
        <v>89</v>
      </c>
      <c r="B162" s="30" t="s">
        <v>18</v>
      </c>
      <c r="C162" s="30">
        <v>12.0</v>
      </c>
      <c r="D162" s="50" t="s">
        <v>1026</v>
      </c>
      <c r="E162" s="149">
        <v>200000.0</v>
      </c>
      <c r="F162" s="31" t="s">
        <v>55</v>
      </c>
      <c r="G162" s="50" t="s">
        <v>16</v>
      </c>
    </row>
    <row r="163" ht="15.75" customHeight="1">
      <c r="A163" s="30" t="s">
        <v>92</v>
      </c>
      <c r="B163" s="30" t="s">
        <v>18</v>
      </c>
      <c r="C163" s="30">
        <v>1.0</v>
      </c>
      <c r="D163" s="50" t="s">
        <v>880</v>
      </c>
      <c r="E163" s="149">
        <v>200000.0</v>
      </c>
      <c r="F163" s="31" t="s">
        <v>31</v>
      </c>
      <c r="G163" s="50" t="s">
        <v>16</v>
      </c>
    </row>
    <row r="164" ht="15.75" customHeight="1">
      <c r="A164" s="30" t="s">
        <v>92</v>
      </c>
      <c r="B164" s="30" t="s">
        <v>18</v>
      </c>
      <c r="C164" s="30">
        <v>2.0</v>
      </c>
      <c r="D164" s="50" t="s">
        <v>880</v>
      </c>
      <c r="E164" s="149">
        <v>200000.0</v>
      </c>
      <c r="F164" s="31" t="s">
        <v>31</v>
      </c>
      <c r="G164" s="50" t="s">
        <v>16</v>
      </c>
    </row>
    <row r="165" ht="15.75" customHeight="1">
      <c r="A165" s="30" t="s">
        <v>92</v>
      </c>
      <c r="B165" s="30" t="s">
        <v>18</v>
      </c>
      <c r="C165" s="30">
        <v>3.0</v>
      </c>
      <c r="D165" s="50" t="s">
        <v>880</v>
      </c>
      <c r="E165" s="149">
        <v>200000.0</v>
      </c>
      <c r="F165" s="31" t="s">
        <v>31</v>
      </c>
      <c r="G165" s="50" t="s">
        <v>16</v>
      </c>
    </row>
    <row r="166" ht="15.75" customHeight="1">
      <c r="A166" s="30" t="s">
        <v>92</v>
      </c>
      <c r="B166" s="30" t="s">
        <v>18</v>
      </c>
      <c r="C166" s="30">
        <v>4.0</v>
      </c>
      <c r="D166" s="50" t="s">
        <v>1027</v>
      </c>
      <c r="E166" s="149">
        <v>200000.0</v>
      </c>
      <c r="F166" s="31" t="s">
        <v>96</v>
      </c>
      <c r="G166" s="50" t="s">
        <v>16</v>
      </c>
    </row>
    <row r="167" ht="15.75" customHeight="1">
      <c r="A167" s="30" t="s">
        <v>92</v>
      </c>
      <c r="B167" s="30" t="s">
        <v>18</v>
      </c>
      <c r="C167" s="30">
        <v>5.0</v>
      </c>
      <c r="D167" s="50" t="s">
        <v>1005</v>
      </c>
      <c r="E167" s="149">
        <v>130000.0</v>
      </c>
      <c r="F167" s="31" t="s">
        <v>37</v>
      </c>
      <c r="G167" s="50" t="s">
        <v>16</v>
      </c>
    </row>
    <row r="168" ht="15.75" customHeight="1">
      <c r="A168" s="30" t="s">
        <v>92</v>
      </c>
      <c r="B168" s="30" t="s">
        <v>18</v>
      </c>
      <c r="C168" s="30">
        <v>6.0</v>
      </c>
      <c r="D168" s="50" t="s">
        <v>1028</v>
      </c>
      <c r="E168" s="149">
        <v>121000.0</v>
      </c>
      <c r="F168" s="31" t="s">
        <v>37</v>
      </c>
      <c r="G168" s="50" t="s">
        <v>16</v>
      </c>
    </row>
    <row r="169" ht="15.75" customHeight="1">
      <c r="A169" s="30" t="s">
        <v>92</v>
      </c>
      <c r="B169" s="30" t="s">
        <v>18</v>
      </c>
      <c r="C169" s="30">
        <v>7.0</v>
      </c>
      <c r="D169" s="50" t="s">
        <v>1029</v>
      </c>
      <c r="E169" s="149">
        <v>200000.0</v>
      </c>
      <c r="F169" s="31" t="s">
        <v>46</v>
      </c>
      <c r="G169" s="50" t="s">
        <v>16</v>
      </c>
    </row>
    <row r="170" ht="15.75" customHeight="1">
      <c r="A170" s="30" t="s">
        <v>92</v>
      </c>
      <c r="B170" s="30" t="s">
        <v>18</v>
      </c>
      <c r="C170" s="30">
        <v>8.0</v>
      </c>
      <c r="D170" s="50" t="s">
        <v>1029</v>
      </c>
      <c r="E170" s="149">
        <v>200000.0</v>
      </c>
      <c r="F170" s="31" t="s">
        <v>46</v>
      </c>
      <c r="G170" s="50" t="s">
        <v>16</v>
      </c>
    </row>
    <row r="171" ht="15.75" customHeight="1">
      <c r="A171" s="30" t="s">
        <v>95</v>
      </c>
      <c r="B171" s="30" t="s">
        <v>18</v>
      </c>
      <c r="C171" s="30">
        <v>1.0</v>
      </c>
      <c r="D171" s="50" t="s">
        <v>806</v>
      </c>
      <c r="E171" s="181">
        <v>200000.0</v>
      </c>
      <c r="F171" s="31" t="s">
        <v>31</v>
      </c>
      <c r="G171" s="50" t="s">
        <v>10</v>
      </c>
      <c r="H171" s="50" t="s">
        <v>1030</v>
      </c>
    </row>
    <row r="172" ht="15.75" customHeight="1">
      <c r="A172" s="30" t="s">
        <v>95</v>
      </c>
      <c r="B172" s="30" t="s">
        <v>18</v>
      </c>
      <c r="C172" s="30">
        <v>2.0</v>
      </c>
      <c r="D172" s="50" t="s">
        <v>806</v>
      </c>
      <c r="E172" s="149">
        <v>200000.0</v>
      </c>
      <c r="F172" s="31" t="s">
        <v>31</v>
      </c>
      <c r="G172" s="50" t="s">
        <v>16</v>
      </c>
    </row>
    <row r="173" ht="15.75" customHeight="1">
      <c r="A173" s="30" t="s">
        <v>95</v>
      </c>
      <c r="B173" s="30" t="s">
        <v>18</v>
      </c>
      <c r="C173" s="30">
        <v>3.0</v>
      </c>
      <c r="D173" s="50" t="s">
        <v>806</v>
      </c>
      <c r="E173" s="149">
        <v>200000.0</v>
      </c>
      <c r="F173" s="31" t="s">
        <v>31</v>
      </c>
      <c r="G173" s="50" t="s">
        <v>16</v>
      </c>
    </row>
    <row r="174" ht="15.75" customHeight="1">
      <c r="A174" s="30" t="s">
        <v>95</v>
      </c>
      <c r="B174" s="30" t="s">
        <v>18</v>
      </c>
      <c r="C174" s="30">
        <v>4.0</v>
      </c>
      <c r="D174" s="50" t="s">
        <v>1031</v>
      </c>
      <c r="E174" s="149">
        <v>130000.0</v>
      </c>
      <c r="F174" s="31" t="s">
        <v>37</v>
      </c>
      <c r="G174" s="50" t="s">
        <v>16</v>
      </c>
    </row>
    <row r="175" ht="15.75" customHeight="1">
      <c r="A175" s="30" t="s">
        <v>95</v>
      </c>
      <c r="B175" s="30" t="s">
        <v>18</v>
      </c>
      <c r="C175" s="30">
        <v>5.0</v>
      </c>
      <c r="D175" s="50" t="s">
        <v>1032</v>
      </c>
      <c r="E175" s="149">
        <v>137000.0</v>
      </c>
      <c r="F175" s="31" t="s">
        <v>43</v>
      </c>
      <c r="G175" s="50" t="s">
        <v>16</v>
      </c>
    </row>
    <row r="176" ht="15.75" customHeight="1">
      <c r="A176" s="30" t="s">
        <v>95</v>
      </c>
      <c r="B176" s="30" t="s">
        <v>18</v>
      </c>
      <c r="C176" s="30">
        <v>6.0</v>
      </c>
      <c r="D176" s="50" t="s">
        <v>1033</v>
      </c>
      <c r="E176" s="149">
        <v>200000.0</v>
      </c>
      <c r="F176" s="31" t="s">
        <v>43</v>
      </c>
      <c r="G176" s="50" t="s">
        <v>16</v>
      </c>
    </row>
    <row r="177" ht="15.75" customHeight="1">
      <c r="A177" s="30" t="s">
        <v>95</v>
      </c>
      <c r="B177" s="30" t="s">
        <v>18</v>
      </c>
      <c r="C177" s="30">
        <v>7.0</v>
      </c>
      <c r="D177" s="50" t="s">
        <v>1028</v>
      </c>
      <c r="E177" s="149">
        <v>109000.0</v>
      </c>
      <c r="F177" s="31" t="s">
        <v>37</v>
      </c>
      <c r="G177" s="50" t="s">
        <v>16</v>
      </c>
    </row>
    <row r="178" ht="15.75" customHeight="1">
      <c r="A178" s="30" t="s">
        <v>95</v>
      </c>
      <c r="B178" s="30" t="s">
        <v>18</v>
      </c>
      <c r="C178" s="30">
        <v>8.0</v>
      </c>
      <c r="D178" s="50" t="s">
        <v>1034</v>
      </c>
      <c r="E178" s="149">
        <v>88000.0</v>
      </c>
      <c r="F178" s="31" t="s">
        <v>43</v>
      </c>
      <c r="G178" s="50" t="s">
        <v>16</v>
      </c>
    </row>
    <row r="179" ht="15.75" customHeight="1">
      <c r="A179" s="30" t="s">
        <v>150</v>
      </c>
      <c r="B179" s="30" t="s">
        <v>18</v>
      </c>
      <c r="C179" s="30">
        <v>1.0</v>
      </c>
      <c r="D179" s="50" t="s">
        <v>1035</v>
      </c>
      <c r="E179" s="149">
        <v>200000.0</v>
      </c>
      <c r="F179" s="31" t="s">
        <v>46</v>
      </c>
      <c r="G179" s="50" t="s">
        <v>16</v>
      </c>
    </row>
    <row r="180" ht="15.75" customHeight="1">
      <c r="A180" s="30" t="s">
        <v>150</v>
      </c>
      <c r="B180" s="30" t="s">
        <v>18</v>
      </c>
      <c r="C180" s="30">
        <v>2.0</v>
      </c>
      <c r="D180" s="50" t="s">
        <v>880</v>
      </c>
      <c r="E180" s="149">
        <v>200000.0</v>
      </c>
      <c r="F180" s="31" t="s">
        <v>31</v>
      </c>
      <c r="G180" s="50" t="s">
        <v>16</v>
      </c>
    </row>
    <row r="181" ht="15.75" customHeight="1">
      <c r="A181" s="30" t="s">
        <v>150</v>
      </c>
      <c r="B181" s="30" t="s">
        <v>18</v>
      </c>
      <c r="C181" s="30">
        <v>3.0</v>
      </c>
      <c r="D181" s="50" t="s">
        <v>880</v>
      </c>
      <c r="E181" s="149">
        <v>200000.0</v>
      </c>
      <c r="F181" s="31" t="s">
        <v>31</v>
      </c>
      <c r="G181" s="50" t="s">
        <v>16</v>
      </c>
    </row>
    <row r="182" ht="15.75" customHeight="1">
      <c r="A182" s="30" t="s">
        <v>150</v>
      </c>
      <c r="B182" s="30" t="s">
        <v>18</v>
      </c>
      <c r="C182" s="30">
        <v>4.0</v>
      </c>
      <c r="D182" s="50" t="s">
        <v>880</v>
      </c>
      <c r="E182" s="149">
        <v>200000.0</v>
      </c>
      <c r="F182" s="31" t="s">
        <v>31</v>
      </c>
      <c r="G182" s="50" t="s">
        <v>16</v>
      </c>
    </row>
    <row r="183" ht="15.75" customHeight="1">
      <c r="A183" s="30" t="s">
        <v>150</v>
      </c>
      <c r="B183" s="30" t="s">
        <v>18</v>
      </c>
      <c r="C183" s="30">
        <v>5.0</v>
      </c>
      <c r="D183" s="50" t="s">
        <v>723</v>
      </c>
      <c r="E183" s="149">
        <v>200000.0</v>
      </c>
      <c r="F183" s="31" t="s">
        <v>46</v>
      </c>
      <c r="G183" s="50" t="s">
        <v>16</v>
      </c>
    </row>
    <row r="184" ht="15.75" customHeight="1">
      <c r="A184" s="30" t="s">
        <v>150</v>
      </c>
      <c r="B184" s="30" t="s">
        <v>18</v>
      </c>
      <c r="C184" s="30">
        <v>6.0</v>
      </c>
      <c r="D184" s="50" t="s">
        <v>1036</v>
      </c>
      <c r="E184" s="149">
        <v>200000.0</v>
      </c>
      <c r="F184" s="31" t="s">
        <v>46</v>
      </c>
      <c r="G184" s="50" t="s">
        <v>16</v>
      </c>
    </row>
    <row r="185" ht="15.75" customHeight="1">
      <c r="A185" s="30" t="s">
        <v>150</v>
      </c>
      <c r="B185" s="30" t="s">
        <v>18</v>
      </c>
      <c r="C185" s="30">
        <v>7.0</v>
      </c>
      <c r="D185" s="50" t="s">
        <v>1001</v>
      </c>
      <c r="E185" s="149">
        <v>200000.0</v>
      </c>
      <c r="F185" s="31" t="s">
        <v>37</v>
      </c>
      <c r="G185" s="50" t="s">
        <v>16</v>
      </c>
    </row>
    <row r="186" ht="15.75" customHeight="1">
      <c r="A186" s="30" t="s">
        <v>150</v>
      </c>
      <c r="B186" s="30" t="s">
        <v>18</v>
      </c>
      <c r="C186" s="30">
        <v>8.0</v>
      </c>
      <c r="D186" s="50" t="s">
        <v>1037</v>
      </c>
      <c r="E186" s="149">
        <v>200000.0</v>
      </c>
      <c r="F186" s="31" t="s">
        <v>120</v>
      </c>
      <c r="G186" s="50" t="s">
        <v>16</v>
      </c>
    </row>
    <row r="187" ht="15.75" customHeight="1">
      <c r="A187" s="30" t="s">
        <v>150</v>
      </c>
      <c r="B187" s="30" t="s">
        <v>18</v>
      </c>
      <c r="C187" s="30">
        <v>9.0</v>
      </c>
      <c r="D187" s="50" t="s">
        <v>1038</v>
      </c>
      <c r="E187" s="149">
        <v>200000.0</v>
      </c>
      <c r="F187" s="31" t="s">
        <v>120</v>
      </c>
      <c r="G187" s="50" t="s">
        <v>16</v>
      </c>
    </row>
    <row r="188" ht="15.75" customHeight="1">
      <c r="A188" s="30" t="s">
        <v>150</v>
      </c>
      <c r="B188" s="30" t="s">
        <v>18</v>
      </c>
      <c r="C188" s="30">
        <v>10.0</v>
      </c>
      <c r="D188" s="50" t="s">
        <v>1039</v>
      </c>
      <c r="E188" s="149">
        <v>200000.0</v>
      </c>
      <c r="F188" s="31" t="s">
        <v>120</v>
      </c>
      <c r="G188" s="50" t="s">
        <v>16</v>
      </c>
    </row>
    <row r="189" ht="15.75" customHeight="1">
      <c r="A189" s="30" t="s">
        <v>151</v>
      </c>
      <c r="B189" s="30" t="s">
        <v>18</v>
      </c>
      <c r="C189" s="30">
        <v>1.0</v>
      </c>
      <c r="D189" s="50" t="s">
        <v>1040</v>
      </c>
      <c r="E189" s="149">
        <v>200000.0</v>
      </c>
      <c r="F189" s="31" t="s">
        <v>58</v>
      </c>
      <c r="G189" s="50" t="s">
        <v>16</v>
      </c>
    </row>
    <row r="190" ht="15.75" customHeight="1">
      <c r="A190" s="30" t="s">
        <v>151</v>
      </c>
      <c r="B190" s="30" t="s">
        <v>18</v>
      </c>
      <c r="C190" s="30">
        <v>2.0</v>
      </c>
      <c r="D190" s="50" t="s">
        <v>1012</v>
      </c>
      <c r="E190" s="149">
        <v>200000.0</v>
      </c>
      <c r="F190" s="31" t="s">
        <v>90</v>
      </c>
      <c r="G190" s="50" t="s">
        <v>16</v>
      </c>
    </row>
    <row r="191" ht="15.75" customHeight="1">
      <c r="A191" s="30" t="s">
        <v>151</v>
      </c>
      <c r="B191" s="30" t="s">
        <v>18</v>
      </c>
      <c r="C191" s="30">
        <v>3.0</v>
      </c>
      <c r="D191" s="50" t="s">
        <v>880</v>
      </c>
      <c r="E191" s="149">
        <v>200000.0</v>
      </c>
      <c r="F191" s="31" t="s">
        <v>31</v>
      </c>
      <c r="G191" s="50" t="s">
        <v>16</v>
      </c>
    </row>
    <row r="192" ht="15.75" customHeight="1">
      <c r="A192" s="30" t="s">
        <v>151</v>
      </c>
      <c r="B192" s="30" t="s">
        <v>18</v>
      </c>
      <c r="C192" s="30">
        <v>4.0</v>
      </c>
      <c r="D192" s="50" t="s">
        <v>1011</v>
      </c>
      <c r="E192" s="149">
        <v>200000.0</v>
      </c>
      <c r="F192" s="31" t="s">
        <v>31</v>
      </c>
      <c r="G192" s="50" t="s">
        <v>16</v>
      </c>
    </row>
    <row r="193" ht="15.75" customHeight="1">
      <c r="A193" s="30" t="s">
        <v>151</v>
      </c>
      <c r="B193" s="30" t="s">
        <v>18</v>
      </c>
      <c r="C193" s="30">
        <v>5.0</v>
      </c>
      <c r="D193" s="50" t="s">
        <v>833</v>
      </c>
      <c r="E193" s="149">
        <v>100000.0</v>
      </c>
      <c r="F193" s="31" t="s">
        <v>40</v>
      </c>
      <c r="G193" s="50" t="s">
        <v>16</v>
      </c>
    </row>
    <row r="194" ht="15.75" customHeight="1">
      <c r="A194" s="30" t="s">
        <v>151</v>
      </c>
      <c r="B194" s="30" t="s">
        <v>18</v>
      </c>
      <c r="C194" s="30">
        <v>6.0</v>
      </c>
      <c r="D194" s="50" t="s">
        <v>1041</v>
      </c>
      <c r="E194" s="149">
        <v>200000.0</v>
      </c>
      <c r="F194" s="31" t="s">
        <v>8</v>
      </c>
      <c r="G194" s="50" t="s">
        <v>16</v>
      </c>
    </row>
    <row r="195" ht="15.75" customHeight="1">
      <c r="A195" s="30" t="s">
        <v>151</v>
      </c>
      <c r="B195" s="30" t="s">
        <v>18</v>
      </c>
      <c r="C195" s="30">
        <v>7.0</v>
      </c>
      <c r="D195" s="50" t="s">
        <v>1042</v>
      </c>
      <c r="E195" s="149">
        <v>200000.0</v>
      </c>
      <c r="F195" s="31" t="s">
        <v>90</v>
      </c>
      <c r="G195" s="50" t="s">
        <v>16</v>
      </c>
    </row>
    <row r="196" ht="15.75" customHeight="1">
      <c r="A196" s="30" t="s">
        <v>151</v>
      </c>
      <c r="B196" s="30" t="s">
        <v>18</v>
      </c>
      <c r="C196" s="30">
        <v>8.0</v>
      </c>
      <c r="D196" s="50" t="s">
        <v>880</v>
      </c>
      <c r="E196" s="149">
        <v>200000.0</v>
      </c>
      <c r="F196" s="31" t="s">
        <v>31</v>
      </c>
      <c r="G196" s="50" t="s">
        <v>16</v>
      </c>
    </row>
    <row r="197" ht="15.75" customHeight="1">
      <c r="A197" s="30" t="s">
        <v>152</v>
      </c>
      <c r="B197" s="30" t="s">
        <v>18</v>
      </c>
      <c r="C197" s="30">
        <v>1.0</v>
      </c>
      <c r="D197" s="50" t="s">
        <v>1043</v>
      </c>
      <c r="E197" s="149">
        <v>100000.0</v>
      </c>
      <c r="F197" s="31" t="s">
        <v>123</v>
      </c>
      <c r="G197" s="50" t="s">
        <v>16</v>
      </c>
    </row>
    <row r="198" ht="15.75" customHeight="1">
      <c r="A198" s="30" t="s">
        <v>152</v>
      </c>
      <c r="B198" s="30" t="s">
        <v>18</v>
      </c>
      <c r="C198" s="30">
        <v>2.0</v>
      </c>
      <c r="D198" s="50" t="s">
        <v>1044</v>
      </c>
      <c r="E198" s="149">
        <v>165000.0</v>
      </c>
      <c r="F198" s="31" t="s">
        <v>43</v>
      </c>
      <c r="G198" s="50" t="s">
        <v>10</v>
      </c>
      <c r="H198" s="50" t="s">
        <v>1045</v>
      </c>
    </row>
    <row r="199" ht="15.75" customHeight="1">
      <c r="A199" s="30" t="s">
        <v>152</v>
      </c>
      <c r="B199" s="30" t="s">
        <v>18</v>
      </c>
      <c r="C199" s="30">
        <v>3.0</v>
      </c>
      <c r="D199" s="50" t="s">
        <v>824</v>
      </c>
      <c r="E199" s="149">
        <v>151000.0</v>
      </c>
      <c r="F199" s="31" t="s">
        <v>76</v>
      </c>
      <c r="G199" s="50" t="s">
        <v>16</v>
      </c>
    </row>
    <row r="200" ht="15.75" customHeight="1">
      <c r="A200" s="30" t="s">
        <v>152</v>
      </c>
      <c r="B200" s="30" t="s">
        <v>18</v>
      </c>
      <c r="C200" s="30">
        <v>4.0</v>
      </c>
      <c r="D200" s="50" t="s">
        <v>1046</v>
      </c>
      <c r="E200" s="149">
        <v>141000.0</v>
      </c>
      <c r="F200" s="31" t="s">
        <v>90</v>
      </c>
      <c r="G200" s="50" t="s">
        <v>16</v>
      </c>
    </row>
    <row r="201" ht="15.75" customHeight="1">
      <c r="A201" s="30" t="s">
        <v>152</v>
      </c>
      <c r="B201" s="30" t="s">
        <v>18</v>
      </c>
      <c r="C201" s="30">
        <v>5.0</v>
      </c>
      <c r="D201" s="50" t="s">
        <v>1046</v>
      </c>
      <c r="E201" s="149">
        <v>138000.0</v>
      </c>
      <c r="F201" s="31" t="s">
        <v>90</v>
      </c>
      <c r="G201" s="50" t="s">
        <v>16</v>
      </c>
    </row>
    <row r="202" ht="15.75" customHeight="1">
      <c r="A202" s="30" t="s">
        <v>153</v>
      </c>
      <c r="B202" s="30" t="s">
        <v>18</v>
      </c>
      <c r="C202" s="30">
        <v>1.0</v>
      </c>
      <c r="D202" s="50" t="s">
        <v>1047</v>
      </c>
      <c r="E202" s="149">
        <v>189000.0</v>
      </c>
      <c r="F202" s="31" t="s">
        <v>70</v>
      </c>
      <c r="G202" s="50" t="s">
        <v>16</v>
      </c>
    </row>
    <row r="203" ht="15.75" customHeight="1">
      <c r="A203" s="30" t="s">
        <v>153</v>
      </c>
      <c r="B203" s="30" t="s">
        <v>18</v>
      </c>
      <c r="C203" s="30">
        <v>2.0</v>
      </c>
      <c r="D203" s="50" t="s">
        <v>1048</v>
      </c>
      <c r="E203" s="149">
        <v>100000.0</v>
      </c>
      <c r="F203" s="31" t="s">
        <v>28</v>
      </c>
      <c r="G203" s="50" t="s">
        <v>16</v>
      </c>
    </row>
    <row r="204" ht="15.75" customHeight="1">
      <c r="A204" s="30" t="s">
        <v>153</v>
      </c>
      <c r="B204" s="30" t="s">
        <v>18</v>
      </c>
      <c r="C204" s="30">
        <v>3.0</v>
      </c>
      <c r="D204" s="50" t="s">
        <v>1049</v>
      </c>
      <c r="E204" s="149">
        <v>100000.0</v>
      </c>
      <c r="F204" s="31" t="s">
        <v>28</v>
      </c>
      <c r="G204" s="50" t="s">
        <v>16</v>
      </c>
    </row>
    <row r="205" ht="15.75" customHeight="1">
      <c r="A205" s="30" t="s">
        <v>153</v>
      </c>
      <c r="B205" s="30" t="s">
        <v>18</v>
      </c>
      <c r="C205" s="30">
        <v>4.0</v>
      </c>
      <c r="D205" s="50" t="s">
        <v>1050</v>
      </c>
      <c r="E205" s="149">
        <v>100000.0</v>
      </c>
      <c r="F205" s="31" t="s">
        <v>28</v>
      </c>
      <c r="G205" s="50" t="s">
        <v>16</v>
      </c>
    </row>
    <row r="206" ht="15.75" customHeight="1">
      <c r="A206" s="30" t="s">
        <v>153</v>
      </c>
      <c r="B206" s="30" t="s">
        <v>18</v>
      </c>
      <c r="C206" s="30">
        <v>5.0</v>
      </c>
      <c r="D206" s="50" t="s">
        <v>1049</v>
      </c>
      <c r="E206" s="149">
        <v>100000.0</v>
      </c>
      <c r="F206" s="31" t="s">
        <v>28</v>
      </c>
      <c r="G206" s="50" t="s">
        <v>16</v>
      </c>
    </row>
    <row r="207" ht="15.75" customHeight="1">
      <c r="A207" s="30" t="s">
        <v>153</v>
      </c>
      <c r="B207" s="30" t="s">
        <v>18</v>
      </c>
      <c r="C207" s="30">
        <v>6.0</v>
      </c>
      <c r="D207" s="50" t="s">
        <v>1048</v>
      </c>
      <c r="E207" s="149">
        <v>100000.0</v>
      </c>
      <c r="F207" s="31" t="s">
        <v>114</v>
      </c>
      <c r="G207" s="50" t="s">
        <v>16</v>
      </c>
    </row>
    <row r="208" ht="15.75" customHeight="1">
      <c r="A208" s="30" t="s">
        <v>153</v>
      </c>
      <c r="B208" s="30" t="s">
        <v>18</v>
      </c>
      <c r="C208" s="30">
        <v>7.0</v>
      </c>
      <c r="D208" s="50" t="s">
        <v>1043</v>
      </c>
      <c r="E208" s="149">
        <v>100000.0</v>
      </c>
      <c r="F208" s="31" t="s">
        <v>123</v>
      </c>
      <c r="G208" s="50" t="s">
        <v>16</v>
      </c>
    </row>
    <row r="209" ht="15.75" customHeight="1">
      <c r="A209" s="30" t="s">
        <v>153</v>
      </c>
      <c r="B209" s="30" t="s">
        <v>18</v>
      </c>
      <c r="C209" s="30">
        <v>8.0</v>
      </c>
      <c r="D209" s="50" t="s">
        <v>833</v>
      </c>
      <c r="E209" s="149">
        <v>200000.0</v>
      </c>
      <c r="F209" s="31" t="s">
        <v>40</v>
      </c>
      <c r="G209" s="50" t="s">
        <v>16</v>
      </c>
    </row>
    <row r="210" ht="15.75" customHeight="1">
      <c r="A210" s="30" t="s">
        <v>153</v>
      </c>
      <c r="B210" s="30" t="s">
        <v>18</v>
      </c>
      <c r="C210" s="30">
        <v>9.0</v>
      </c>
      <c r="D210" s="50" t="s">
        <v>833</v>
      </c>
      <c r="E210" s="149">
        <v>200000.0</v>
      </c>
      <c r="F210" s="31" t="s">
        <v>40</v>
      </c>
      <c r="G210" s="50" t="s">
        <v>16</v>
      </c>
    </row>
    <row r="211" ht="15.75" customHeight="1">
      <c r="A211" s="30" t="s">
        <v>153</v>
      </c>
      <c r="B211" s="30" t="s">
        <v>18</v>
      </c>
      <c r="C211" s="30">
        <v>10.0</v>
      </c>
      <c r="D211" s="50" t="s">
        <v>1041</v>
      </c>
      <c r="E211" s="149">
        <v>200000.0</v>
      </c>
      <c r="F211" s="31" t="s">
        <v>8</v>
      </c>
      <c r="G211" s="50" t="s">
        <v>16</v>
      </c>
    </row>
    <row r="212" ht="15.75" customHeight="1">
      <c r="A212" s="135" t="s">
        <v>153</v>
      </c>
      <c r="B212" s="135" t="s">
        <v>18</v>
      </c>
      <c r="C212" s="135">
        <v>11.0</v>
      </c>
      <c r="D212" s="63" t="s">
        <v>1041</v>
      </c>
      <c r="E212" s="150">
        <v>200000.0</v>
      </c>
      <c r="F212" s="137" t="s">
        <v>8</v>
      </c>
      <c r="G212" s="50" t="s">
        <v>16</v>
      </c>
    </row>
    <row r="213" ht="15.75" customHeight="1">
      <c r="A213" s="30" t="s">
        <v>86</v>
      </c>
      <c r="B213" s="30" t="s">
        <v>23</v>
      </c>
      <c r="C213" s="30">
        <v>1.0</v>
      </c>
      <c r="D213" s="50" t="s">
        <v>711</v>
      </c>
      <c r="E213" s="149">
        <v>200000.0</v>
      </c>
      <c r="F213" s="31" t="s">
        <v>123</v>
      </c>
      <c r="G213" s="50" t="s">
        <v>16</v>
      </c>
    </row>
    <row r="214" ht="15.75" customHeight="1">
      <c r="A214" s="30" t="s">
        <v>86</v>
      </c>
      <c r="B214" s="30" t="s">
        <v>23</v>
      </c>
      <c r="C214" s="30">
        <v>2.0</v>
      </c>
      <c r="D214" s="50" t="s">
        <v>1051</v>
      </c>
      <c r="E214" s="149">
        <v>199000.0</v>
      </c>
      <c r="F214" s="31" t="s">
        <v>123</v>
      </c>
      <c r="G214" s="50" t="s">
        <v>16</v>
      </c>
    </row>
    <row r="215" ht="15.75" customHeight="1">
      <c r="A215" s="30" t="s">
        <v>86</v>
      </c>
      <c r="B215" s="30" t="s">
        <v>23</v>
      </c>
      <c r="C215" s="30">
        <v>3.0</v>
      </c>
      <c r="D215" s="50" t="s">
        <v>1001</v>
      </c>
      <c r="E215" s="149">
        <v>199000.0</v>
      </c>
      <c r="F215" s="31" t="s">
        <v>37</v>
      </c>
      <c r="G215" s="50" t="s">
        <v>16</v>
      </c>
    </row>
    <row r="216" ht="15.75" customHeight="1">
      <c r="A216" s="30" t="s">
        <v>86</v>
      </c>
      <c r="B216" s="30" t="s">
        <v>23</v>
      </c>
      <c r="C216" s="30">
        <v>4.0</v>
      </c>
      <c r="D216" s="50" t="s">
        <v>1001</v>
      </c>
      <c r="E216" s="149">
        <v>199000.0</v>
      </c>
      <c r="F216" s="31" t="s">
        <v>37</v>
      </c>
      <c r="G216" s="50" t="s">
        <v>16</v>
      </c>
    </row>
    <row r="217" ht="15.75" customHeight="1">
      <c r="A217" s="30" t="s">
        <v>86</v>
      </c>
      <c r="B217" s="30" t="s">
        <v>23</v>
      </c>
      <c r="C217" s="30">
        <v>5.0</v>
      </c>
      <c r="D217" s="50" t="s">
        <v>1052</v>
      </c>
      <c r="E217" s="149">
        <v>200000.0</v>
      </c>
      <c r="F217" s="31" t="s">
        <v>28</v>
      </c>
      <c r="G217" s="50" t="s">
        <v>16</v>
      </c>
    </row>
    <row r="218" ht="15.75" customHeight="1">
      <c r="A218" s="30" t="s">
        <v>86</v>
      </c>
      <c r="B218" s="30" t="s">
        <v>23</v>
      </c>
      <c r="C218" s="30">
        <v>6.0</v>
      </c>
      <c r="D218" s="50" t="s">
        <v>1052</v>
      </c>
      <c r="E218" s="149">
        <v>199000.0</v>
      </c>
      <c r="F218" s="31" t="s">
        <v>28</v>
      </c>
      <c r="G218" s="50" t="s">
        <v>16</v>
      </c>
    </row>
    <row r="219" ht="15.75" customHeight="1">
      <c r="A219" s="30" t="s">
        <v>86</v>
      </c>
      <c r="B219" s="30" t="s">
        <v>23</v>
      </c>
      <c r="C219" s="30">
        <v>7.0</v>
      </c>
      <c r="D219" s="50" t="s">
        <v>1053</v>
      </c>
      <c r="E219" s="149">
        <v>200000.0</v>
      </c>
      <c r="F219" s="31" t="s">
        <v>114</v>
      </c>
      <c r="G219" s="50" t="s">
        <v>16</v>
      </c>
    </row>
    <row r="220" ht="15.75" customHeight="1">
      <c r="A220" s="30" t="s">
        <v>86</v>
      </c>
      <c r="B220" s="30" t="s">
        <v>23</v>
      </c>
      <c r="C220" s="30">
        <v>8.0</v>
      </c>
      <c r="D220" s="50" t="s">
        <v>993</v>
      </c>
      <c r="E220" s="149">
        <v>196000.0</v>
      </c>
      <c r="F220" s="31" t="s">
        <v>81</v>
      </c>
      <c r="G220" s="50" t="s">
        <v>16</v>
      </c>
    </row>
    <row r="221" ht="15.75" customHeight="1">
      <c r="A221" s="30" t="s">
        <v>86</v>
      </c>
      <c r="B221" s="30" t="s">
        <v>23</v>
      </c>
      <c r="C221" s="30">
        <v>9.0</v>
      </c>
      <c r="D221" s="50" t="s">
        <v>1054</v>
      </c>
      <c r="E221" s="149">
        <v>177000.0</v>
      </c>
      <c r="F221" s="31" t="s">
        <v>37</v>
      </c>
      <c r="G221" s="50" t="s">
        <v>16</v>
      </c>
    </row>
    <row r="222" ht="15.75" customHeight="1">
      <c r="A222" s="30" t="s">
        <v>89</v>
      </c>
      <c r="B222" s="30" t="s">
        <v>23</v>
      </c>
      <c r="C222" s="118">
        <v>1.0</v>
      </c>
      <c r="D222" s="50" t="s">
        <v>711</v>
      </c>
      <c r="E222" s="149">
        <v>200000.0</v>
      </c>
      <c r="F222" s="31" t="s">
        <v>123</v>
      </c>
      <c r="G222" s="50" t="s">
        <v>16</v>
      </c>
    </row>
    <row r="223" ht="15.75" customHeight="1">
      <c r="A223" s="30" t="s">
        <v>89</v>
      </c>
      <c r="B223" s="30" t="s">
        <v>23</v>
      </c>
      <c r="C223" s="118">
        <v>2.0</v>
      </c>
      <c r="D223" s="50" t="s">
        <v>1022</v>
      </c>
      <c r="E223" s="149">
        <v>200000.0</v>
      </c>
      <c r="F223" s="31" t="s">
        <v>28</v>
      </c>
      <c r="G223" s="50" t="s">
        <v>16</v>
      </c>
    </row>
    <row r="224" ht="15.75" customHeight="1">
      <c r="A224" s="30" t="s">
        <v>89</v>
      </c>
      <c r="B224" s="30" t="s">
        <v>23</v>
      </c>
      <c r="C224" s="118">
        <v>3.0</v>
      </c>
      <c r="D224" s="50" t="s">
        <v>1055</v>
      </c>
      <c r="E224" s="149">
        <v>181000.0</v>
      </c>
      <c r="F224" s="31" t="s">
        <v>76</v>
      </c>
      <c r="G224" s="50" t="s">
        <v>16</v>
      </c>
    </row>
    <row r="225" ht="15.75" customHeight="1">
      <c r="A225" s="30" t="s">
        <v>89</v>
      </c>
      <c r="B225" s="30" t="s">
        <v>23</v>
      </c>
      <c r="C225" s="118">
        <v>4.0</v>
      </c>
      <c r="D225" s="50" t="s">
        <v>1055</v>
      </c>
      <c r="E225" s="149">
        <v>191000.0</v>
      </c>
      <c r="F225" s="31" t="s">
        <v>76</v>
      </c>
      <c r="G225" s="50" t="s">
        <v>16</v>
      </c>
    </row>
    <row r="226" ht="15.75" customHeight="1">
      <c r="A226" s="30" t="s">
        <v>89</v>
      </c>
      <c r="B226" s="30" t="s">
        <v>23</v>
      </c>
      <c r="C226" s="118">
        <v>5.0</v>
      </c>
      <c r="D226" s="50" t="s">
        <v>1056</v>
      </c>
      <c r="E226" s="149">
        <v>200000.0</v>
      </c>
      <c r="F226" s="31" t="s">
        <v>28</v>
      </c>
      <c r="G226" s="50" t="s">
        <v>16</v>
      </c>
    </row>
    <row r="227" ht="15.75" customHeight="1">
      <c r="A227" s="30" t="s">
        <v>89</v>
      </c>
      <c r="B227" s="30" t="s">
        <v>23</v>
      </c>
      <c r="C227" s="118">
        <v>6.0</v>
      </c>
      <c r="D227" s="50" t="s">
        <v>1055</v>
      </c>
      <c r="E227" s="149">
        <v>200000.0</v>
      </c>
      <c r="F227" s="31" t="s">
        <v>76</v>
      </c>
      <c r="G227" s="50" t="s">
        <v>16</v>
      </c>
    </row>
    <row r="228" ht="15.75" customHeight="1">
      <c r="A228" s="30" t="s">
        <v>89</v>
      </c>
      <c r="B228" s="30" t="s">
        <v>23</v>
      </c>
      <c r="C228" s="118">
        <v>7.0</v>
      </c>
      <c r="D228" s="50" t="s">
        <v>1053</v>
      </c>
      <c r="E228" s="149">
        <v>200000.0</v>
      </c>
      <c r="F228" s="31" t="s">
        <v>114</v>
      </c>
      <c r="G228" s="50" t="s">
        <v>16</v>
      </c>
    </row>
    <row r="229" ht="15.75" customHeight="1">
      <c r="A229" s="30" t="s">
        <v>89</v>
      </c>
      <c r="B229" s="30" t="s">
        <v>23</v>
      </c>
      <c r="C229" s="118">
        <v>8.0</v>
      </c>
      <c r="D229" s="50" t="s">
        <v>1057</v>
      </c>
      <c r="E229" s="149">
        <v>200000.0</v>
      </c>
      <c r="F229" s="31" t="s">
        <v>114</v>
      </c>
      <c r="G229" s="50" t="s">
        <v>16</v>
      </c>
    </row>
    <row r="230" ht="15.75" customHeight="1">
      <c r="A230" s="30" t="s">
        <v>89</v>
      </c>
      <c r="B230" s="30" t="s">
        <v>23</v>
      </c>
      <c r="C230" s="118">
        <v>9.0</v>
      </c>
      <c r="D230" s="50" t="s">
        <v>1058</v>
      </c>
      <c r="E230" s="149">
        <v>199000.0</v>
      </c>
      <c r="F230" s="31" t="s">
        <v>96</v>
      </c>
      <c r="G230" s="50" t="s">
        <v>16</v>
      </c>
    </row>
    <row r="231" ht="15.75" customHeight="1">
      <c r="A231" s="30" t="s">
        <v>89</v>
      </c>
      <c r="B231" s="30" t="s">
        <v>23</v>
      </c>
      <c r="C231" s="30">
        <v>10.0</v>
      </c>
      <c r="D231" s="50" t="s">
        <v>1054</v>
      </c>
      <c r="E231" s="149">
        <v>196000.0</v>
      </c>
      <c r="F231" s="31" t="s">
        <v>37</v>
      </c>
      <c r="G231" s="50" t="s">
        <v>16</v>
      </c>
    </row>
    <row r="232" ht="15.75" customHeight="1">
      <c r="A232" s="30" t="s">
        <v>92</v>
      </c>
      <c r="B232" s="30" t="s">
        <v>23</v>
      </c>
      <c r="C232" s="118">
        <v>1.0</v>
      </c>
      <c r="D232" s="50" t="s">
        <v>711</v>
      </c>
      <c r="E232" s="149">
        <v>200000.0</v>
      </c>
      <c r="F232" s="31" t="s">
        <v>123</v>
      </c>
      <c r="G232" s="50" t="s">
        <v>16</v>
      </c>
    </row>
    <row r="233" ht="15.75" customHeight="1">
      <c r="A233" s="30" t="s">
        <v>92</v>
      </c>
      <c r="B233" s="30" t="s">
        <v>23</v>
      </c>
      <c r="C233" s="118">
        <v>2.0</v>
      </c>
      <c r="D233" s="50" t="s">
        <v>1059</v>
      </c>
      <c r="E233" s="149">
        <v>199000.0</v>
      </c>
      <c r="F233" s="31" t="s">
        <v>123</v>
      </c>
      <c r="G233" s="50" t="s">
        <v>16</v>
      </c>
    </row>
    <row r="234" ht="15.75" customHeight="1">
      <c r="A234" s="30" t="s">
        <v>92</v>
      </c>
      <c r="B234" s="30" t="s">
        <v>23</v>
      </c>
      <c r="C234" s="118">
        <v>3.0</v>
      </c>
      <c r="D234" s="50" t="s">
        <v>1060</v>
      </c>
      <c r="E234" s="149">
        <v>200000.0</v>
      </c>
      <c r="F234" s="31" t="s">
        <v>28</v>
      </c>
      <c r="G234" s="50" t="s">
        <v>16</v>
      </c>
    </row>
    <row r="235" ht="15.75" customHeight="1">
      <c r="A235" s="30" t="s">
        <v>92</v>
      </c>
      <c r="B235" s="30" t="s">
        <v>23</v>
      </c>
      <c r="C235" s="118">
        <v>4.0</v>
      </c>
      <c r="D235" s="50" t="s">
        <v>1061</v>
      </c>
      <c r="E235" s="149">
        <v>192000.0</v>
      </c>
      <c r="F235" s="31" t="s">
        <v>123</v>
      </c>
      <c r="G235" s="50" t="s">
        <v>16</v>
      </c>
    </row>
    <row r="236" ht="15.75" customHeight="1">
      <c r="A236" s="30" t="s">
        <v>92</v>
      </c>
      <c r="B236" s="30" t="s">
        <v>23</v>
      </c>
      <c r="C236" s="118">
        <v>5.0</v>
      </c>
      <c r="D236" s="50" t="s">
        <v>1016</v>
      </c>
      <c r="E236" s="149">
        <v>198000.0</v>
      </c>
      <c r="F236" s="31" t="s">
        <v>34</v>
      </c>
      <c r="G236" s="50" t="s">
        <v>16</v>
      </c>
    </row>
    <row r="237" ht="15.75" customHeight="1">
      <c r="A237" s="30" t="s">
        <v>92</v>
      </c>
      <c r="B237" s="30" t="s">
        <v>23</v>
      </c>
      <c r="C237" s="118">
        <v>6.0</v>
      </c>
      <c r="D237" s="50" t="s">
        <v>1016</v>
      </c>
      <c r="E237" s="149">
        <v>198000.0</v>
      </c>
      <c r="F237" s="31" t="s">
        <v>34</v>
      </c>
      <c r="G237" s="50" t="s">
        <v>16</v>
      </c>
    </row>
    <row r="238" ht="15.75" customHeight="1">
      <c r="A238" s="30" t="s">
        <v>95</v>
      </c>
      <c r="B238" s="30" t="s">
        <v>23</v>
      </c>
      <c r="C238" s="118">
        <v>1.0</v>
      </c>
      <c r="D238" s="50" t="s">
        <v>1062</v>
      </c>
      <c r="E238" s="149">
        <v>199000.0</v>
      </c>
      <c r="F238" s="31" t="s">
        <v>123</v>
      </c>
      <c r="G238" s="50" t="s">
        <v>16</v>
      </c>
    </row>
    <row r="239" ht="15.75" customHeight="1">
      <c r="A239" s="30" t="s">
        <v>95</v>
      </c>
      <c r="B239" s="30" t="s">
        <v>23</v>
      </c>
      <c r="C239" s="118">
        <v>2.0</v>
      </c>
      <c r="D239" s="50" t="s">
        <v>711</v>
      </c>
      <c r="E239" s="149">
        <v>200000.0</v>
      </c>
      <c r="F239" s="31" t="s">
        <v>123</v>
      </c>
      <c r="G239" s="50" t="s">
        <v>16</v>
      </c>
    </row>
    <row r="240" ht="15.75" customHeight="1">
      <c r="A240" s="30" t="s">
        <v>95</v>
      </c>
      <c r="B240" s="30" t="s">
        <v>23</v>
      </c>
      <c r="C240" s="118">
        <v>3.0</v>
      </c>
      <c r="D240" s="50" t="s">
        <v>1059</v>
      </c>
      <c r="E240" s="149">
        <v>199000.0</v>
      </c>
      <c r="F240" s="31" t="s">
        <v>123</v>
      </c>
      <c r="G240" s="50" t="s">
        <v>16</v>
      </c>
    </row>
    <row r="241" ht="15.75" customHeight="1">
      <c r="A241" s="30" t="s">
        <v>95</v>
      </c>
      <c r="B241" s="30" t="s">
        <v>23</v>
      </c>
      <c r="C241" s="118">
        <v>4.0</v>
      </c>
      <c r="D241" s="50" t="s">
        <v>1063</v>
      </c>
      <c r="E241" s="149">
        <v>168000.0</v>
      </c>
      <c r="F241" s="31" t="s">
        <v>96</v>
      </c>
      <c r="G241" s="50" t="s">
        <v>16</v>
      </c>
    </row>
    <row r="242" ht="15.75" customHeight="1">
      <c r="A242" s="30" t="s">
        <v>95</v>
      </c>
      <c r="B242" s="30" t="s">
        <v>23</v>
      </c>
      <c r="C242" s="118">
        <v>5.0</v>
      </c>
      <c r="D242" s="50" t="s">
        <v>1064</v>
      </c>
      <c r="E242" s="149">
        <v>200000.0</v>
      </c>
      <c r="F242" s="31" t="s">
        <v>28</v>
      </c>
      <c r="G242" s="50" t="s">
        <v>16</v>
      </c>
    </row>
    <row r="243" ht="15.75" customHeight="1">
      <c r="A243" s="30" t="s">
        <v>95</v>
      </c>
      <c r="B243" s="30" t="s">
        <v>23</v>
      </c>
      <c r="C243" s="118">
        <v>6.0</v>
      </c>
      <c r="D243" s="50" t="s">
        <v>1065</v>
      </c>
      <c r="E243" s="149">
        <v>199000.0</v>
      </c>
      <c r="F243" s="31" t="s">
        <v>111</v>
      </c>
      <c r="G243" s="50" t="s">
        <v>16</v>
      </c>
    </row>
    <row r="244" ht="15.75" customHeight="1">
      <c r="A244" s="30" t="s">
        <v>95</v>
      </c>
      <c r="B244" s="30" t="s">
        <v>23</v>
      </c>
      <c r="C244" s="118">
        <v>7.0</v>
      </c>
      <c r="D244" s="50" t="s">
        <v>1066</v>
      </c>
      <c r="E244" s="149">
        <v>195000.0</v>
      </c>
      <c r="F244" s="31" t="s">
        <v>37</v>
      </c>
      <c r="G244" s="50" t="s">
        <v>16</v>
      </c>
    </row>
    <row r="245" ht="15.75" customHeight="1">
      <c r="A245" s="30" t="s">
        <v>95</v>
      </c>
      <c r="B245" s="30" t="s">
        <v>23</v>
      </c>
      <c r="C245" s="118">
        <v>8.0</v>
      </c>
      <c r="D245" s="50" t="s">
        <v>1054</v>
      </c>
      <c r="E245" s="149">
        <v>197000.0</v>
      </c>
      <c r="F245" s="31" t="s">
        <v>37</v>
      </c>
      <c r="G245" s="50" t="s">
        <v>16</v>
      </c>
    </row>
    <row r="246" ht="15.75" customHeight="1">
      <c r="A246" s="30" t="s">
        <v>95</v>
      </c>
      <c r="B246" s="30" t="s">
        <v>23</v>
      </c>
      <c r="C246" s="118">
        <v>9.0</v>
      </c>
      <c r="D246" s="50" t="s">
        <v>1067</v>
      </c>
      <c r="E246" s="149">
        <v>199000.0</v>
      </c>
      <c r="F246" s="31" t="s">
        <v>43</v>
      </c>
      <c r="G246" s="50" t="s">
        <v>16</v>
      </c>
    </row>
    <row r="247" ht="15.75" customHeight="1">
      <c r="A247" s="30" t="s">
        <v>95</v>
      </c>
      <c r="B247" s="30" t="s">
        <v>23</v>
      </c>
      <c r="C247" s="118">
        <v>10.0</v>
      </c>
      <c r="D247" s="50" t="s">
        <v>1067</v>
      </c>
      <c r="E247" s="149">
        <v>199000.0</v>
      </c>
      <c r="F247" s="31" t="s">
        <v>43</v>
      </c>
      <c r="G247" s="50" t="s">
        <v>16</v>
      </c>
    </row>
    <row r="248" ht="15.75" customHeight="1">
      <c r="A248" s="30" t="s">
        <v>150</v>
      </c>
      <c r="B248" s="30" t="s">
        <v>23</v>
      </c>
      <c r="C248" s="118">
        <v>1.0</v>
      </c>
      <c r="D248" s="50" t="s">
        <v>711</v>
      </c>
      <c r="E248" s="149">
        <v>200000.0</v>
      </c>
      <c r="F248" s="31" t="s">
        <v>123</v>
      </c>
      <c r="G248" s="50" t="s">
        <v>16</v>
      </c>
    </row>
    <row r="249" ht="15.75" customHeight="1">
      <c r="A249" s="30" t="s">
        <v>150</v>
      </c>
      <c r="B249" s="30" t="s">
        <v>23</v>
      </c>
      <c r="C249" s="118">
        <v>2.0</v>
      </c>
      <c r="D249" s="50" t="s">
        <v>711</v>
      </c>
      <c r="E249" s="149">
        <v>200000.0</v>
      </c>
      <c r="F249" s="31" t="s">
        <v>123</v>
      </c>
      <c r="G249" s="50" t="s">
        <v>16</v>
      </c>
    </row>
    <row r="250" ht="15.75" customHeight="1">
      <c r="A250" s="30" t="s">
        <v>150</v>
      </c>
      <c r="B250" s="30" t="s">
        <v>23</v>
      </c>
      <c r="C250" s="118">
        <v>3.0</v>
      </c>
      <c r="D250" s="50" t="s">
        <v>1068</v>
      </c>
      <c r="E250" s="149">
        <v>200000.0</v>
      </c>
      <c r="F250" s="31" t="s">
        <v>108</v>
      </c>
      <c r="G250" s="50" t="s">
        <v>16</v>
      </c>
    </row>
    <row r="251" ht="15.75" customHeight="1">
      <c r="A251" s="30" t="s">
        <v>150</v>
      </c>
      <c r="B251" s="30" t="s">
        <v>23</v>
      </c>
      <c r="C251" s="118">
        <v>4.0</v>
      </c>
      <c r="D251" s="50" t="s">
        <v>1068</v>
      </c>
      <c r="E251" s="149">
        <v>200000.0</v>
      </c>
      <c r="F251" s="31" t="s">
        <v>108</v>
      </c>
      <c r="G251" s="50" t="s">
        <v>16</v>
      </c>
    </row>
    <row r="252" ht="15.75" customHeight="1">
      <c r="A252" s="30" t="s">
        <v>150</v>
      </c>
      <c r="B252" s="30" t="s">
        <v>23</v>
      </c>
      <c r="C252" s="118">
        <v>5.0</v>
      </c>
      <c r="D252" s="50" t="s">
        <v>1029</v>
      </c>
      <c r="E252" s="149">
        <v>200000.0</v>
      </c>
      <c r="F252" s="31" t="s">
        <v>46</v>
      </c>
      <c r="G252" s="50" t="s">
        <v>16</v>
      </c>
    </row>
    <row r="253" ht="15.75" customHeight="1">
      <c r="A253" s="30" t="s">
        <v>150</v>
      </c>
      <c r="B253" s="30" t="s">
        <v>23</v>
      </c>
      <c r="C253" s="118">
        <v>6.0</v>
      </c>
      <c r="D253" s="157" t="s">
        <v>798</v>
      </c>
      <c r="E253" s="149">
        <v>200000.0</v>
      </c>
      <c r="F253" s="31" t="s">
        <v>28</v>
      </c>
      <c r="G253" s="50" t="s">
        <v>16</v>
      </c>
    </row>
    <row r="254" ht="15.75" customHeight="1">
      <c r="A254" s="30" t="s">
        <v>150</v>
      </c>
      <c r="B254" s="30" t="s">
        <v>23</v>
      </c>
      <c r="C254" s="118">
        <v>7.0</v>
      </c>
      <c r="D254" s="157" t="s">
        <v>798</v>
      </c>
      <c r="E254" s="149">
        <v>200000.0</v>
      </c>
      <c r="F254" s="31" t="s">
        <v>28</v>
      </c>
      <c r="G254" s="50" t="s">
        <v>16</v>
      </c>
    </row>
    <row r="255" ht="15.75" customHeight="1">
      <c r="A255" s="30" t="s">
        <v>150</v>
      </c>
      <c r="B255" s="30" t="s">
        <v>23</v>
      </c>
      <c r="C255" s="118">
        <v>8.0</v>
      </c>
      <c r="D255" s="50" t="s">
        <v>1069</v>
      </c>
      <c r="E255" s="149">
        <v>200000.0</v>
      </c>
      <c r="F255" s="31" t="s">
        <v>55</v>
      </c>
      <c r="G255" s="50" t="s">
        <v>16</v>
      </c>
    </row>
    <row r="256" ht="15.75" customHeight="1">
      <c r="A256" s="30" t="s">
        <v>150</v>
      </c>
      <c r="B256" s="30" t="s">
        <v>23</v>
      </c>
      <c r="C256" s="118">
        <v>9.0</v>
      </c>
      <c r="D256" s="50" t="s">
        <v>1035</v>
      </c>
      <c r="E256" s="149">
        <v>200000.0</v>
      </c>
      <c r="F256" s="31" t="s">
        <v>46</v>
      </c>
      <c r="G256" s="50" t="s">
        <v>16</v>
      </c>
    </row>
    <row r="257" ht="15.75" customHeight="1">
      <c r="A257" s="30" t="s">
        <v>150</v>
      </c>
      <c r="B257" s="30" t="s">
        <v>23</v>
      </c>
      <c r="C257" s="118">
        <v>10.0</v>
      </c>
      <c r="D257" s="50" t="s">
        <v>1070</v>
      </c>
      <c r="E257" s="149">
        <v>200000.0</v>
      </c>
      <c r="F257" s="31" t="s">
        <v>90</v>
      </c>
      <c r="G257" s="50" t="s">
        <v>16</v>
      </c>
    </row>
    <row r="258" ht="15.75" customHeight="1">
      <c r="A258" s="30" t="s">
        <v>152</v>
      </c>
      <c r="B258" s="30" t="s">
        <v>23</v>
      </c>
      <c r="C258" s="118">
        <v>1.0</v>
      </c>
      <c r="D258" s="50" t="s">
        <v>1051</v>
      </c>
      <c r="E258" s="149">
        <v>200000.0</v>
      </c>
      <c r="F258" s="31" t="s">
        <v>123</v>
      </c>
      <c r="G258" s="50" t="s">
        <v>16</v>
      </c>
    </row>
    <row r="259" ht="15.75" customHeight="1">
      <c r="A259" s="30" t="s">
        <v>152</v>
      </c>
      <c r="B259" s="30" t="s">
        <v>23</v>
      </c>
      <c r="C259" s="118">
        <v>2.0</v>
      </c>
      <c r="D259" s="50" t="s">
        <v>1071</v>
      </c>
      <c r="E259" s="149">
        <v>200000.0</v>
      </c>
      <c r="F259" s="31" t="s">
        <v>123</v>
      </c>
      <c r="G259" s="50" t="s">
        <v>16</v>
      </c>
    </row>
    <row r="260" ht="15.75" customHeight="1">
      <c r="A260" s="30" t="s">
        <v>152</v>
      </c>
      <c r="B260" s="30" t="s">
        <v>23</v>
      </c>
      <c r="C260" s="118">
        <v>3.0</v>
      </c>
      <c r="D260" s="50" t="s">
        <v>675</v>
      </c>
      <c r="E260" s="149">
        <v>200000.0</v>
      </c>
      <c r="F260" s="31" t="s">
        <v>108</v>
      </c>
      <c r="G260" s="50" t="s">
        <v>16</v>
      </c>
    </row>
    <row r="261" ht="15.75" customHeight="1">
      <c r="A261" s="30" t="s">
        <v>152</v>
      </c>
      <c r="B261" s="30" t="s">
        <v>23</v>
      </c>
      <c r="C261" s="118">
        <v>4.0</v>
      </c>
      <c r="D261" s="50" t="s">
        <v>1072</v>
      </c>
      <c r="E261" s="149">
        <v>200000.0</v>
      </c>
      <c r="F261" s="31" t="s">
        <v>40</v>
      </c>
      <c r="G261" s="50" t="s">
        <v>16</v>
      </c>
    </row>
    <row r="262" ht="15.75" customHeight="1">
      <c r="A262" s="30" t="s">
        <v>152</v>
      </c>
      <c r="B262" s="30" t="s">
        <v>23</v>
      </c>
      <c r="C262" s="118">
        <v>5.0</v>
      </c>
      <c r="D262" s="50" t="s">
        <v>1073</v>
      </c>
      <c r="E262" s="149">
        <v>200000.0</v>
      </c>
      <c r="F262" s="31" t="s">
        <v>114</v>
      </c>
      <c r="G262" s="50" t="s">
        <v>16</v>
      </c>
    </row>
    <row r="263" ht="15.75" customHeight="1">
      <c r="A263" s="30" t="s">
        <v>152</v>
      </c>
      <c r="B263" s="30" t="s">
        <v>23</v>
      </c>
      <c r="C263" s="118">
        <v>6.0</v>
      </c>
      <c r="D263" s="50" t="s">
        <v>1072</v>
      </c>
      <c r="E263" s="149">
        <v>200000.0</v>
      </c>
      <c r="F263" s="31" t="s">
        <v>40</v>
      </c>
      <c r="G263" s="50" t="s">
        <v>16</v>
      </c>
    </row>
    <row r="264" ht="15.75" customHeight="1">
      <c r="A264" s="30" t="s">
        <v>153</v>
      </c>
      <c r="B264" s="30" t="s">
        <v>23</v>
      </c>
      <c r="C264" s="118">
        <v>1.0</v>
      </c>
      <c r="D264" s="50" t="s">
        <v>711</v>
      </c>
      <c r="E264" s="149">
        <v>200000.0</v>
      </c>
      <c r="F264" s="31" t="s">
        <v>123</v>
      </c>
      <c r="G264" s="50" t="s">
        <v>16</v>
      </c>
    </row>
    <row r="265" ht="15.75" customHeight="1">
      <c r="A265" s="30" t="s">
        <v>153</v>
      </c>
      <c r="B265" s="30" t="s">
        <v>23</v>
      </c>
      <c r="C265" s="118">
        <v>2.0</v>
      </c>
      <c r="D265" s="50" t="s">
        <v>1051</v>
      </c>
      <c r="E265" s="149">
        <v>200000.0</v>
      </c>
      <c r="F265" s="31" t="s">
        <v>123</v>
      </c>
      <c r="G265" s="50" t="s">
        <v>16</v>
      </c>
    </row>
    <row r="266" ht="15.75" customHeight="1">
      <c r="A266" s="30" t="s">
        <v>153</v>
      </c>
      <c r="B266" s="30" t="s">
        <v>23</v>
      </c>
      <c r="C266" s="118">
        <v>3.0</v>
      </c>
      <c r="D266" s="50" t="s">
        <v>1051</v>
      </c>
      <c r="E266" s="149">
        <v>200000.0</v>
      </c>
      <c r="F266" s="31" t="s">
        <v>123</v>
      </c>
      <c r="G266" s="50" t="s">
        <v>16</v>
      </c>
    </row>
    <row r="267" ht="15.75" customHeight="1">
      <c r="A267" s="30" t="s">
        <v>153</v>
      </c>
      <c r="B267" s="30" t="s">
        <v>23</v>
      </c>
      <c r="C267" s="118">
        <v>4.0</v>
      </c>
      <c r="D267" s="50" t="s">
        <v>1074</v>
      </c>
      <c r="E267" s="149">
        <v>191000.0</v>
      </c>
      <c r="F267" s="31" t="s">
        <v>123</v>
      </c>
      <c r="G267" s="50" t="s">
        <v>16</v>
      </c>
    </row>
    <row r="268" ht="15.75" customHeight="1">
      <c r="A268" s="30" t="s">
        <v>153</v>
      </c>
      <c r="B268" s="30" t="s">
        <v>23</v>
      </c>
      <c r="C268" s="118">
        <v>5.0</v>
      </c>
      <c r="D268" s="50" t="s">
        <v>1009</v>
      </c>
      <c r="E268" s="149">
        <v>126000.0</v>
      </c>
      <c r="F268" s="31" t="s">
        <v>108</v>
      </c>
      <c r="G268" s="50" t="s">
        <v>16</v>
      </c>
    </row>
    <row r="269" ht="15.75" customHeight="1">
      <c r="A269" s="30" t="s">
        <v>153</v>
      </c>
      <c r="B269" s="30" t="s">
        <v>23</v>
      </c>
      <c r="C269" s="118">
        <v>6.0</v>
      </c>
      <c r="D269" s="50" t="s">
        <v>991</v>
      </c>
      <c r="E269" s="149">
        <v>167000.0</v>
      </c>
      <c r="F269" s="31" t="s">
        <v>87</v>
      </c>
      <c r="G269" s="50" t="s">
        <v>16</v>
      </c>
    </row>
    <row r="270" ht="15.75" customHeight="1">
      <c r="A270" s="30" t="s">
        <v>153</v>
      </c>
      <c r="B270" s="30" t="s">
        <v>23</v>
      </c>
      <c r="C270" s="118">
        <v>7.0</v>
      </c>
      <c r="D270" s="50" t="s">
        <v>1055</v>
      </c>
      <c r="E270" s="149">
        <v>200000.0</v>
      </c>
      <c r="F270" s="31" t="s">
        <v>76</v>
      </c>
      <c r="G270" s="50" t="s">
        <v>16</v>
      </c>
    </row>
    <row r="271" ht="15.75" customHeight="1">
      <c r="A271" s="135" t="s">
        <v>153</v>
      </c>
      <c r="B271" s="135" t="s">
        <v>23</v>
      </c>
      <c r="C271" s="126">
        <v>8.0</v>
      </c>
      <c r="D271" s="63" t="s">
        <v>1067</v>
      </c>
      <c r="E271" s="150">
        <v>196000.0</v>
      </c>
      <c r="F271" s="137" t="s">
        <v>37</v>
      </c>
      <c r="G271" s="50" t="s">
        <v>16</v>
      </c>
    </row>
    <row r="272" ht="15.75" customHeight="1">
      <c r="A272" s="54" t="s">
        <v>86</v>
      </c>
      <c r="B272" s="54" t="s">
        <v>27</v>
      </c>
      <c r="C272" s="52">
        <v>1.0</v>
      </c>
      <c r="D272" s="52" t="s">
        <v>1075</v>
      </c>
      <c r="E272" s="151">
        <v>196000.0</v>
      </c>
      <c r="F272" s="146" t="s">
        <v>87</v>
      </c>
      <c r="G272" s="50"/>
    </row>
    <row r="273" ht="15.75" customHeight="1">
      <c r="A273" s="54" t="s">
        <v>86</v>
      </c>
      <c r="B273" s="54" t="s">
        <v>27</v>
      </c>
      <c r="C273" s="52">
        <v>2.0</v>
      </c>
      <c r="D273" s="52" t="s">
        <v>1076</v>
      </c>
      <c r="E273" s="151">
        <v>200000.0</v>
      </c>
      <c r="F273" s="146" t="s">
        <v>70</v>
      </c>
      <c r="G273" s="50"/>
    </row>
    <row r="274" ht="15.75" customHeight="1">
      <c r="A274" s="54" t="s">
        <v>86</v>
      </c>
      <c r="B274" s="54" t="s">
        <v>27</v>
      </c>
      <c r="C274" s="52">
        <v>3.0</v>
      </c>
      <c r="D274" s="52" t="s">
        <v>1077</v>
      </c>
      <c r="E274" s="151">
        <v>130000.0</v>
      </c>
      <c r="F274" s="146" t="s">
        <v>108</v>
      </c>
      <c r="G274" s="50"/>
    </row>
    <row r="275" ht="15.75" customHeight="1">
      <c r="A275" s="54" t="s">
        <v>86</v>
      </c>
      <c r="B275" s="54" t="s">
        <v>27</v>
      </c>
      <c r="C275" s="52">
        <v>4.0</v>
      </c>
      <c r="D275" s="52" t="s">
        <v>1078</v>
      </c>
      <c r="E275" s="151" t="s">
        <v>1079</v>
      </c>
      <c r="F275" s="146" t="s">
        <v>37</v>
      </c>
      <c r="G275" s="50"/>
    </row>
    <row r="276" ht="15.75" customHeight="1">
      <c r="A276" s="54" t="s">
        <v>86</v>
      </c>
      <c r="B276" s="54" t="s">
        <v>27</v>
      </c>
      <c r="C276" s="52">
        <v>5.0</v>
      </c>
      <c r="D276" s="182" t="s">
        <v>1080</v>
      </c>
      <c r="E276" s="151" t="s">
        <v>1081</v>
      </c>
      <c r="F276" s="146" t="s">
        <v>123</v>
      </c>
      <c r="G276" s="50"/>
    </row>
    <row r="277" ht="15.75" customHeight="1">
      <c r="A277" s="54" t="s">
        <v>86</v>
      </c>
      <c r="B277" s="54" t="s">
        <v>27</v>
      </c>
      <c r="C277" s="52">
        <v>6.0</v>
      </c>
      <c r="D277" s="182" t="s">
        <v>1082</v>
      </c>
      <c r="E277" s="151" t="s">
        <v>1081</v>
      </c>
      <c r="F277" s="146" t="s">
        <v>123</v>
      </c>
      <c r="G277" s="50"/>
    </row>
    <row r="278" ht="15.75" customHeight="1">
      <c r="A278" s="54" t="s">
        <v>86</v>
      </c>
      <c r="B278" s="54" t="s">
        <v>27</v>
      </c>
      <c r="C278" s="52">
        <v>7.0</v>
      </c>
      <c r="D278" s="182" t="s">
        <v>1076</v>
      </c>
      <c r="E278" s="151" t="s">
        <v>1081</v>
      </c>
      <c r="F278" s="146" t="s">
        <v>70</v>
      </c>
      <c r="G278" s="50"/>
    </row>
    <row r="279" ht="15.75" customHeight="1">
      <c r="A279" s="54" t="s">
        <v>86</v>
      </c>
      <c r="B279" s="54" t="s">
        <v>27</v>
      </c>
      <c r="C279" s="52">
        <v>8.0</v>
      </c>
      <c r="D279" s="182" t="s">
        <v>1083</v>
      </c>
      <c r="E279" s="151" t="s">
        <v>1081</v>
      </c>
      <c r="F279" s="146" t="s">
        <v>76</v>
      </c>
      <c r="G279" s="50"/>
    </row>
    <row r="280" ht="15.75" customHeight="1">
      <c r="A280" s="54" t="s">
        <v>86</v>
      </c>
      <c r="B280" s="54" t="s">
        <v>27</v>
      </c>
      <c r="C280" s="182">
        <v>9.0</v>
      </c>
      <c r="D280" s="182" t="s">
        <v>1084</v>
      </c>
      <c r="E280" s="151" t="s">
        <v>1085</v>
      </c>
      <c r="F280" s="146" t="s">
        <v>52</v>
      </c>
      <c r="G280" s="50"/>
    </row>
    <row r="281" ht="15.75" customHeight="1">
      <c r="A281" s="54" t="s">
        <v>86</v>
      </c>
      <c r="B281" s="54" t="s">
        <v>27</v>
      </c>
      <c r="C281" s="182">
        <v>10.0</v>
      </c>
      <c r="D281" s="182" t="s">
        <v>1084</v>
      </c>
      <c r="E281" s="151" t="s">
        <v>1086</v>
      </c>
      <c r="F281" s="146" t="s">
        <v>52</v>
      </c>
      <c r="G281" s="50"/>
    </row>
    <row r="282" ht="15.75" customHeight="1">
      <c r="A282" s="54" t="s">
        <v>92</v>
      </c>
      <c r="B282" s="54" t="s">
        <v>27</v>
      </c>
      <c r="C282" s="182">
        <v>1.0</v>
      </c>
      <c r="D282" s="182" t="s">
        <v>1087</v>
      </c>
      <c r="E282" s="151" t="s">
        <v>1088</v>
      </c>
      <c r="F282" s="146" t="s">
        <v>76</v>
      </c>
      <c r="G282" s="50"/>
    </row>
    <row r="283" ht="15.75" customHeight="1">
      <c r="A283" s="54" t="s">
        <v>92</v>
      </c>
      <c r="B283" s="54" t="s">
        <v>27</v>
      </c>
      <c r="C283" s="182">
        <v>2.0</v>
      </c>
      <c r="D283" s="182" t="s">
        <v>1089</v>
      </c>
      <c r="E283" s="151">
        <v>27000.0</v>
      </c>
      <c r="F283" s="146" t="s">
        <v>87</v>
      </c>
      <c r="G283" s="51"/>
    </row>
    <row r="284" ht="15.75" customHeight="1">
      <c r="A284" s="54" t="s">
        <v>92</v>
      </c>
      <c r="B284" s="54" t="s">
        <v>27</v>
      </c>
      <c r="C284" s="182">
        <v>3.0</v>
      </c>
      <c r="D284" s="52" t="s">
        <v>1090</v>
      </c>
      <c r="E284" s="151" t="s">
        <v>1091</v>
      </c>
      <c r="F284" s="146" t="s">
        <v>87</v>
      </c>
      <c r="G284" s="50"/>
    </row>
    <row r="285" ht="15.75" customHeight="1">
      <c r="A285" s="54" t="s">
        <v>92</v>
      </c>
      <c r="B285" s="54" t="s">
        <v>27</v>
      </c>
      <c r="C285" s="182">
        <v>4.0</v>
      </c>
      <c r="D285" s="52" t="s">
        <v>1092</v>
      </c>
      <c r="E285" s="151" t="s">
        <v>1093</v>
      </c>
      <c r="F285" s="146" t="s">
        <v>87</v>
      </c>
      <c r="G285" s="50"/>
    </row>
    <row r="286" ht="15.75" customHeight="1">
      <c r="A286" s="54" t="s">
        <v>92</v>
      </c>
      <c r="B286" s="54" t="s">
        <v>27</v>
      </c>
      <c r="C286" s="54">
        <v>5.0</v>
      </c>
      <c r="D286" s="52" t="s">
        <v>1094</v>
      </c>
      <c r="E286" s="151" t="s">
        <v>1079</v>
      </c>
      <c r="F286" s="146" t="s">
        <v>102</v>
      </c>
      <c r="G286" s="50"/>
    </row>
    <row r="287" ht="15.75" customHeight="1">
      <c r="A287" s="54" t="s">
        <v>92</v>
      </c>
      <c r="B287" s="54" t="s">
        <v>27</v>
      </c>
      <c r="C287" s="54">
        <v>6.0</v>
      </c>
      <c r="D287" s="52" t="s">
        <v>1094</v>
      </c>
      <c r="E287" s="151" t="s">
        <v>1095</v>
      </c>
      <c r="F287" s="146" t="s">
        <v>102</v>
      </c>
      <c r="G287" s="50"/>
    </row>
    <row r="288" ht="15.75" customHeight="1">
      <c r="A288" s="54" t="s">
        <v>92</v>
      </c>
      <c r="B288" s="54" t="s">
        <v>27</v>
      </c>
      <c r="C288" s="54">
        <v>7.0</v>
      </c>
      <c r="D288" s="52" t="s">
        <v>1094</v>
      </c>
      <c r="E288" s="151" t="s">
        <v>1088</v>
      </c>
      <c r="F288" s="146" t="s">
        <v>102</v>
      </c>
      <c r="G288" s="50"/>
    </row>
    <row r="289" ht="15.75" customHeight="1">
      <c r="A289" s="54" t="s">
        <v>92</v>
      </c>
      <c r="B289" s="54" t="s">
        <v>27</v>
      </c>
      <c r="C289" s="54">
        <v>8.0</v>
      </c>
      <c r="D289" s="52" t="s">
        <v>1087</v>
      </c>
      <c r="E289" s="151" t="s">
        <v>1088</v>
      </c>
      <c r="F289" s="146" t="s">
        <v>76</v>
      </c>
      <c r="G289" s="50"/>
    </row>
    <row r="290" ht="15.75" customHeight="1">
      <c r="A290" s="54" t="s">
        <v>92</v>
      </c>
      <c r="B290" s="54" t="s">
        <v>27</v>
      </c>
      <c r="C290" s="54">
        <v>9.0</v>
      </c>
      <c r="D290" s="52" t="s">
        <v>1096</v>
      </c>
      <c r="E290" s="151" t="s">
        <v>1097</v>
      </c>
      <c r="F290" s="146" t="s">
        <v>76</v>
      </c>
      <c r="G290" s="50"/>
    </row>
    <row r="291" ht="15.75" customHeight="1">
      <c r="A291" s="54" t="s">
        <v>95</v>
      </c>
      <c r="B291" s="54" t="s">
        <v>27</v>
      </c>
      <c r="C291" s="54">
        <v>1.0</v>
      </c>
      <c r="D291" s="52" t="s">
        <v>1098</v>
      </c>
      <c r="E291" s="151" t="s">
        <v>1099</v>
      </c>
      <c r="F291" s="146" t="s">
        <v>43</v>
      </c>
      <c r="G291" s="50"/>
    </row>
    <row r="292" ht="15.75" customHeight="1">
      <c r="A292" s="54" t="s">
        <v>95</v>
      </c>
      <c r="B292" s="54" t="s">
        <v>27</v>
      </c>
      <c r="C292" s="54">
        <v>2.0</v>
      </c>
      <c r="D292" s="52" t="s">
        <v>1098</v>
      </c>
      <c r="E292" s="151" t="s">
        <v>1099</v>
      </c>
      <c r="F292" s="146" t="s">
        <v>43</v>
      </c>
      <c r="G292" s="50"/>
    </row>
    <row r="293" ht="15.75" customHeight="1">
      <c r="A293" s="54" t="s">
        <v>95</v>
      </c>
      <c r="B293" s="54" t="s">
        <v>27</v>
      </c>
      <c r="C293" s="54">
        <v>3.0</v>
      </c>
      <c r="D293" s="52" t="s">
        <v>1098</v>
      </c>
      <c r="E293" s="151" t="s">
        <v>1099</v>
      </c>
      <c r="F293" s="146" t="s">
        <v>43</v>
      </c>
      <c r="G293" s="50"/>
    </row>
    <row r="294" ht="15.75" customHeight="1">
      <c r="A294" s="54" t="s">
        <v>95</v>
      </c>
      <c r="B294" s="54" t="s">
        <v>27</v>
      </c>
      <c r="C294" s="54">
        <v>4.0</v>
      </c>
      <c r="D294" s="52" t="s">
        <v>1100</v>
      </c>
      <c r="E294" s="151" t="s">
        <v>1101</v>
      </c>
      <c r="F294" s="146" t="s">
        <v>49</v>
      </c>
      <c r="G294" s="50"/>
    </row>
    <row r="295" ht="15.75" customHeight="1">
      <c r="A295" s="54" t="s">
        <v>95</v>
      </c>
      <c r="B295" s="54" t="s">
        <v>27</v>
      </c>
      <c r="C295" s="54">
        <v>5.0</v>
      </c>
      <c r="D295" s="52" t="s">
        <v>1102</v>
      </c>
      <c r="E295" s="151" t="s">
        <v>1103</v>
      </c>
      <c r="F295" s="146" t="s">
        <v>24</v>
      </c>
      <c r="G295" s="50"/>
    </row>
    <row r="296" ht="15.75" customHeight="1">
      <c r="A296" s="54" t="s">
        <v>150</v>
      </c>
      <c r="B296" s="54" t="s">
        <v>27</v>
      </c>
      <c r="C296" s="54">
        <v>1.0</v>
      </c>
      <c r="D296" s="52" t="s">
        <v>1104</v>
      </c>
      <c r="E296" s="151" t="s">
        <v>1081</v>
      </c>
      <c r="F296" s="146" t="s">
        <v>58</v>
      </c>
      <c r="G296" s="50"/>
    </row>
    <row r="297" ht="15.75" customHeight="1">
      <c r="A297" s="54" t="s">
        <v>150</v>
      </c>
      <c r="B297" s="54" t="s">
        <v>27</v>
      </c>
      <c r="C297" s="54">
        <v>2.0</v>
      </c>
      <c r="D297" s="52" t="s">
        <v>1104</v>
      </c>
      <c r="E297" s="151" t="s">
        <v>1081</v>
      </c>
      <c r="F297" s="146" t="s">
        <v>58</v>
      </c>
      <c r="G297" s="50"/>
    </row>
    <row r="298" ht="15.75" customHeight="1">
      <c r="A298" s="54" t="s">
        <v>150</v>
      </c>
      <c r="B298" s="54" t="s">
        <v>27</v>
      </c>
      <c r="C298" s="54">
        <v>3.0</v>
      </c>
      <c r="D298" s="52" t="s">
        <v>1105</v>
      </c>
      <c r="E298" s="151" t="s">
        <v>1081</v>
      </c>
      <c r="F298" s="146" t="s">
        <v>40</v>
      </c>
      <c r="G298" s="50"/>
    </row>
    <row r="299" ht="15.75" customHeight="1">
      <c r="A299" s="54" t="s">
        <v>150</v>
      </c>
      <c r="B299" s="54" t="s">
        <v>27</v>
      </c>
      <c r="C299" s="54">
        <v>4.0</v>
      </c>
      <c r="D299" s="52" t="s">
        <v>1106</v>
      </c>
      <c r="E299" s="151" t="s">
        <v>1097</v>
      </c>
      <c r="F299" s="146" t="s">
        <v>40</v>
      </c>
      <c r="G299" s="50"/>
    </row>
    <row r="300" ht="15.75" customHeight="1">
      <c r="A300" s="54" t="s">
        <v>150</v>
      </c>
      <c r="B300" s="54" t="s">
        <v>27</v>
      </c>
      <c r="C300" s="54">
        <v>5.0</v>
      </c>
      <c r="D300" s="52" t="s">
        <v>1107</v>
      </c>
      <c r="E300" s="151" t="s">
        <v>1081</v>
      </c>
      <c r="F300" s="146" t="s">
        <v>40</v>
      </c>
      <c r="G300" s="50"/>
    </row>
    <row r="301" ht="15.75" customHeight="1">
      <c r="A301" s="54" t="s">
        <v>151</v>
      </c>
      <c r="B301" s="54" t="s">
        <v>27</v>
      </c>
      <c r="C301" s="54">
        <v>1.0</v>
      </c>
      <c r="D301" s="52" t="s">
        <v>1108</v>
      </c>
      <c r="E301" s="151" t="s">
        <v>1109</v>
      </c>
      <c r="F301" s="146" t="s">
        <v>49</v>
      </c>
      <c r="G301" s="50"/>
    </row>
    <row r="302" ht="15.75" customHeight="1">
      <c r="A302" s="54" t="s">
        <v>151</v>
      </c>
      <c r="B302" s="54" t="s">
        <v>27</v>
      </c>
      <c r="C302" s="54">
        <v>2.0</v>
      </c>
      <c r="D302" s="52" t="s">
        <v>1110</v>
      </c>
      <c r="E302" s="151" t="s">
        <v>1097</v>
      </c>
      <c r="F302" s="146" t="s">
        <v>40</v>
      </c>
      <c r="G302" s="50"/>
    </row>
    <row r="303" ht="15.75" customHeight="1">
      <c r="A303" s="54" t="s">
        <v>151</v>
      </c>
      <c r="B303" s="54" t="s">
        <v>27</v>
      </c>
      <c r="C303" s="54">
        <v>3.0</v>
      </c>
      <c r="D303" s="52" t="s">
        <v>1108</v>
      </c>
      <c r="E303" s="151" t="s">
        <v>1111</v>
      </c>
      <c r="F303" s="146" t="s">
        <v>49</v>
      </c>
      <c r="G303" s="50"/>
    </row>
    <row r="304" ht="15.75" customHeight="1">
      <c r="A304" s="54" t="s">
        <v>151</v>
      </c>
      <c r="B304" s="54" t="s">
        <v>27</v>
      </c>
      <c r="C304" s="54">
        <v>4.0</v>
      </c>
      <c r="D304" s="52" t="s">
        <v>1112</v>
      </c>
      <c r="E304" s="151" t="s">
        <v>1113</v>
      </c>
      <c r="F304" s="146" t="s">
        <v>81</v>
      </c>
      <c r="G304" s="50"/>
    </row>
    <row r="305" ht="15.75" customHeight="1">
      <c r="A305" s="54" t="s">
        <v>152</v>
      </c>
      <c r="B305" s="54" t="s">
        <v>27</v>
      </c>
      <c r="C305" s="54">
        <v>1.0</v>
      </c>
      <c r="D305" s="52" t="s">
        <v>1114</v>
      </c>
      <c r="E305" s="151" t="s">
        <v>1115</v>
      </c>
      <c r="F305" s="146" t="s">
        <v>28</v>
      </c>
      <c r="G305" s="50"/>
    </row>
    <row r="306" ht="15.75" customHeight="1">
      <c r="A306" s="54" t="s">
        <v>152</v>
      </c>
      <c r="B306" s="54" t="s">
        <v>27</v>
      </c>
      <c r="C306" s="54">
        <v>2.0</v>
      </c>
      <c r="D306" s="52" t="s">
        <v>1116</v>
      </c>
      <c r="E306" s="151" t="s">
        <v>1117</v>
      </c>
      <c r="F306" s="146" t="s">
        <v>120</v>
      </c>
      <c r="G306" s="50"/>
    </row>
    <row r="307" ht="15.75" customHeight="1">
      <c r="A307" s="54" t="s">
        <v>152</v>
      </c>
      <c r="B307" s="54" t="s">
        <v>27</v>
      </c>
      <c r="C307" s="54">
        <v>3.0</v>
      </c>
      <c r="D307" s="52" t="s">
        <v>1110</v>
      </c>
      <c r="E307" s="151" t="s">
        <v>1081</v>
      </c>
      <c r="F307" s="146" t="s">
        <v>40</v>
      </c>
      <c r="G307" s="50"/>
    </row>
    <row r="308" ht="15.75" customHeight="1">
      <c r="A308" s="54" t="s">
        <v>152</v>
      </c>
      <c r="B308" s="54" t="s">
        <v>27</v>
      </c>
      <c r="C308" s="54">
        <v>4.0</v>
      </c>
      <c r="D308" s="52" t="s">
        <v>1110</v>
      </c>
      <c r="E308" s="151" t="s">
        <v>1081</v>
      </c>
      <c r="F308" s="146" t="s">
        <v>40</v>
      </c>
      <c r="G308" s="50"/>
    </row>
    <row r="309" ht="15.75" customHeight="1">
      <c r="A309" s="54" t="s">
        <v>152</v>
      </c>
      <c r="B309" s="54" t="s">
        <v>27</v>
      </c>
      <c r="C309" s="54">
        <v>5.0</v>
      </c>
      <c r="D309" s="52" t="s">
        <v>1118</v>
      </c>
      <c r="E309" s="151" t="s">
        <v>1119</v>
      </c>
      <c r="F309" s="146" t="s">
        <v>49</v>
      </c>
      <c r="G309" s="50"/>
    </row>
    <row r="310" ht="15.75" customHeight="1">
      <c r="A310" s="54" t="s">
        <v>153</v>
      </c>
      <c r="B310" s="54" t="s">
        <v>27</v>
      </c>
      <c r="C310" s="54">
        <v>1.0</v>
      </c>
      <c r="D310" s="52" t="s">
        <v>1120</v>
      </c>
      <c r="E310" s="151" t="s">
        <v>1121</v>
      </c>
      <c r="F310" s="146" t="s">
        <v>123</v>
      </c>
      <c r="G310" s="50"/>
    </row>
    <row r="311" ht="15.75" customHeight="1">
      <c r="A311" s="54" t="s">
        <v>153</v>
      </c>
      <c r="B311" s="54" t="s">
        <v>27</v>
      </c>
      <c r="C311" s="54">
        <v>2.0</v>
      </c>
      <c r="D311" s="52" t="s">
        <v>1122</v>
      </c>
      <c r="E311" s="151" t="s">
        <v>1081</v>
      </c>
      <c r="F311" s="146" t="s">
        <v>40</v>
      </c>
      <c r="G311" s="50"/>
    </row>
    <row r="312" ht="15.75" customHeight="1">
      <c r="A312" s="54" t="s">
        <v>153</v>
      </c>
      <c r="B312" s="54" t="s">
        <v>27</v>
      </c>
      <c r="C312" s="54">
        <v>3.0</v>
      </c>
      <c r="D312" s="52" t="s">
        <v>1123</v>
      </c>
      <c r="E312" s="151" t="s">
        <v>1081</v>
      </c>
      <c r="F312" s="146" t="s">
        <v>40</v>
      </c>
      <c r="G312" s="50"/>
    </row>
    <row r="313" ht="15.75" customHeight="1">
      <c r="A313" s="54" t="s">
        <v>153</v>
      </c>
      <c r="B313" s="54" t="s">
        <v>27</v>
      </c>
      <c r="C313" s="54">
        <v>4.0</v>
      </c>
      <c r="D313" s="52" t="s">
        <v>1123</v>
      </c>
      <c r="E313" s="151" t="s">
        <v>1081</v>
      </c>
      <c r="F313" s="146" t="s">
        <v>40</v>
      </c>
      <c r="G313" s="50"/>
    </row>
    <row r="314" ht="15.75" customHeight="1">
      <c r="A314" s="54" t="s">
        <v>153</v>
      </c>
      <c r="B314" s="54" t="s">
        <v>27</v>
      </c>
      <c r="C314" s="54">
        <v>5.0</v>
      </c>
      <c r="D314" s="52" t="s">
        <v>1123</v>
      </c>
      <c r="E314" s="151" t="s">
        <v>1081</v>
      </c>
      <c r="F314" s="146" t="s">
        <v>40</v>
      </c>
      <c r="G314" s="50"/>
    </row>
    <row r="315" ht="15.75" customHeight="1">
      <c r="A315" s="54" t="s">
        <v>153</v>
      </c>
      <c r="B315" s="54" t="s">
        <v>27</v>
      </c>
      <c r="C315" s="54">
        <v>6.0</v>
      </c>
      <c r="D315" s="52" t="s">
        <v>1077</v>
      </c>
      <c r="E315" s="151" t="s">
        <v>1124</v>
      </c>
      <c r="F315" s="146" t="s">
        <v>108</v>
      </c>
      <c r="G315" s="50"/>
    </row>
    <row r="316" ht="15.75" customHeight="1">
      <c r="A316" s="54" t="s">
        <v>153</v>
      </c>
      <c r="B316" s="54" t="s">
        <v>27</v>
      </c>
      <c r="C316" s="54">
        <v>7.0</v>
      </c>
      <c r="D316" s="52" t="s">
        <v>1125</v>
      </c>
      <c r="E316" s="151" t="s">
        <v>1126</v>
      </c>
      <c r="F316" s="146" t="s">
        <v>96</v>
      </c>
      <c r="G316" s="50"/>
    </row>
    <row r="317" ht="15.75" customHeight="1">
      <c r="A317" s="54" t="s">
        <v>153</v>
      </c>
      <c r="B317" s="54" t="s">
        <v>27</v>
      </c>
      <c r="C317" s="54">
        <v>8.0</v>
      </c>
      <c r="D317" s="52" t="s">
        <v>1127</v>
      </c>
      <c r="E317" s="151" t="s">
        <v>1128</v>
      </c>
      <c r="F317" s="146" t="s">
        <v>52</v>
      </c>
      <c r="G317" s="50"/>
    </row>
    <row r="318" ht="15.75" customHeight="1">
      <c r="A318" s="54" t="s">
        <v>153</v>
      </c>
      <c r="B318" s="54" t="s">
        <v>27</v>
      </c>
      <c r="C318" s="54">
        <v>9.0</v>
      </c>
      <c r="D318" s="52" t="s">
        <v>1129</v>
      </c>
      <c r="E318" s="151">
        <v>76000.0</v>
      </c>
      <c r="F318" s="146" t="s">
        <v>52</v>
      </c>
      <c r="G318" s="50"/>
    </row>
    <row r="319" ht="15.75" customHeight="1">
      <c r="A319" s="54" t="s">
        <v>86</v>
      </c>
      <c r="B319" s="54" t="s">
        <v>27</v>
      </c>
      <c r="C319" s="54">
        <v>1.0</v>
      </c>
      <c r="D319" s="52" t="s">
        <v>1130</v>
      </c>
      <c r="E319" s="151">
        <v>788000.0</v>
      </c>
      <c r="F319" s="146" t="s">
        <v>108</v>
      </c>
      <c r="G319" s="183"/>
      <c r="H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</row>
    <row r="320" ht="15.75" customHeight="1">
      <c r="A320" s="54" t="s">
        <v>86</v>
      </c>
      <c r="B320" s="54" t="s">
        <v>27</v>
      </c>
      <c r="C320" s="54">
        <v>2.0</v>
      </c>
      <c r="D320" s="52" t="s">
        <v>1118</v>
      </c>
      <c r="E320" s="151">
        <v>900000.0</v>
      </c>
      <c r="F320" s="146" t="s">
        <v>49</v>
      </c>
      <c r="G320" s="50"/>
    </row>
    <row r="321" ht="15.75" customHeight="1">
      <c r="A321" s="54" t="s">
        <v>86</v>
      </c>
      <c r="B321" s="54" t="s">
        <v>27</v>
      </c>
      <c r="C321" s="54">
        <v>3.0</v>
      </c>
      <c r="D321" s="52" t="s">
        <v>1131</v>
      </c>
      <c r="E321" s="151">
        <v>900000.0</v>
      </c>
      <c r="F321" s="146" t="s">
        <v>135</v>
      </c>
      <c r="G321" s="50"/>
    </row>
    <row r="322" ht="15.75" customHeight="1">
      <c r="A322" s="54" t="s">
        <v>86</v>
      </c>
      <c r="B322" s="54" t="s">
        <v>27</v>
      </c>
      <c r="C322" s="54">
        <v>4.0</v>
      </c>
      <c r="D322" s="52" t="s">
        <v>1132</v>
      </c>
      <c r="E322" s="151">
        <v>900000.0</v>
      </c>
      <c r="F322" s="146" t="s">
        <v>102</v>
      </c>
      <c r="G322" s="50"/>
    </row>
    <row r="323" ht="15.75" customHeight="1">
      <c r="A323" s="54" t="s">
        <v>86</v>
      </c>
      <c r="B323" s="54" t="s">
        <v>27</v>
      </c>
      <c r="C323" s="54">
        <v>5.0</v>
      </c>
      <c r="D323" s="52" t="s">
        <v>1094</v>
      </c>
      <c r="E323" s="151">
        <v>900000.0</v>
      </c>
      <c r="F323" s="146" t="s">
        <v>102</v>
      </c>
      <c r="G323" s="50"/>
    </row>
    <row r="324" ht="15.75" customHeight="1">
      <c r="A324" s="54" t="s">
        <v>86</v>
      </c>
      <c r="B324" s="54" t="s">
        <v>27</v>
      </c>
      <c r="C324" s="54">
        <v>6.0</v>
      </c>
      <c r="D324" s="52" t="s">
        <v>1133</v>
      </c>
      <c r="E324" s="151">
        <v>185000.0</v>
      </c>
      <c r="F324" s="146" t="s">
        <v>46</v>
      </c>
      <c r="G324" s="50"/>
    </row>
    <row r="325" ht="15.75" customHeight="1">
      <c r="A325" s="54" t="s">
        <v>86</v>
      </c>
      <c r="B325" s="54" t="s">
        <v>27</v>
      </c>
      <c r="C325" s="54">
        <v>7.0</v>
      </c>
      <c r="D325" s="52" t="s">
        <v>1133</v>
      </c>
      <c r="E325" s="185">
        <v>591000.0</v>
      </c>
      <c r="F325" s="146" t="s">
        <v>46</v>
      </c>
      <c r="G325" s="51" t="s">
        <v>5</v>
      </c>
      <c r="H325" s="52" t="s">
        <v>1134</v>
      </c>
    </row>
    <row r="326" ht="15.75" customHeight="1">
      <c r="A326" s="54" t="s">
        <v>86</v>
      </c>
      <c r="B326" s="54" t="s">
        <v>27</v>
      </c>
      <c r="C326" s="54">
        <v>8.0</v>
      </c>
      <c r="D326" s="52" t="s">
        <v>1135</v>
      </c>
      <c r="E326" s="151">
        <v>185000.0</v>
      </c>
      <c r="F326" s="146" t="s">
        <v>46</v>
      </c>
      <c r="G326" s="50"/>
    </row>
    <row r="327" ht="15.75" customHeight="1">
      <c r="A327" s="54" t="s">
        <v>86</v>
      </c>
      <c r="B327" s="54" t="s">
        <v>27</v>
      </c>
      <c r="C327" s="54">
        <v>9.0</v>
      </c>
      <c r="D327" s="52" t="s">
        <v>1135</v>
      </c>
      <c r="E327" s="151">
        <v>591000.0</v>
      </c>
      <c r="F327" s="146" t="s">
        <v>46</v>
      </c>
      <c r="G327" s="50"/>
    </row>
    <row r="328" ht="15.75" customHeight="1">
      <c r="A328" s="54" t="s">
        <v>89</v>
      </c>
      <c r="B328" s="54" t="s">
        <v>27</v>
      </c>
      <c r="C328" s="54">
        <v>10.0</v>
      </c>
      <c r="D328" s="52" t="s">
        <v>1136</v>
      </c>
      <c r="E328" s="151">
        <v>447000.0</v>
      </c>
      <c r="F328" s="146" t="s">
        <v>135</v>
      </c>
      <c r="G328" s="50"/>
    </row>
    <row r="329" ht="15.75" customHeight="1">
      <c r="A329" s="54" t="s">
        <v>89</v>
      </c>
      <c r="B329" s="54" t="s">
        <v>27</v>
      </c>
      <c r="C329" s="54">
        <v>11.0</v>
      </c>
      <c r="D329" s="52" t="s">
        <v>1135</v>
      </c>
      <c r="E329" s="151">
        <v>660000.0</v>
      </c>
      <c r="F329" s="146" t="s">
        <v>46</v>
      </c>
      <c r="G329" s="50"/>
    </row>
    <row r="330" ht="15.75" customHeight="1">
      <c r="A330" s="54" t="s">
        <v>89</v>
      </c>
      <c r="B330" s="54" t="s">
        <v>27</v>
      </c>
      <c r="C330" s="54">
        <v>12.0</v>
      </c>
      <c r="D330" s="52" t="s">
        <v>1137</v>
      </c>
      <c r="E330" s="151">
        <v>522000.0</v>
      </c>
      <c r="F330" s="146" t="s">
        <v>135</v>
      </c>
      <c r="G330" s="50"/>
    </row>
    <row r="331" ht="15.75" customHeight="1">
      <c r="A331" s="54" t="s">
        <v>89</v>
      </c>
      <c r="B331" s="54" t="s">
        <v>27</v>
      </c>
      <c r="C331" s="54">
        <v>13.0</v>
      </c>
      <c r="D331" s="52" t="s">
        <v>1138</v>
      </c>
      <c r="E331" s="151">
        <v>370000.0</v>
      </c>
      <c r="F331" s="146" t="s">
        <v>135</v>
      </c>
      <c r="G331" s="50"/>
    </row>
    <row r="332" ht="15.75" customHeight="1">
      <c r="A332" s="54" t="s">
        <v>89</v>
      </c>
      <c r="B332" s="54" t="s">
        <v>27</v>
      </c>
      <c r="C332" s="54">
        <v>14.0</v>
      </c>
      <c r="D332" s="52" t="s">
        <v>1139</v>
      </c>
      <c r="E332" s="151">
        <v>414000.0</v>
      </c>
      <c r="F332" s="146" t="s">
        <v>135</v>
      </c>
      <c r="G332" s="50"/>
    </row>
    <row r="333" ht="15.75" customHeight="1">
      <c r="A333" s="54" t="s">
        <v>89</v>
      </c>
      <c r="B333" s="54" t="s">
        <v>27</v>
      </c>
      <c r="C333" s="54">
        <v>15.0</v>
      </c>
      <c r="D333" s="52" t="s">
        <v>1140</v>
      </c>
      <c r="E333" s="151">
        <v>648000.0</v>
      </c>
      <c r="F333" s="146" t="s">
        <v>43</v>
      </c>
      <c r="G333" s="50"/>
    </row>
    <row r="334" ht="15.75" customHeight="1">
      <c r="A334" s="54" t="s">
        <v>89</v>
      </c>
      <c r="B334" s="54" t="s">
        <v>27</v>
      </c>
      <c r="C334" s="54">
        <v>16.0</v>
      </c>
      <c r="D334" s="52" t="s">
        <v>1141</v>
      </c>
      <c r="E334" s="151">
        <v>735000.0</v>
      </c>
      <c r="F334" s="146" t="s">
        <v>102</v>
      </c>
      <c r="G334" s="50"/>
    </row>
    <row r="335" ht="15.75" customHeight="1">
      <c r="A335" s="54" t="s">
        <v>89</v>
      </c>
      <c r="B335" s="54" t="s">
        <v>27</v>
      </c>
      <c r="C335" s="54">
        <v>17.0</v>
      </c>
      <c r="D335" s="52" t="s">
        <v>1142</v>
      </c>
      <c r="E335" s="151">
        <v>624000.0</v>
      </c>
      <c r="F335" s="146" t="s">
        <v>46</v>
      </c>
      <c r="G335" s="50"/>
    </row>
    <row r="336" ht="15.75" customHeight="1">
      <c r="A336" s="54" t="s">
        <v>89</v>
      </c>
      <c r="B336" s="54" t="s">
        <v>27</v>
      </c>
      <c r="C336" s="54">
        <v>18.0</v>
      </c>
      <c r="D336" s="52" t="s">
        <v>1143</v>
      </c>
      <c r="E336" s="151">
        <v>675000.0</v>
      </c>
      <c r="F336" s="146" t="s">
        <v>102</v>
      </c>
      <c r="G336" s="50"/>
    </row>
    <row r="337" ht="15.75" customHeight="1">
      <c r="A337" s="54" t="s">
        <v>89</v>
      </c>
      <c r="B337" s="54" t="s">
        <v>27</v>
      </c>
      <c r="C337" s="54">
        <v>19.0</v>
      </c>
      <c r="D337" s="52" t="s">
        <v>1144</v>
      </c>
      <c r="E337" s="151">
        <v>463000.0</v>
      </c>
      <c r="F337" s="146" t="s">
        <v>108</v>
      </c>
      <c r="G337" s="50"/>
    </row>
    <row r="338" ht="15.75" customHeight="1">
      <c r="A338" s="54" t="s">
        <v>89</v>
      </c>
      <c r="B338" s="54" t="s">
        <v>27</v>
      </c>
      <c r="C338" s="54">
        <v>20.0</v>
      </c>
      <c r="D338" s="52" t="s">
        <v>1145</v>
      </c>
      <c r="E338" s="151">
        <v>738000.0</v>
      </c>
      <c r="F338" s="146" t="s">
        <v>108</v>
      </c>
      <c r="G338" s="50"/>
    </row>
    <row r="339" ht="15.75" customHeight="1">
      <c r="A339" s="54" t="s">
        <v>89</v>
      </c>
      <c r="B339" s="54" t="s">
        <v>27</v>
      </c>
      <c r="C339" s="54">
        <v>21.0</v>
      </c>
      <c r="D339" s="52" t="s">
        <v>1146</v>
      </c>
      <c r="E339" s="151">
        <v>652000.0</v>
      </c>
      <c r="F339" s="146" t="s">
        <v>108</v>
      </c>
      <c r="G339" s="50"/>
    </row>
    <row r="340" ht="15.75" customHeight="1">
      <c r="A340" s="54" t="s">
        <v>92</v>
      </c>
      <c r="B340" s="54" t="s">
        <v>27</v>
      </c>
      <c r="C340" s="54">
        <v>22.0</v>
      </c>
      <c r="D340" s="52" t="s">
        <v>1147</v>
      </c>
      <c r="E340" s="151">
        <v>893000.0</v>
      </c>
      <c r="F340" s="146" t="s">
        <v>102</v>
      </c>
      <c r="G340" s="50"/>
    </row>
    <row r="341" ht="15.75" customHeight="1">
      <c r="A341" s="54" t="s">
        <v>92</v>
      </c>
      <c r="B341" s="54" t="s">
        <v>27</v>
      </c>
      <c r="C341" s="54">
        <v>23.0</v>
      </c>
      <c r="D341" s="52" t="s">
        <v>1148</v>
      </c>
      <c r="E341" s="151">
        <v>551000.0</v>
      </c>
      <c r="F341" s="146" t="s">
        <v>43</v>
      </c>
      <c r="G341" s="50"/>
    </row>
    <row r="342" ht="15.75" customHeight="1">
      <c r="A342" s="54" t="s">
        <v>95</v>
      </c>
      <c r="B342" s="54" t="s">
        <v>27</v>
      </c>
      <c r="C342" s="54">
        <v>24.0</v>
      </c>
      <c r="D342" s="52" t="s">
        <v>1146</v>
      </c>
      <c r="E342" s="151">
        <v>523000.0</v>
      </c>
      <c r="F342" s="146" t="s">
        <v>108</v>
      </c>
      <c r="G342" s="50"/>
    </row>
    <row r="343" ht="15.75" customHeight="1">
      <c r="A343" s="54" t="s">
        <v>95</v>
      </c>
      <c r="B343" s="54" t="s">
        <v>27</v>
      </c>
      <c r="C343" s="54">
        <v>25.0</v>
      </c>
      <c r="D343" s="52" t="s">
        <v>1075</v>
      </c>
      <c r="E343" s="151">
        <v>983000.0</v>
      </c>
      <c r="F343" s="146" t="s">
        <v>87</v>
      </c>
      <c r="G343" s="50"/>
    </row>
    <row r="344" ht="15.75" customHeight="1">
      <c r="A344" s="54" t="s">
        <v>95</v>
      </c>
      <c r="B344" s="54" t="s">
        <v>27</v>
      </c>
      <c r="C344" s="54">
        <v>26.0</v>
      </c>
      <c r="D344" s="52" t="s">
        <v>1149</v>
      </c>
      <c r="E344" s="151">
        <v>662000.0</v>
      </c>
      <c r="F344" s="146" t="s">
        <v>76</v>
      </c>
      <c r="G344" s="50"/>
    </row>
    <row r="345" ht="15.75" customHeight="1">
      <c r="A345" s="54" t="s">
        <v>95</v>
      </c>
      <c r="B345" s="54" t="s">
        <v>27</v>
      </c>
      <c r="C345" s="54">
        <v>27.0</v>
      </c>
      <c r="D345" s="52" t="s">
        <v>1150</v>
      </c>
      <c r="E345" s="151">
        <v>650000.0</v>
      </c>
      <c r="F345" s="146" t="s">
        <v>61</v>
      </c>
      <c r="G345" s="50"/>
    </row>
    <row r="346" ht="15.75" customHeight="1">
      <c r="A346" s="54" t="s">
        <v>95</v>
      </c>
      <c r="B346" s="54" t="s">
        <v>27</v>
      </c>
      <c r="C346" s="54">
        <v>28.0</v>
      </c>
      <c r="D346" s="52" t="s">
        <v>1151</v>
      </c>
      <c r="E346" s="151">
        <v>100000.0</v>
      </c>
      <c r="F346" s="146" t="s">
        <v>135</v>
      </c>
      <c r="G346" s="50"/>
    </row>
    <row r="347" ht="15.75" customHeight="1">
      <c r="A347" s="54" t="s">
        <v>95</v>
      </c>
      <c r="B347" s="54" t="s">
        <v>27</v>
      </c>
      <c r="C347" s="54">
        <v>29.0</v>
      </c>
      <c r="D347" s="52" t="s">
        <v>1152</v>
      </c>
      <c r="E347" s="151">
        <v>632000.0</v>
      </c>
      <c r="F347" s="146" t="s">
        <v>61</v>
      </c>
      <c r="G347" s="50"/>
    </row>
    <row r="348" ht="15.75" customHeight="1">
      <c r="A348" s="54" t="s">
        <v>95</v>
      </c>
      <c r="B348" s="54" t="s">
        <v>27</v>
      </c>
      <c r="C348" s="54">
        <v>30.0</v>
      </c>
      <c r="D348" s="52" t="s">
        <v>1153</v>
      </c>
      <c r="E348" s="151">
        <v>771000.0</v>
      </c>
      <c r="F348" s="146" t="s">
        <v>46</v>
      </c>
      <c r="G348" s="50"/>
    </row>
    <row r="349" ht="15.75" customHeight="1">
      <c r="A349" s="54" t="s">
        <v>150</v>
      </c>
      <c r="B349" s="54" t="s">
        <v>27</v>
      </c>
      <c r="C349" s="54">
        <v>31.0</v>
      </c>
      <c r="D349" s="52" t="s">
        <v>1154</v>
      </c>
      <c r="E349" s="151">
        <v>680000.0</v>
      </c>
      <c r="F349" s="146" t="s">
        <v>87</v>
      </c>
      <c r="G349" s="50"/>
    </row>
    <row r="350" ht="15.75" customHeight="1">
      <c r="A350" s="54" t="s">
        <v>150</v>
      </c>
      <c r="B350" s="54" t="s">
        <v>27</v>
      </c>
      <c r="C350" s="54">
        <v>32.0</v>
      </c>
      <c r="D350" s="52" t="s">
        <v>1155</v>
      </c>
      <c r="E350" s="151">
        <v>900000.0</v>
      </c>
      <c r="F350" s="146" t="s">
        <v>40</v>
      </c>
      <c r="G350" s="50"/>
    </row>
    <row r="351" ht="15.75" customHeight="1">
      <c r="A351" s="54" t="s">
        <v>150</v>
      </c>
      <c r="B351" s="54" t="s">
        <v>27</v>
      </c>
      <c r="C351" s="54">
        <v>33.0</v>
      </c>
      <c r="D351" s="52" t="s">
        <v>1132</v>
      </c>
      <c r="E351" s="151">
        <v>885000.0</v>
      </c>
      <c r="F351" s="146" t="s">
        <v>102</v>
      </c>
      <c r="G351" s="50"/>
    </row>
    <row r="352" ht="15.75" customHeight="1">
      <c r="A352" s="54" t="s">
        <v>151</v>
      </c>
      <c r="B352" s="54" t="s">
        <v>27</v>
      </c>
      <c r="C352" s="54">
        <v>34.0</v>
      </c>
      <c r="D352" s="52" t="s">
        <v>1146</v>
      </c>
      <c r="E352" s="151">
        <v>615000.0</v>
      </c>
      <c r="F352" s="146" t="s">
        <v>108</v>
      </c>
      <c r="G352" s="50"/>
    </row>
    <row r="353" ht="15.75" customHeight="1">
      <c r="A353" s="54" t="s">
        <v>151</v>
      </c>
      <c r="B353" s="54" t="s">
        <v>27</v>
      </c>
      <c r="C353" s="54">
        <v>35.0</v>
      </c>
      <c r="D353" s="52" t="s">
        <v>1146</v>
      </c>
      <c r="E353" s="151">
        <v>677000.0</v>
      </c>
      <c r="F353" s="146" t="s">
        <v>108</v>
      </c>
      <c r="G353" s="50"/>
    </row>
    <row r="354" ht="15.75" customHeight="1">
      <c r="A354" s="54" t="s">
        <v>151</v>
      </c>
      <c r="B354" s="54" t="s">
        <v>27</v>
      </c>
      <c r="C354" s="54">
        <v>36.0</v>
      </c>
      <c r="D354" s="52" t="s">
        <v>1156</v>
      </c>
      <c r="E354" s="151">
        <v>625000.0</v>
      </c>
      <c r="F354" s="146" t="s">
        <v>96</v>
      </c>
      <c r="G354" s="50"/>
    </row>
    <row r="355" ht="15.75" customHeight="1">
      <c r="A355" s="54" t="s">
        <v>151</v>
      </c>
      <c r="B355" s="54" t="s">
        <v>27</v>
      </c>
      <c r="C355" s="54">
        <v>37.0</v>
      </c>
      <c r="D355" s="52" t="s">
        <v>1157</v>
      </c>
      <c r="E355" s="151">
        <v>763000.0</v>
      </c>
      <c r="F355" s="146" t="s">
        <v>93</v>
      </c>
      <c r="G355" s="50"/>
    </row>
    <row r="356" ht="15.75" customHeight="1">
      <c r="A356" s="54" t="s">
        <v>151</v>
      </c>
      <c r="B356" s="54" t="s">
        <v>27</v>
      </c>
      <c r="C356" s="54">
        <v>38.0</v>
      </c>
      <c r="D356" s="52" t="s">
        <v>1158</v>
      </c>
      <c r="E356" s="151">
        <v>399000.0</v>
      </c>
      <c r="F356" s="146" t="s">
        <v>96</v>
      </c>
      <c r="G356" s="50"/>
    </row>
    <row r="357" ht="15.75" customHeight="1">
      <c r="A357" s="54" t="s">
        <v>151</v>
      </c>
      <c r="B357" s="54" t="s">
        <v>27</v>
      </c>
      <c r="C357" s="54">
        <v>39.0</v>
      </c>
      <c r="D357" s="52" t="s">
        <v>1159</v>
      </c>
      <c r="E357" s="151">
        <v>761000.0</v>
      </c>
      <c r="F357" s="146" t="s">
        <v>90</v>
      </c>
      <c r="G357" s="50"/>
    </row>
    <row r="358" ht="15.75" customHeight="1">
      <c r="A358" s="54" t="s">
        <v>151</v>
      </c>
      <c r="B358" s="54" t="s">
        <v>27</v>
      </c>
      <c r="C358" s="54">
        <v>40.0</v>
      </c>
      <c r="D358" s="52" t="s">
        <v>1158</v>
      </c>
      <c r="E358" s="151">
        <v>364000.0</v>
      </c>
      <c r="F358" s="146" t="s">
        <v>96</v>
      </c>
      <c r="G358" s="50"/>
    </row>
    <row r="359" ht="15.75" customHeight="1">
      <c r="A359" s="54" t="s">
        <v>151</v>
      </c>
      <c r="B359" s="54" t="s">
        <v>27</v>
      </c>
      <c r="C359" s="54">
        <v>41.0</v>
      </c>
      <c r="D359" s="52" t="s">
        <v>1160</v>
      </c>
      <c r="E359" s="151">
        <v>443000.0</v>
      </c>
      <c r="F359" s="146" t="s">
        <v>87</v>
      </c>
      <c r="G359" s="50"/>
    </row>
    <row r="360" ht="15.75" customHeight="1">
      <c r="A360" s="54" t="s">
        <v>152</v>
      </c>
      <c r="B360" s="54" t="s">
        <v>27</v>
      </c>
      <c r="C360" s="54">
        <v>42.0</v>
      </c>
      <c r="D360" s="52" t="s">
        <v>1161</v>
      </c>
      <c r="E360" s="151">
        <v>900000.0</v>
      </c>
      <c r="F360" s="146" t="s">
        <v>46</v>
      </c>
      <c r="G360" s="50"/>
    </row>
    <row r="361" ht="15.75" customHeight="1">
      <c r="A361" s="54" t="s">
        <v>152</v>
      </c>
      <c r="B361" s="54" t="s">
        <v>27</v>
      </c>
      <c r="C361" s="54">
        <v>43.0</v>
      </c>
      <c r="D361" s="52" t="s">
        <v>1162</v>
      </c>
      <c r="E361" s="151">
        <v>737000.0</v>
      </c>
      <c r="F361" s="146" t="s">
        <v>135</v>
      </c>
      <c r="G361" s="50"/>
    </row>
    <row r="362" ht="15.75" customHeight="1">
      <c r="A362" s="54" t="s">
        <v>152</v>
      </c>
      <c r="B362" s="54" t="s">
        <v>27</v>
      </c>
      <c r="C362" s="54">
        <v>44.0</v>
      </c>
      <c r="D362" s="52" t="s">
        <v>965</v>
      </c>
      <c r="E362" s="151">
        <v>707000.0</v>
      </c>
      <c r="F362" s="146" t="s">
        <v>49</v>
      </c>
      <c r="G362" s="50"/>
    </row>
    <row r="363" ht="15.75" customHeight="1">
      <c r="A363" s="54" t="s">
        <v>153</v>
      </c>
      <c r="B363" s="54" t="s">
        <v>27</v>
      </c>
      <c r="C363" s="54">
        <v>45.0</v>
      </c>
      <c r="D363" s="52" t="s">
        <v>1163</v>
      </c>
      <c r="E363" s="151">
        <v>900000.0</v>
      </c>
      <c r="F363" s="146" t="s">
        <v>135</v>
      </c>
      <c r="G363" s="50"/>
    </row>
    <row r="364" ht="15.75" customHeight="1">
      <c r="A364" s="54" t="s">
        <v>153</v>
      </c>
      <c r="B364" s="54" t="s">
        <v>27</v>
      </c>
      <c r="C364" s="54">
        <v>46.0</v>
      </c>
      <c r="D364" s="52" t="s">
        <v>1164</v>
      </c>
      <c r="E364" s="151">
        <v>900000.0</v>
      </c>
      <c r="F364" s="146" t="s">
        <v>135</v>
      </c>
      <c r="G364" s="50"/>
    </row>
    <row r="365" ht="15.75" customHeight="1">
      <c r="A365" s="54" t="s">
        <v>86</v>
      </c>
      <c r="B365" s="54" t="s">
        <v>27</v>
      </c>
      <c r="C365" s="54">
        <v>47.0</v>
      </c>
      <c r="D365" s="52" t="s">
        <v>1135</v>
      </c>
      <c r="E365" s="151">
        <v>549000.0</v>
      </c>
      <c r="F365" s="146" t="s">
        <v>46</v>
      </c>
      <c r="G365" s="50"/>
    </row>
    <row r="366" ht="15.75" customHeight="1">
      <c r="A366" s="54" t="s">
        <v>86</v>
      </c>
      <c r="B366" s="54" t="s">
        <v>27</v>
      </c>
      <c r="C366" s="54">
        <v>48.0</v>
      </c>
      <c r="D366" s="52" t="s">
        <v>1135</v>
      </c>
      <c r="E366" s="151">
        <v>559000.0</v>
      </c>
      <c r="F366" s="146" t="s">
        <v>46</v>
      </c>
      <c r="G366" s="50"/>
    </row>
    <row r="367" ht="15.75" customHeight="1">
      <c r="A367" s="54" t="s">
        <v>86</v>
      </c>
      <c r="B367" s="54" t="s">
        <v>27</v>
      </c>
      <c r="C367" s="54">
        <v>49.0</v>
      </c>
      <c r="D367" s="52" t="s">
        <v>1135</v>
      </c>
      <c r="E367" s="151">
        <v>299000.0</v>
      </c>
      <c r="F367" s="146" t="s">
        <v>46</v>
      </c>
      <c r="G367" s="50"/>
    </row>
    <row r="368" ht="15.75" customHeight="1">
      <c r="A368" s="54" t="s">
        <v>86</v>
      </c>
      <c r="B368" s="54" t="s">
        <v>27</v>
      </c>
      <c r="C368" s="54">
        <v>50.0</v>
      </c>
      <c r="D368" s="52" t="s">
        <v>1135</v>
      </c>
      <c r="E368" s="151">
        <v>1000000.0</v>
      </c>
      <c r="F368" s="146" t="s">
        <v>46</v>
      </c>
      <c r="G368" s="50"/>
    </row>
    <row r="369" ht="15.75" customHeight="1">
      <c r="A369" s="54" t="s">
        <v>86</v>
      </c>
      <c r="B369" s="54" t="s">
        <v>27</v>
      </c>
      <c r="C369" s="54">
        <v>51.0</v>
      </c>
      <c r="D369" s="52" t="s">
        <v>1156</v>
      </c>
      <c r="E369" s="151">
        <v>794000.0</v>
      </c>
      <c r="F369" s="146" t="s">
        <v>96</v>
      </c>
      <c r="G369" s="50"/>
    </row>
    <row r="370" ht="15.75" customHeight="1">
      <c r="A370" s="54" t="s">
        <v>89</v>
      </c>
      <c r="B370" s="54" t="s">
        <v>27</v>
      </c>
      <c r="C370" s="54">
        <v>52.0</v>
      </c>
      <c r="D370" s="52" t="s">
        <v>1135</v>
      </c>
      <c r="E370" s="151">
        <v>152000.0</v>
      </c>
      <c r="F370" s="146" t="s">
        <v>46</v>
      </c>
      <c r="G370" s="50"/>
    </row>
    <row r="371" ht="15.75" customHeight="1">
      <c r="A371" s="54" t="s">
        <v>89</v>
      </c>
      <c r="B371" s="54" t="s">
        <v>27</v>
      </c>
      <c r="C371" s="54">
        <v>53.0</v>
      </c>
      <c r="D371" s="52" t="s">
        <v>1135</v>
      </c>
      <c r="E371" s="151">
        <v>711000.0</v>
      </c>
      <c r="F371" s="146" t="s">
        <v>46</v>
      </c>
      <c r="G371" s="50"/>
    </row>
    <row r="372" ht="15.75" customHeight="1">
      <c r="A372" s="54" t="s">
        <v>89</v>
      </c>
      <c r="B372" s="54" t="s">
        <v>27</v>
      </c>
      <c r="C372" s="54">
        <v>54.0</v>
      </c>
      <c r="D372" s="52" t="s">
        <v>1135</v>
      </c>
      <c r="E372" s="151">
        <v>520000.0</v>
      </c>
      <c r="F372" s="146" t="s">
        <v>46</v>
      </c>
      <c r="G372" s="50"/>
    </row>
    <row r="373" ht="15.75" customHeight="1">
      <c r="A373" s="54" t="s">
        <v>89</v>
      </c>
      <c r="B373" s="54" t="s">
        <v>27</v>
      </c>
      <c r="C373" s="54">
        <v>55.0</v>
      </c>
      <c r="D373" s="52" t="s">
        <v>1135</v>
      </c>
      <c r="E373" s="151">
        <v>654000.0</v>
      </c>
      <c r="F373" s="146" t="s">
        <v>46</v>
      </c>
      <c r="G373" s="50"/>
    </row>
    <row r="374" ht="15.75" customHeight="1">
      <c r="A374" s="54" t="s">
        <v>89</v>
      </c>
      <c r="B374" s="54" t="s">
        <v>27</v>
      </c>
      <c r="C374" s="54">
        <v>56.0</v>
      </c>
      <c r="D374" s="52" t="s">
        <v>1077</v>
      </c>
      <c r="E374" s="151">
        <v>668000.0</v>
      </c>
      <c r="F374" s="146" t="s">
        <v>108</v>
      </c>
      <c r="G374" s="50"/>
    </row>
    <row r="375" ht="15.75" customHeight="1">
      <c r="A375" s="54" t="s">
        <v>89</v>
      </c>
      <c r="B375" s="54" t="s">
        <v>27</v>
      </c>
      <c r="C375" s="54">
        <v>57.0</v>
      </c>
      <c r="D375" s="52" t="s">
        <v>1135</v>
      </c>
      <c r="E375" s="151">
        <v>688000.0</v>
      </c>
      <c r="F375" s="146" t="s">
        <v>46</v>
      </c>
      <c r="G375" s="50"/>
    </row>
    <row r="376" ht="15.75" customHeight="1">
      <c r="A376" s="54" t="s">
        <v>89</v>
      </c>
      <c r="B376" s="54" t="s">
        <v>27</v>
      </c>
      <c r="C376" s="54">
        <v>58.0</v>
      </c>
      <c r="D376" s="52" t="s">
        <v>1165</v>
      </c>
      <c r="E376" s="151">
        <v>563000.0</v>
      </c>
      <c r="F376" s="146" t="s">
        <v>96</v>
      </c>
      <c r="G376" s="50"/>
    </row>
    <row r="377" ht="15.75" customHeight="1">
      <c r="A377" s="54" t="s">
        <v>95</v>
      </c>
      <c r="B377" s="54" t="s">
        <v>27</v>
      </c>
      <c r="C377" s="54">
        <v>59.0</v>
      </c>
      <c r="D377" s="52" t="s">
        <v>965</v>
      </c>
      <c r="E377" s="151">
        <v>511000.0</v>
      </c>
      <c r="F377" s="146" t="s">
        <v>49</v>
      </c>
      <c r="G377" s="50"/>
    </row>
    <row r="378" ht="15.75" customHeight="1">
      <c r="A378" s="54" t="s">
        <v>95</v>
      </c>
      <c r="B378" s="54" t="s">
        <v>27</v>
      </c>
      <c r="C378" s="54">
        <v>60.0</v>
      </c>
      <c r="D378" s="52" t="s">
        <v>1166</v>
      </c>
      <c r="E378" s="151">
        <v>255000.0</v>
      </c>
      <c r="F378" s="146" t="s">
        <v>93</v>
      </c>
      <c r="G378" s="50"/>
    </row>
    <row r="379" ht="15.75" customHeight="1">
      <c r="A379" s="54" t="s">
        <v>95</v>
      </c>
      <c r="B379" s="54" t="s">
        <v>27</v>
      </c>
      <c r="C379" s="54">
        <v>61.0</v>
      </c>
      <c r="D379" s="52" t="s">
        <v>1167</v>
      </c>
      <c r="E379" s="151">
        <v>789000.0</v>
      </c>
      <c r="F379" s="146" t="s">
        <v>43</v>
      </c>
      <c r="G379" s="50"/>
    </row>
    <row r="380" ht="15.75" customHeight="1">
      <c r="A380" s="54" t="s">
        <v>95</v>
      </c>
      <c r="B380" s="54" t="s">
        <v>27</v>
      </c>
      <c r="C380" s="54">
        <v>62.0</v>
      </c>
      <c r="D380" s="52" t="s">
        <v>1167</v>
      </c>
      <c r="E380" s="151">
        <v>1000000.0</v>
      </c>
      <c r="F380" s="146" t="s">
        <v>43</v>
      </c>
      <c r="G380" s="50"/>
    </row>
    <row r="381" ht="15.75" customHeight="1">
      <c r="A381" s="54" t="s">
        <v>95</v>
      </c>
      <c r="B381" s="54" t="s">
        <v>27</v>
      </c>
      <c r="C381" s="54">
        <v>63.0</v>
      </c>
      <c r="D381" s="52" t="s">
        <v>1077</v>
      </c>
      <c r="E381" s="151">
        <v>663000.0</v>
      </c>
      <c r="F381" s="146" t="s">
        <v>108</v>
      </c>
      <c r="G381" s="50"/>
    </row>
    <row r="382" ht="15.75" customHeight="1">
      <c r="A382" s="54" t="s">
        <v>95</v>
      </c>
      <c r="B382" s="54" t="s">
        <v>27</v>
      </c>
      <c r="C382" s="54">
        <v>64.0</v>
      </c>
      <c r="D382" s="52" t="s">
        <v>1168</v>
      </c>
      <c r="E382" s="151">
        <v>490000.0</v>
      </c>
      <c r="F382" s="146" t="s">
        <v>108</v>
      </c>
      <c r="G382" s="50"/>
    </row>
    <row r="383" ht="15.75" customHeight="1">
      <c r="A383" s="54" t="s">
        <v>153</v>
      </c>
      <c r="B383" s="54" t="s">
        <v>27</v>
      </c>
      <c r="C383" s="54">
        <v>65.0</v>
      </c>
      <c r="D383" s="52" t="s">
        <v>1169</v>
      </c>
      <c r="E383" s="151">
        <v>530000.0</v>
      </c>
      <c r="F383" s="146" t="s">
        <v>102</v>
      </c>
      <c r="G383" s="50"/>
    </row>
    <row r="384" ht="15.75" customHeight="1">
      <c r="A384" s="54" t="s">
        <v>86</v>
      </c>
      <c r="B384" s="54" t="s">
        <v>27</v>
      </c>
      <c r="C384" s="54">
        <v>66.0</v>
      </c>
      <c r="D384" s="52" t="s">
        <v>1135</v>
      </c>
      <c r="E384" s="151">
        <v>257000.0</v>
      </c>
      <c r="F384" s="146" t="s">
        <v>46</v>
      </c>
      <c r="G384" s="50"/>
    </row>
    <row r="385" ht="15.75" customHeight="1">
      <c r="A385" s="54" t="s">
        <v>86</v>
      </c>
      <c r="B385" s="54" t="s">
        <v>27</v>
      </c>
      <c r="C385" s="54">
        <v>67.0</v>
      </c>
      <c r="D385" s="52" t="s">
        <v>1170</v>
      </c>
      <c r="E385" s="151">
        <v>318000.0</v>
      </c>
      <c r="F385" s="146" t="s">
        <v>90</v>
      </c>
      <c r="G385" s="50"/>
    </row>
    <row r="386" ht="15.75" customHeight="1">
      <c r="A386" s="54" t="s">
        <v>86</v>
      </c>
      <c r="B386" s="54" t="s">
        <v>27</v>
      </c>
      <c r="C386" s="54">
        <v>68.0</v>
      </c>
      <c r="D386" s="52" t="s">
        <v>1171</v>
      </c>
      <c r="E386" s="151">
        <v>241000.0</v>
      </c>
      <c r="F386" s="146" t="s">
        <v>93</v>
      </c>
      <c r="G386" s="50"/>
    </row>
    <row r="387" ht="15.75" customHeight="1">
      <c r="A387" s="54" t="s">
        <v>86</v>
      </c>
      <c r="B387" s="54" t="s">
        <v>27</v>
      </c>
      <c r="C387" s="54">
        <v>69.0</v>
      </c>
      <c r="D387" s="52" t="s">
        <v>1135</v>
      </c>
      <c r="E387" s="151">
        <v>277000.0</v>
      </c>
      <c r="F387" s="146" t="s">
        <v>46</v>
      </c>
      <c r="G387" s="50"/>
    </row>
    <row r="388" ht="15.75" customHeight="1">
      <c r="A388" s="54" t="s">
        <v>92</v>
      </c>
      <c r="B388" s="54" t="s">
        <v>27</v>
      </c>
      <c r="C388" s="54">
        <v>70.0</v>
      </c>
      <c r="D388" s="52" t="s">
        <v>1172</v>
      </c>
      <c r="E388" s="151">
        <v>900000.0</v>
      </c>
      <c r="F388" s="146" t="s">
        <v>93</v>
      </c>
      <c r="G388" s="50"/>
    </row>
    <row r="389" ht="15.75" customHeight="1">
      <c r="A389" s="54" t="s">
        <v>92</v>
      </c>
      <c r="B389" s="54" t="s">
        <v>27</v>
      </c>
      <c r="C389" s="54">
        <v>71.0</v>
      </c>
      <c r="D389" s="52" t="s">
        <v>1173</v>
      </c>
      <c r="E389" s="151">
        <v>608000.0</v>
      </c>
      <c r="F389" s="146" t="s">
        <v>87</v>
      </c>
      <c r="G389" s="50"/>
    </row>
    <row r="390" ht="15.75" customHeight="1">
      <c r="A390" s="54" t="s">
        <v>92</v>
      </c>
      <c r="B390" s="54" t="s">
        <v>27</v>
      </c>
      <c r="C390" s="54">
        <v>72.0</v>
      </c>
      <c r="D390" s="52" t="s">
        <v>1174</v>
      </c>
      <c r="E390" s="151">
        <v>900000.0</v>
      </c>
      <c r="F390" s="146" t="s">
        <v>19</v>
      </c>
      <c r="G390" s="50"/>
    </row>
    <row r="391" ht="15.75" customHeight="1">
      <c r="A391" s="54" t="s">
        <v>92</v>
      </c>
      <c r="B391" s="54" t="s">
        <v>27</v>
      </c>
      <c r="C391" s="54">
        <v>73.0</v>
      </c>
      <c r="D391" s="52" t="s">
        <v>1175</v>
      </c>
      <c r="E391" s="151">
        <v>351000.0</v>
      </c>
      <c r="F391" s="146" t="s">
        <v>43</v>
      </c>
      <c r="G391" s="50"/>
    </row>
    <row r="392" ht="15.75" customHeight="1">
      <c r="A392" s="54" t="s">
        <v>92</v>
      </c>
      <c r="B392" s="54" t="s">
        <v>27</v>
      </c>
      <c r="C392" s="54">
        <v>74.0</v>
      </c>
      <c r="D392" s="52" t="s">
        <v>1176</v>
      </c>
      <c r="E392" s="151">
        <v>225000.0</v>
      </c>
      <c r="F392" s="146" t="s">
        <v>93</v>
      </c>
      <c r="G392" s="50"/>
    </row>
    <row r="393" ht="15.75" customHeight="1">
      <c r="A393" s="54" t="s">
        <v>92</v>
      </c>
      <c r="B393" s="54" t="s">
        <v>27</v>
      </c>
      <c r="C393" s="54">
        <v>75.0</v>
      </c>
      <c r="D393" s="52" t="s">
        <v>1177</v>
      </c>
      <c r="E393" s="151">
        <v>509000.0</v>
      </c>
      <c r="F393" s="146" t="s">
        <v>46</v>
      </c>
      <c r="G393" s="50"/>
    </row>
    <row r="394" ht="15.75" customHeight="1">
      <c r="A394" s="54" t="s">
        <v>92</v>
      </c>
      <c r="B394" s="54" t="s">
        <v>27</v>
      </c>
      <c r="C394" s="54">
        <v>76.0</v>
      </c>
      <c r="D394" s="52" t="s">
        <v>1178</v>
      </c>
      <c r="E394" s="151">
        <v>179000.0</v>
      </c>
      <c r="F394" s="146" t="s">
        <v>43</v>
      </c>
      <c r="G394" s="50"/>
    </row>
    <row r="395" ht="15.75" customHeight="1">
      <c r="A395" s="54" t="s">
        <v>92</v>
      </c>
      <c r="B395" s="54" t="s">
        <v>27</v>
      </c>
      <c r="C395" s="54">
        <v>77.0</v>
      </c>
      <c r="D395" s="52" t="s">
        <v>1176</v>
      </c>
      <c r="E395" s="151">
        <v>900000.0</v>
      </c>
      <c r="F395" s="146" t="s">
        <v>93</v>
      </c>
      <c r="G395" s="50"/>
    </row>
    <row r="396" ht="15.75" customHeight="1">
      <c r="A396" s="54" t="s">
        <v>95</v>
      </c>
      <c r="B396" s="54" t="s">
        <v>27</v>
      </c>
      <c r="C396" s="54">
        <v>78.0</v>
      </c>
      <c r="D396" s="52" t="s">
        <v>1132</v>
      </c>
      <c r="E396" s="151">
        <v>343000.0</v>
      </c>
      <c r="F396" s="146" t="s">
        <v>102</v>
      </c>
      <c r="G396" s="50"/>
    </row>
    <row r="397" ht="15.75" customHeight="1">
      <c r="A397" s="54" t="s">
        <v>95</v>
      </c>
      <c r="B397" s="54" t="s">
        <v>27</v>
      </c>
      <c r="C397" s="54">
        <v>79.0</v>
      </c>
      <c r="D397" s="52" t="s">
        <v>1179</v>
      </c>
      <c r="E397" s="151">
        <v>900000.0</v>
      </c>
      <c r="F397" s="146" t="s">
        <v>28</v>
      </c>
      <c r="G397" s="50"/>
    </row>
    <row r="398" ht="15.75" customHeight="1">
      <c r="A398" s="54" t="s">
        <v>95</v>
      </c>
      <c r="B398" s="54" t="s">
        <v>27</v>
      </c>
      <c r="C398" s="54">
        <v>80.0</v>
      </c>
      <c r="D398" s="52" t="s">
        <v>1135</v>
      </c>
      <c r="E398" s="151">
        <v>604000.0</v>
      </c>
      <c r="F398" s="146" t="s">
        <v>46</v>
      </c>
      <c r="G398" s="50"/>
    </row>
    <row r="399" ht="15.75" customHeight="1">
      <c r="A399" s="54" t="s">
        <v>95</v>
      </c>
      <c r="B399" s="54" t="s">
        <v>27</v>
      </c>
      <c r="C399" s="54">
        <v>81.0</v>
      </c>
      <c r="D399" s="52" t="s">
        <v>1135</v>
      </c>
      <c r="E399" s="151">
        <v>900000.0</v>
      </c>
      <c r="F399" s="146" t="s">
        <v>46</v>
      </c>
      <c r="G399" s="50"/>
    </row>
    <row r="400" ht="15.75" customHeight="1">
      <c r="A400" s="54" t="s">
        <v>95</v>
      </c>
      <c r="B400" s="54" t="s">
        <v>27</v>
      </c>
      <c r="C400" s="54">
        <v>82.0</v>
      </c>
      <c r="D400" s="52" t="s">
        <v>1135</v>
      </c>
      <c r="E400" s="151">
        <v>274000.0</v>
      </c>
      <c r="F400" s="146" t="s">
        <v>46</v>
      </c>
      <c r="G400" s="50"/>
    </row>
    <row r="401" ht="15.75" customHeight="1">
      <c r="A401" s="54" t="s">
        <v>95</v>
      </c>
      <c r="B401" s="54" t="s">
        <v>27</v>
      </c>
      <c r="C401" s="54">
        <v>83.0</v>
      </c>
      <c r="D401" s="52" t="s">
        <v>1180</v>
      </c>
      <c r="E401" s="151">
        <v>900000.0</v>
      </c>
      <c r="F401" s="146" t="s">
        <v>70</v>
      </c>
      <c r="G401" s="50"/>
    </row>
    <row r="402" ht="15.75" customHeight="1">
      <c r="A402" s="54" t="s">
        <v>95</v>
      </c>
      <c r="B402" s="54" t="s">
        <v>27</v>
      </c>
      <c r="C402" s="54">
        <v>84.0</v>
      </c>
      <c r="D402" s="52" t="s">
        <v>1181</v>
      </c>
      <c r="E402" s="151">
        <v>800000.0</v>
      </c>
      <c r="F402" s="146" t="s">
        <v>108</v>
      </c>
      <c r="G402" s="50"/>
    </row>
    <row r="403" ht="15.75" customHeight="1">
      <c r="A403" s="54" t="s">
        <v>151</v>
      </c>
      <c r="B403" s="54" t="s">
        <v>27</v>
      </c>
      <c r="C403" s="54">
        <v>85.0</v>
      </c>
      <c r="D403" s="52" t="s">
        <v>1182</v>
      </c>
      <c r="E403" s="151">
        <v>605000.0</v>
      </c>
      <c r="F403" s="146" t="s">
        <v>49</v>
      </c>
      <c r="G403" s="50"/>
    </row>
    <row r="404" ht="15.75" customHeight="1">
      <c r="A404" s="54" t="s">
        <v>151</v>
      </c>
      <c r="B404" s="54" t="s">
        <v>27</v>
      </c>
      <c r="C404" s="54">
        <v>86.0</v>
      </c>
      <c r="D404" s="52" t="s">
        <v>1183</v>
      </c>
      <c r="E404" s="151">
        <v>736000.0</v>
      </c>
      <c r="F404" s="146" t="s">
        <v>43</v>
      </c>
      <c r="G404" s="50"/>
    </row>
    <row r="405" ht="15.75" customHeight="1">
      <c r="A405" s="54" t="s">
        <v>151</v>
      </c>
      <c r="B405" s="54" t="s">
        <v>27</v>
      </c>
      <c r="C405" s="54">
        <v>87.0</v>
      </c>
      <c r="D405" s="52" t="s">
        <v>1184</v>
      </c>
      <c r="E405" s="151">
        <v>900000.0</v>
      </c>
      <c r="F405" s="146" t="s">
        <v>43</v>
      </c>
      <c r="G405" s="50"/>
    </row>
    <row r="406" ht="15.75" customHeight="1">
      <c r="A406" s="54" t="s">
        <v>152</v>
      </c>
      <c r="B406" s="54" t="s">
        <v>27</v>
      </c>
      <c r="C406" s="54">
        <v>88.0</v>
      </c>
      <c r="D406" s="52" t="s">
        <v>1144</v>
      </c>
      <c r="E406" s="151">
        <v>346000.0</v>
      </c>
      <c r="F406" s="146" t="s">
        <v>108</v>
      </c>
      <c r="G406" s="50"/>
    </row>
    <row r="407" ht="15.75" customHeight="1">
      <c r="A407" s="54" t="s">
        <v>153</v>
      </c>
      <c r="B407" s="54" t="s">
        <v>27</v>
      </c>
      <c r="C407" s="54">
        <v>89.0</v>
      </c>
      <c r="D407" s="52" t="s">
        <v>1184</v>
      </c>
      <c r="E407" s="151">
        <v>900000.0</v>
      </c>
      <c r="F407" s="146" t="s">
        <v>43</v>
      </c>
      <c r="G407" s="50"/>
    </row>
    <row r="408" ht="15.75" customHeight="1">
      <c r="A408" s="54" t="s">
        <v>153</v>
      </c>
      <c r="B408" s="54" t="s">
        <v>27</v>
      </c>
      <c r="C408" s="54">
        <v>90.0</v>
      </c>
      <c r="D408" s="52" t="s">
        <v>1156</v>
      </c>
      <c r="E408" s="151">
        <v>682000.0</v>
      </c>
      <c r="F408" s="146" t="s">
        <v>96</v>
      </c>
      <c r="G408" s="50"/>
    </row>
    <row r="409" ht="15.75" customHeight="1">
      <c r="A409" s="54" t="s">
        <v>95</v>
      </c>
      <c r="B409" s="54" t="s">
        <v>27</v>
      </c>
      <c r="C409" s="54">
        <v>91.0</v>
      </c>
      <c r="D409" s="52" t="s">
        <v>1185</v>
      </c>
      <c r="E409" s="151">
        <v>384000.0</v>
      </c>
      <c r="F409" s="146" t="s">
        <v>61</v>
      </c>
      <c r="G409" s="50"/>
    </row>
    <row r="410" ht="15.75" customHeight="1">
      <c r="A410" s="54"/>
      <c r="B410" s="54"/>
      <c r="C410" s="54"/>
      <c r="E410" s="151"/>
      <c r="F410" s="31"/>
      <c r="G410" s="50"/>
    </row>
    <row r="411" ht="15.75" customHeight="1">
      <c r="A411" s="54"/>
      <c r="B411" s="54"/>
      <c r="C411" s="54"/>
      <c r="E411" s="151"/>
      <c r="F411" s="31"/>
      <c r="G411" s="50"/>
    </row>
    <row r="412" ht="15.75" customHeight="1">
      <c r="A412" s="54"/>
      <c r="B412" s="54"/>
      <c r="C412" s="54"/>
      <c r="E412" s="151"/>
      <c r="F412" s="31"/>
      <c r="G412" s="50"/>
    </row>
    <row r="413" ht="15.75" customHeight="1">
      <c r="A413" s="54"/>
      <c r="B413" s="54"/>
      <c r="C413" s="54"/>
      <c r="E413" s="151"/>
      <c r="F413" s="31"/>
      <c r="G413" s="50"/>
    </row>
    <row r="414" ht="15.75" customHeight="1">
      <c r="A414" s="54"/>
      <c r="B414" s="54"/>
      <c r="C414" s="54"/>
      <c r="E414" s="151"/>
      <c r="F414" s="31"/>
      <c r="G414" s="50"/>
    </row>
    <row r="415" ht="15.75" customHeight="1">
      <c r="A415" s="54"/>
      <c r="B415" s="54"/>
      <c r="C415" s="54"/>
      <c r="E415" s="151"/>
      <c r="F415" s="31"/>
      <c r="G415" s="50"/>
    </row>
    <row r="416" ht="15.75" customHeight="1">
      <c r="A416" s="54"/>
      <c r="B416" s="54"/>
      <c r="C416" s="54"/>
      <c r="E416" s="151"/>
      <c r="F416" s="31"/>
      <c r="G416" s="50"/>
    </row>
    <row r="417" ht="15.75" customHeight="1">
      <c r="A417" s="54"/>
      <c r="B417" s="54"/>
      <c r="C417" s="54"/>
      <c r="E417" s="151"/>
      <c r="F417" s="31"/>
      <c r="G417" s="50"/>
    </row>
    <row r="418" ht="15.75" customHeight="1">
      <c r="A418" s="54"/>
      <c r="B418" s="54"/>
      <c r="C418" s="54"/>
      <c r="E418" s="151"/>
      <c r="F418" s="31"/>
      <c r="G418" s="50"/>
    </row>
    <row r="419" ht="15.75" customHeight="1">
      <c r="A419" s="54"/>
      <c r="B419" s="54"/>
      <c r="C419" s="54"/>
      <c r="E419" s="151"/>
      <c r="F419" s="31"/>
      <c r="G419" s="50"/>
    </row>
    <row r="420" ht="15.75" customHeight="1">
      <c r="A420" s="54"/>
      <c r="B420" s="54"/>
      <c r="C420" s="54"/>
      <c r="E420" s="151"/>
      <c r="F420" s="31"/>
      <c r="G420" s="50"/>
    </row>
    <row r="421" ht="15.75" customHeight="1">
      <c r="A421" s="54"/>
      <c r="B421" s="54"/>
      <c r="C421" s="54"/>
      <c r="E421" s="151"/>
      <c r="F421" s="31"/>
      <c r="G421" s="50"/>
    </row>
    <row r="422" ht="15.75" customHeight="1">
      <c r="A422" s="54"/>
      <c r="B422" s="54"/>
      <c r="C422" s="54"/>
      <c r="E422" s="151"/>
      <c r="F422" s="31"/>
      <c r="G422" s="50"/>
    </row>
    <row r="423" ht="15.75" customHeight="1">
      <c r="A423" s="54"/>
      <c r="B423" s="54"/>
      <c r="C423" s="54"/>
      <c r="E423" s="151"/>
      <c r="F423" s="31"/>
      <c r="G423" s="50"/>
    </row>
    <row r="424" ht="15.75" customHeight="1">
      <c r="A424" s="54"/>
      <c r="B424" s="54"/>
      <c r="C424" s="54"/>
      <c r="E424" s="151"/>
      <c r="F424" s="31"/>
      <c r="G424" s="50"/>
    </row>
    <row r="425" ht="15.75" customHeight="1">
      <c r="A425" s="54"/>
      <c r="B425" s="30"/>
      <c r="C425" s="30"/>
      <c r="E425" s="149"/>
      <c r="F425" s="31"/>
      <c r="G425" s="50"/>
    </row>
    <row r="426" ht="15.75" customHeight="1">
      <c r="A426" s="54"/>
      <c r="B426" s="30"/>
      <c r="C426" s="30"/>
      <c r="E426" s="149"/>
      <c r="F426" s="31"/>
      <c r="G426" s="50"/>
    </row>
    <row r="427" ht="15.75" customHeight="1">
      <c r="A427" s="54"/>
      <c r="B427" s="30"/>
      <c r="C427" s="30"/>
      <c r="E427" s="149"/>
      <c r="F427" s="31"/>
      <c r="G427" s="50"/>
    </row>
    <row r="428" ht="15.75" customHeight="1">
      <c r="A428" s="54"/>
      <c r="B428" s="30"/>
      <c r="C428" s="30"/>
      <c r="E428" s="149"/>
      <c r="F428" s="31"/>
      <c r="G428" s="50"/>
    </row>
    <row r="429" ht="15.75" customHeight="1">
      <c r="A429" s="54"/>
      <c r="B429" s="30"/>
      <c r="C429" s="30"/>
      <c r="E429" s="149"/>
      <c r="F429" s="31"/>
      <c r="G429" s="50"/>
    </row>
    <row r="430" ht="15.75" customHeight="1">
      <c r="A430" s="54"/>
      <c r="B430" s="30"/>
      <c r="C430" s="30"/>
      <c r="E430" s="149"/>
      <c r="F430" s="31"/>
      <c r="G430" s="50"/>
    </row>
    <row r="431" ht="15.75" customHeight="1">
      <c r="A431" s="54"/>
      <c r="B431" s="30"/>
      <c r="C431" s="30"/>
      <c r="E431" s="149"/>
      <c r="F431" s="31"/>
      <c r="G431" s="50"/>
    </row>
    <row r="432" ht="15.75" customHeight="1">
      <c r="A432" s="54"/>
      <c r="B432" s="30"/>
      <c r="C432" s="30"/>
      <c r="E432" s="149"/>
      <c r="F432" s="31"/>
      <c r="G432" s="50"/>
    </row>
    <row r="433" ht="15.75" customHeight="1">
      <c r="A433" s="54"/>
      <c r="B433" s="30"/>
      <c r="C433" s="30"/>
      <c r="E433" s="149"/>
      <c r="F433" s="31"/>
      <c r="G433" s="50"/>
    </row>
    <row r="434" ht="15.75" customHeight="1">
      <c r="A434" s="54"/>
      <c r="B434" s="30"/>
      <c r="C434" s="30"/>
      <c r="E434" s="149"/>
      <c r="F434" s="31"/>
      <c r="G434" s="50"/>
    </row>
    <row r="435" ht="15.75" customHeight="1">
      <c r="A435" s="54"/>
      <c r="B435" s="30"/>
      <c r="C435" s="30"/>
      <c r="E435" s="149"/>
      <c r="F435" s="31"/>
      <c r="G435" s="50"/>
    </row>
    <row r="436" ht="15.75" customHeight="1">
      <c r="A436" s="54"/>
      <c r="B436" s="30"/>
      <c r="C436" s="30"/>
      <c r="E436" s="149"/>
      <c r="F436" s="31"/>
      <c r="G436" s="50"/>
    </row>
    <row r="437" ht="15.75" customHeight="1">
      <c r="A437" s="54"/>
      <c r="B437" s="30"/>
      <c r="C437" s="30"/>
      <c r="E437" s="149"/>
      <c r="F437" s="31"/>
      <c r="G437" s="50"/>
    </row>
    <row r="438" ht="15.75" customHeight="1">
      <c r="A438" s="54"/>
      <c r="B438" s="30"/>
      <c r="C438" s="30"/>
      <c r="E438" s="149"/>
      <c r="F438" s="31"/>
      <c r="G438" s="50"/>
    </row>
    <row r="439" ht="15.75" customHeight="1">
      <c r="A439" s="54"/>
      <c r="B439" s="30"/>
      <c r="C439" s="30"/>
      <c r="E439" s="149"/>
      <c r="F439" s="31"/>
      <c r="G439" s="50"/>
    </row>
    <row r="440" ht="15.75" customHeight="1">
      <c r="A440" s="54"/>
      <c r="B440" s="30"/>
      <c r="C440" s="30"/>
      <c r="E440" s="149"/>
      <c r="F440" s="31"/>
      <c r="G440" s="50"/>
    </row>
    <row r="441" ht="15.75" customHeight="1">
      <c r="A441" s="54"/>
      <c r="B441" s="30"/>
      <c r="C441" s="30"/>
      <c r="E441" s="149"/>
      <c r="F441" s="31"/>
      <c r="G441" s="50"/>
    </row>
    <row r="442" ht="15.75" customHeight="1">
      <c r="A442" s="54"/>
      <c r="B442" s="30"/>
      <c r="C442" s="30"/>
      <c r="E442" s="149"/>
      <c r="F442" s="31"/>
      <c r="G442" s="50"/>
    </row>
    <row r="443" ht="15.75" customHeight="1">
      <c r="A443" s="54"/>
      <c r="B443" s="30"/>
      <c r="C443" s="30"/>
      <c r="E443" s="149"/>
      <c r="F443" s="31"/>
      <c r="G443" s="50"/>
    </row>
    <row r="444" ht="15.75" customHeight="1">
      <c r="A444" s="54"/>
      <c r="B444" s="30"/>
      <c r="C444" s="30"/>
      <c r="E444" s="149"/>
      <c r="F444" s="31"/>
      <c r="G444" s="50"/>
    </row>
    <row r="445" ht="15.75" customHeight="1">
      <c r="A445" s="54"/>
      <c r="B445" s="30"/>
      <c r="C445" s="30"/>
      <c r="E445" s="149"/>
      <c r="F445" s="31"/>
      <c r="G445" s="50"/>
    </row>
    <row r="446" ht="15.75" customHeight="1">
      <c r="A446" s="30"/>
      <c r="B446" s="30"/>
      <c r="C446" s="30"/>
      <c r="E446" s="149"/>
      <c r="F446" s="31"/>
      <c r="G446" s="50"/>
    </row>
    <row r="447" ht="15.75" customHeight="1">
      <c r="A447" s="30"/>
      <c r="B447" s="30"/>
      <c r="C447" s="30"/>
      <c r="E447" s="149"/>
      <c r="F447" s="31"/>
      <c r="G447" s="50"/>
    </row>
    <row r="448" ht="15.75" customHeight="1">
      <c r="A448" s="30"/>
      <c r="B448" s="30"/>
      <c r="C448" s="30"/>
      <c r="E448" s="149"/>
      <c r="F448" s="31"/>
      <c r="G448" s="50"/>
    </row>
    <row r="449" ht="15.75" customHeight="1">
      <c r="A449" s="30"/>
      <c r="B449" s="30"/>
      <c r="C449" s="30"/>
      <c r="E449" s="149"/>
      <c r="F449" s="31"/>
      <c r="G449" s="50"/>
    </row>
    <row r="450" ht="15.75" customHeight="1">
      <c r="A450" s="30"/>
      <c r="B450" s="30"/>
      <c r="C450" s="30"/>
      <c r="E450" s="149"/>
      <c r="F450" s="31"/>
      <c r="G450" s="50"/>
    </row>
    <row r="451" ht="15.75" customHeight="1">
      <c r="A451" s="30"/>
      <c r="B451" s="30"/>
      <c r="C451" s="30"/>
      <c r="E451" s="149"/>
      <c r="F451" s="31"/>
      <c r="G451" s="50"/>
    </row>
    <row r="452" ht="15.75" customHeight="1">
      <c r="A452" s="30"/>
      <c r="B452" s="30"/>
      <c r="C452" s="30"/>
      <c r="E452" s="149"/>
      <c r="F452" s="31"/>
      <c r="G452" s="50"/>
    </row>
    <row r="453" ht="15.75" customHeight="1">
      <c r="A453" s="30"/>
      <c r="B453" s="30"/>
      <c r="C453" s="30"/>
      <c r="E453" s="149"/>
      <c r="F453" s="31"/>
      <c r="G453" s="50"/>
    </row>
    <row r="454" ht="15.75" customHeight="1">
      <c r="A454" s="30"/>
      <c r="B454" s="30"/>
      <c r="C454" s="30"/>
      <c r="E454" s="149"/>
      <c r="F454" s="31"/>
      <c r="G454" s="50"/>
    </row>
    <row r="455" ht="15.75" customHeight="1">
      <c r="A455" s="30"/>
      <c r="B455" s="30"/>
      <c r="C455" s="30"/>
      <c r="E455" s="149"/>
      <c r="F455" s="31"/>
      <c r="G455" s="50"/>
    </row>
    <row r="456" ht="15.75" customHeight="1">
      <c r="A456" s="30"/>
      <c r="B456" s="30"/>
      <c r="C456" s="30"/>
      <c r="E456" s="149"/>
      <c r="F456" s="31"/>
      <c r="G456" s="50"/>
    </row>
    <row r="457" ht="15.75" customHeight="1">
      <c r="A457" s="30"/>
      <c r="B457" s="30"/>
      <c r="C457" s="30"/>
      <c r="E457" s="149"/>
      <c r="F457" s="31"/>
      <c r="G457" s="50"/>
    </row>
    <row r="458" ht="15.75" customHeight="1">
      <c r="A458" s="30"/>
      <c r="B458" s="30"/>
      <c r="C458" s="30"/>
      <c r="E458" s="149"/>
      <c r="F458" s="31"/>
      <c r="G458" s="50"/>
    </row>
    <row r="459" ht="15.75" customHeight="1">
      <c r="A459" s="30"/>
      <c r="B459" s="30"/>
      <c r="C459" s="30"/>
      <c r="E459" s="149"/>
      <c r="F459" s="31"/>
      <c r="G459" s="50"/>
    </row>
    <row r="460" ht="15.75" customHeight="1">
      <c r="A460" s="30"/>
      <c r="B460" s="30"/>
      <c r="C460" s="30"/>
      <c r="E460" s="149"/>
      <c r="F460" s="31"/>
      <c r="G460" s="50"/>
    </row>
    <row r="461" ht="15.75" customHeight="1">
      <c r="A461" s="30"/>
      <c r="B461" s="30"/>
      <c r="C461" s="30"/>
      <c r="E461" s="149"/>
      <c r="F461" s="31"/>
      <c r="G461" s="50"/>
    </row>
    <row r="462" ht="15.75" customHeight="1">
      <c r="A462" s="30"/>
      <c r="B462" s="30"/>
      <c r="C462" s="30"/>
      <c r="E462" s="149"/>
      <c r="F462" s="31"/>
      <c r="G462" s="50"/>
    </row>
    <row r="463" ht="15.75" customHeight="1">
      <c r="A463" s="30"/>
      <c r="B463" s="30"/>
      <c r="C463" s="30"/>
      <c r="E463" s="149"/>
      <c r="F463" s="31"/>
      <c r="G463" s="50"/>
    </row>
    <row r="464" ht="15.75" customHeight="1">
      <c r="A464" s="30"/>
      <c r="B464" s="30"/>
      <c r="C464" s="30"/>
      <c r="E464" s="149"/>
      <c r="F464" s="31"/>
      <c r="G464" s="50"/>
    </row>
    <row r="465" ht="15.75" customHeight="1">
      <c r="A465" s="30"/>
      <c r="B465" s="30"/>
      <c r="C465" s="30"/>
      <c r="E465" s="149"/>
      <c r="F465" s="31"/>
      <c r="G465" s="50"/>
    </row>
    <row r="466" ht="15.75" customHeight="1">
      <c r="A466" s="30"/>
      <c r="B466" s="30"/>
      <c r="C466" s="30"/>
      <c r="E466" s="149"/>
      <c r="F466" s="31"/>
      <c r="G466" s="50"/>
    </row>
    <row r="467" ht="15.75" customHeight="1">
      <c r="A467" s="30"/>
      <c r="B467" s="30"/>
      <c r="C467" s="30"/>
      <c r="E467" s="149"/>
      <c r="F467" s="31"/>
      <c r="G467" s="50"/>
    </row>
    <row r="468" ht="15.75" customHeight="1">
      <c r="A468" s="30"/>
      <c r="B468" s="30"/>
      <c r="C468" s="30"/>
      <c r="E468" s="149"/>
      <c r="F468" s="31"/>
      <c r="G468" s="50"/>
    </row>
    <row r="469" ht="15.75" customHeight="1">
      <c r="A469" s="30"/>
      <c r="B469" s="30"/>
      <c r="C469" s="30"/>
      <c r="E469" s="149"/>
      <c r="F469" s="31"/>
      <c r="G469" s="50"/>
    </row>
    <row r="470" ht="15.75" customHeight="1">
      <c r="A470" s="30"/>
      <c r="B470" s="30"/>
      <c r="C470" s="30"/>
      <c r="E470" s="149"/>
      <c r="F470" s="31"/>
      <c r="G470" s="50"/>
    </row>
    <row r="471" ht="15.75" customHeight="1">
      <c r="A471" s="30"/>
      <c r="B471" s="30"/>
      <c r="C471" s="30"/>
      <c r="E471" s="149"/>
      <c r="F471" s="31"/>
      <c r="G471" s="50"/>
    </row>
    <row r="472" ht="15.75" customHeight="1">
      <c r="A472" s="109"/>
      <c r="B472" s="109"/>
      <c r="F472" s="109"/>
      <c r="G472" s="109"/>
    </row>
    <row r="473" ht="15.75" customHeight="1">
      <c r="A473" s="109"/>
      <c r="B473" s="109"/>
      <c r="F473" s="109"/>
      <c r="G473" s="109"/>
    </row>
    <row r="474" ht="15.75" customHeight="1">
      <c r="A474" s="109"/>
      <c r="B474" s="109"/>
      <c r="F474" s="109"/>
      <c r="G474" s="109"/>
    </row>
    <row r="475" ht="15.75" customHeight="1">
      <c r="A475" s="109"/>
      <c r="B475" s="109"/>
      <c r="F475" s="109"/>
      <c r="G475" s="109"/>
    </row>
    <row r="476" ht="15.75" customHeight="1">
      <c r="A476" s="109"/>
      <c r="B476" s="109"/>
      <c r="F476" s="109"/>
      <c r="G476" s="109"/>
    </row>
    <row r="477" ht="15.75" customHeight="1">
      <c r="A477" s="109"/>
      <c r="B477" s="109"/>
      <c r="F477" s="109"/>
      <c r="G477" s="109"/>
    </row>
    <row r="478" ht="15.75" customHeight="1">
      <c r="A478" s="109"/>
      <c r="B478" s="109"/>
      <c r="F478" s="109"/>
      <c r="G478" s="109"/>
    </row>
    <row r="479" ht="15.75" customHeight="1">
      <c r="A479" s="109"/>
      <c r="B479" s="109"/>
      <c r="F479" s="109"/>
      <c r="G479" s="109"/>
    </row>
    <row r="480" ht="15.75" customHeight="1">
      <c r="A480" s="109"/>
      <c r="B480" s="109"/>
      <c r="F480" s="109"/>
      <c r="G480" s="109"/>
    </row>
    <row r="481" ht="15.75" customHeight="1">
      <c r="A481" s="109"/>
      <c r="B481" s="109"/>
      <c r="F481" s="109"/>
      <c r="G481" s="109"/>
    </row>
    <row r="482" ht="15.75" customHeight="1">
      <c r="A482" s="109"/>
      <c r="B482" s="109"/>
      <c r="F482" s="109"/>
      <c r="G482" s="109"/>
    </row>
    <row r="483" ht="15.75" customHeight="1">
      <c r="A483" s="109"/>
      <c r="B483" s="109"/>
      <c r="F483" s="109"/>
      <c r="G483" s="109"/>
    </row>
    <row r="484" ht="15.75" customHeight="1">
      <c r="A484" s="109"/>
      <c r="B484" s="109"/>
      <c r="F484" s="109"/>
      <c r="G484" s="109"/>
    </row>
    <row r="485" ht="15.75" customHeight="1">
      <c r="A485" s="109"/>
      <c r="B485" s="109"/>
      <c r="F485" s="109"/>
      <c r="G485" s="109"/>
    </row>
    <row r="486" ht="15.75" customHeight="1">
      <c r="A486" s="109"/>
      <c r="B486" s="109"/>
      <c r="F486" s="109"/>
      <c r="G486" s="109"/>
    </row>
    <row r="487" ht="15.75" customHeight="1">
      <c r="A487" s="109"/>
      <c r="B487" s="109"/>
      <c r="F487" s="109"/>
      <c r="G487" s="109"/>
    </row>
    <row r="488" ht="15.75" customHeight="1">
      <c r="A488" s="109"/>
      <c r="B488" s="109"/>
      <c r="F488" s="109"/>
      <c r="G488" s="109"/>
    </row>
    <row r="489" ht="15.75" customHeight="1">
      <c r="A489" s="109"/>
      <c r="B489" s="109"/>
      <c r="F489" s="109"/>
      <c r="G489" s="109"/>
    </row>
    <row r="490" ht="15.75" customHeight="1">
      <c r="A490" s="109"/>
      <c r="B490" s="109"/>
      <c r="F490" s="109"/>
      <c r="G490" s="109"/>
    </row>
    <row r="491" ht="15.75" customHeight="1">
      <c r="A491" s="109"/>
      <c r="B491" s="109"/>
      <c r="F491" s="109"/>
      <c r="G491" s="109"/>
    </row>
    <row r="492" ht="15.75" customHeight="1">
      <c r="A492" s="109"/>
      <c r="B492" s="109"/>
      <c r="F492" s="109"/>
      <c r="G492" s="109"/>
    </row>
    <row r="493" ht="15.75" customHeight="1">
      <c r="A493" s="109"/>
      <c r="B493" s="109"/>
      <c r="F493" s="109"/>
      <c r="G493" s="109"/>
    </row>
    <row r="494" ht="15.75" customHeight="1">
      <c r="A494" s="109"/>
      <c r="B494" s="109"/>
      <c r="F494" s="109"/>
      <c r="G494" s="109"/>
    </row>
    <row r="495" ht="15.75" customHeight="1">
      <c r="A495" s="109"/>
      <c r="B495" s="109"/>
      <c r="F495" s="109"/>
      <c r="G495" s="109"/>
    </row>
    <row r="496" ht="15.75" customHeight="1">
      <c r="A496" s="109"/>
      <c r="B496" s="109"/>
      <c r="F496" s="109"/>
      <c r="G496" s="109"/>
    </row>
    <row r="497" ht="15.75" customHeight="1">
      <c r="A497" s="109"/>
      <c r="B497" s="109"/>
      <c r="F497" s="109"/>
      <c r="G497" s="109"/>
    </row>
    <row r="498" ht="15.75" customHeight="1">
      <c r="A498" s="109"/>
      <c r="B498" s="109"/>
      <c r="F498" s="109"/>
      <c r="G498" s="109"/>
    </row>
    <row r="499" ht="15.75" customHeight="1">
      <c r="A499" s="109"/>
      <c r="B499" s="109"/>
      <c r="F499" s="109"/>
      <c r="G499" s="109"/>
    </row>
    <row r="500" ht="15.75" customHeight="1">
      <c r="A500" s="109"/>
      <c r="B500" s="109"/>
      <c r="F500" s="109"/>
      <c r="G500" s="109"/>
    </row>
    <row r="501" ht="15.75" customHeight="1">
      <c r="A501" s="109"/>
      <c r="B501" s="109"/>
      <c r="F501" s="109"/>
      <c r="G501" s="109"/>
    </row>
    <row r="502" ht="15.75" customHeight="1">
      <c r="A502" s="109"/>
      <c r="B502" s="109"/>
      <c r="F502" s="109"/>
      <c r="G502" s="109"/>
    </row>
    <row r="503" ht="15.75" customHeight="1">
      <c r="A503" s="109"/>
      <c r="B503" s="109"/>
      <c r="F503" s="109"/>
      <c r="G503" s="109"/>
    </row>
    <row r="504" ht="15.75" customHeight="1">
      <c r="A504" s="109"/>
      <c r="B504" s="109"/>
      <c r="F504" s="109"/>
      <c r="G504" s="109"/>
    </row>
    <row r="505" ht="15.75" customHeight="1">
      <c r="A505" s="109"/>
      <c r="B505" s="109"/>
      <c r="F505" s="109"/>
      <c r="G505" s="109"/>
    </row>
    <row r="506" ht="15.75" customHeight="1">
      <c r="A506" s="109"/>
      <c r="B506" s="109"/>
      <c r="F506" s="109"/>
      <c r="G506" s="109"/>
    </row>
    <row r="507" ht="15.75" customHeight="1">
      <c r="A507" s="109"/>
      <c r="B507" s="109"/>
      <c r="F507" s="109"/>
      <c r="G507" s="109"/>
    </row>
    <row r="508" ht="15.75" customHeight="1">
      <c r="A508" s="109"/>
      <c r="B508" s="109"/>
      <c r="F508" s="109"/>
      <c r="G508" s="109"/>
    </row>
    <row r="509" ht="15.75" customHeight="1">
      <c r="A509" s="109"/>
      <c r="B509" s="109"/>
      <c r="F509" s="109"/>
      <c r="G509" s="109"/>
    </row>
    <row r="510" ht="15.75" customHeight="1">
      <c r="A510" s="109"/>
      <c r="B510" s="109"/>
      <c r="F510" s="109"/>
      <c r="G510" s="109"/>
    </row>
    <row r="511" ht="15.75" customHeight="1">
      <c r="A511" s="109"/>
      <c r="B511" s="109"/>
      <c r="F511" s="109"/>
      <c r="G511" s="109"/>
    </row>
    <row r="512" ht="15.75" customHeight="1">
      <c r="A512" s="109"/>
      <c r="B512" s="109"/>
      <c r="F512" s="109"/>
      <c r="G512" s="109"/>
    </row>
    <row r="513" ht="15.75" customHeight="1">
      <c r="A513" s="109"/>
      <c r="B513" s="109"/>
      <c r="F513" s="109"/>
      <c r="G513" s="109"/>
    </row>
    <row r="514" ht="15.75" customHeight="1">
      <c r="A514" s="109"/>
      <c r="B514" s="109"/>
      <c r="F514" s="109"/>
      <c r="G514" s="109"/>
    </row>
    <row r="515" ht="15.75" customHeight="1">
      <c r="A515" s="109"/>
      <c r="B515" s="109"/>
      <c r="F515" s="109"/>
      <c r="G515" s="109"/>
    </row>
    <row r="516" ht="15.75" customHeight="1">
      <c r="A516" s="109"/>
      <c r="B516" s="109"/>
      <c r="F516" s="109"/>
      <c r="G516" s="109"/>
    </row>
    <row r="517" ht="15.75" customHeight="1">
      <c r="A517" s="109"/>
      <c r="B517" s="109"/>
      <c r="F517" s="109"/>
      <c r="G517" s="109"/>
    </row>
    <row r="518" ht="15.75" customHeight="1">
      <c r="A518" s="109"/>
      <c r="B518" s="109"/>
      <c r="F518" s="109"/>
      <c r="G518" s="109"/>
    </row>
    <row r="519" ht="15.75" customHeight="1">
      <c r="A519" s="109"/>
      <c r="B519" s="109"/>
      <c r="F519" s="109"/>
      <c r="G519" s="109"/>
    </row>
    <row r="520" ht="15.75" customHeight="1">
      <c r="A520" s="109"/>
      <c r="B520" s="109"/>
      <c r="F520" s="109"/>
      <c r="G520" s="109"/>
    </row>
    <row r="521" ht="15.75" customHeight="1">
      <c r="A521" s="109"/>
      <c r="B521" s="109"/>
      <c r="F521" s="109"/>
      <c r="G521" s="109"/>
    </row>
    <row r="522" ht="15.75" customHeight="1">
      <c r="A522" s="109"/>
      <c r="B522" s="109"/>
      <c r="F522" s="109"/>
      <c r="G522" s="109"/>
    </row>
    <row r="523" ht="15.75" customHeight="1">
      <c r="A523" s="109"/>
      <c r="B523" s="109"/>
      <c r="F523" s="109"/>
      <c r="G523" s="109"/>
    </row>
    <row r="524" ht="15.75" customHeight="1">
      <c r="A524" s="109"/>
      <c r="B524" s="109"/>
      <c r="F524" s="109"/>
      <c r="G524" s="109"/>
    </row>
    <row r="525" ht="15.75" customHeight="1">
      <c r="A525" s="109"/>
      <c r="B525" s="109"/>
      <c r="F525" s="109"/>
      <c r="G525" s="109"/>
    </row>
    <row r="526" ht="15.75" customHeight="1">
      <c r="A526" s="109"/>
      <c r="B526" s="109"/>
      <c r="F526" s="109"/>
      <c r="G526" s="109"/>
    </row>
    <row r="527" ht="15.75" customHeight="1">
      <c r="A527" s="109"/>
      <c r="B527" s="109"/>
      <c r="F527" s="109"/>
      <c r="G527" s="109"/>
    </row>
    <row r="528" ht="15.75" customHeight="1">
      <c r="A528" s="109"/>
      <c r="B528" s="109"/>
      <c r="F528" s="109"/>
      <c r="G528" s="109"/>
    </row>
    <row r="529" ht="15.75" customHeight="1">
      <c r="A529" s="109"/>
      <c r="B529" s="109"/>
      <c r="F529" s="109"/>
      <c r="G529" s="109"/>
    </row>
    <row r="530" ht="15.75" customHeight="1">
      <c r="A530" s="109"/>
      <c r="B530" s="109"/>
      <c r="F530" s="109"/>
      <c r="G530" s="109"/>
    </row>
    <row r="531" ht="15.75" customHeight="1">
      <c r="A531" s="109"/>
      <c r="B531" s="109"/>
      <c r="F531" s="109"/>
      <c r="G531" s="109"/>
    </row>
    <row r="532" ht="15.75" customHeight="1">
      <c r="A532" s="109"/>
      <c r="B532" s="109"/>
      <c r="F532" s="109"/>
      <c r="G532" s="109"/>
    </row>
    <row r="533" ht="15.75" customHeight="1">
      <c r="A533" s="109"/>
      <c r="B533" s="109"/>
      <c r="F533" s="109"/>
      <c r="G533" s="109"/>
    </row>
    <row r="534" ht="15.75" customHeight="1">
      <c r="A534" s="109"/>
      <c r="B534" s="109"/>
      <c r="F534" s="109"/>
      <c r="G534" s="109"/>
    </row>
    <row r="535" ht="15.75" customHeight="1">
      <c r="A535" s="109"/>
      <c r="B535" s="109"/>
      <c r="F535" s="109"/>
      <c r="G535" s="109"/>
    </row>
    <row r="536" ht="15.75" customHeight="1">
      <c r="A536" s="109"/>
      <c r="B536" s="109"/>
      <c r="F536" s="109"/>
      <c r="G536" s="109"/>
    </row>
    <row r="537" ht="15.75" customHeight="1">
      <c r="A537" s="109"/>
      <c r="B537" s="109"/>
      <c r="F537" s="109"/>
      <c r="G537" s="109"/>
    </row>
    <row r="538" ht="15.75" customHeight="1">
      <c r="A538" s="109"/>
      <c r="B538" s="109"/>
      <c r="F538" s="109"/>
      <c r="G538" s="109"/>
    </row>
    <row r="539" ht="15.75" customHeight="1">
      <c r="A539" s="109"/>
      <c r="B539" s="109"/>
      <c r="F539" s="109"/>
      <c r="G539" s="109"/>
    </row>
    <row r="540" ht="15.75" customHeight="1">
      <c r="A540" s="109"/>
      <c r="B540" s="109"/>
      <c r="F540" s="109"/>
      <c r="G540" s="109"/>
    </row>
    <row r="541" ht="15.75" customHeight="1">
      <c r="A541" s="109"/>
      <c r="B541" s="109"/>
      <c r="F541" s="109"/>
      <c r="G541" s="109"/>
    </row>
    <row r="542" ht="15.75" customHeight="1">
      <c r="A542" s="109"/>
      <c r="B542" s="109"/>
      <c r="F542" s="109"/>
      <c r="G542" s="109"/>
    </row>
    <row r="543" ht="15.75" customHeight="1">
      <c r="A543" s="109"/>
      <c r="B543" s="109"/>
      <c r="F543" s="109"/>
      <c r="G543" s="109"/>
    </row>
    <row r="544" ht="15.75" customHeight="1">
      <c r="A544" s="109"/>
      <c r="B544" s="109"/>
      <c r="F544" s="109"/>
      <c r="G544" s="109"/>
    </row>
    <row r="545" ht="15.75" customHeight="1">
      <c r="A545" s="109"/>
      <c r="B545" s="109"/>
      <c r="F545" s="109"/>
      <c r="G545" s="109"/>
    </row>
    <row r="546" ht="15.75" customHeight="1">
      <c r="A546" s="109"/>
      <c r="B546" s="109"/>
      <c r="F546" s="109"/>
      <c r="G546" s="109"/>
    </row>
    <row r="547" ht="15.75" customHeight="1">
      <c r="A547" s="109"/>
      <c r="B547" s="109"/>
      <c r="F547" s="109"/>
      <c r="G547" s="109"/>
    </row>
    <row r="548" ht="15.75" customHeight="1">
      <c r="A548" s="109"/>
      <c r="B548" s="109"/>
      <c r="F548" s="109"/>
      <c r="G548" s="109"/>
    </row>
    <row r="549" ht="15.75" customHeight="1">
      <c r="A549" s="109"/>
      <c r="B549" s="109"/>
      <c r="F549" s="109"/>
      <c r="G549" s="109"/>
    </row>
    <row r="550" ht="15.75" customHeight="1">
      <c r="A550" s="109"/>
      <c r="B550" s="109"/>
      <c r="F550" s="109"/>
      <c r="G550" s="109"/>
    </row>
    <row r="551" ht="15.75" customHeight="1">
      <c r="A551" s="109"/>
      <c r="B551" s="109"/>
      <c r="F551" s="109"/>
      <c r="G551" s="109"/>
    </row>
    <row r="552" ht="15.75" customHeight="1">
      <c r="A552" s="109"/>
      <c r="B552" s="109"/>
      <c r="F552" s="109"/>
      <c r="G552" s="109"/>
    </row>
    <row r="553" ht="15.75" customHeight="1">
      <c r="A553" s="109"/>
      <c r="B553" s="109"/>
      <c r="F553" s="109"/>
      <c r="G553" s="109"/>
    </row>
    <row r="554" ht="15.75" customHeight="1">
      <c r="A554" s="109"/>
      <c r="B554" s="109"/>
      <c r="F554" s="109"/>
      <c r="G554" s="109"/>
    </row>
    <row r="555" ht="15.75" customHeight="1">
      <c r="A555" s="109"/>
      <c r="B555" s="109"/>
      <c r="F555" s="109"/>
      <c r="G555" s="109"/>
    </row>
    <row r="556" ht="15.75" customHeight="1">
      <c r="A556" s="109"/>
      <c r="B556" s="109"/>
      <c r="F556" s="109"/>
      <c r="G556" s="109"/>
    </row>
    <row r="557" ht="15.75" customHeight="1">
      <c r="A557" s="109"/>
      <c r="B557" s="109"/>
      <c r="F557" s="109"/>
      <c r="G557" s="109"/>
    </row>
    <row r="558" ht="15.75" customHeight="1">
      <c r="A558" s="109"/>
      <c r="B558" s="109"/>
      <c r="F558" s="109"/>
      <c r="G558" s="109"/>
    </row>
    <row r="559" ht="15.75" customHeight="1">
      <c r="A559" s="109"/>
      <c r="B559" s="109"/>
      <c r="F559" s="109"/>
      <c r="G559" s="109"/>
    </row>
    <row r="560" ht="15.75" customHeight="1">
      <c r="A560" s="109"/>
      <c r="B560" s="109"/>
      <c r="F560" s="109"/>
      <c r="G560" s="109"/>
    </row>
    <row r="561" ht="15.75" customHeight="1">
      <c r="A561" s="109"/>
      <c r="B561" s="109"/>
      <c r="F561" s="109"/>
      <c r="G561" s="109"/>
    </row>
    <row r="562" ht="15.75" customHeight="1">
      <c r="A562" s="109"/>
      <c r="B562" s="109"/>
      <c r="F562" s="109"/>
      <c r="G562" s="109"/>
    </row>
    <row r="563" ht="15.75" customHeight="1">
      <c r="A563" s="109"/>
      <c r="B563" s="109"/>
      <c r="F563" s="109"/>
      <c r="G563" s="109"/>
    </row>
    <row r="564" ht="15.75" customHeight="1">
      <c r="A564" s="109"/>
      <c r="B564" s="109"/>
      <c r="F564" s="109"/>
      <c r="G564" s="109"/>
    </row>
    <row r="565" ht="15.75" customHeight="1">
      <c r="A565" s="109"/>
      <c r="B565" s="109"/>
      <c r="F565" s="109"/>
      <c r="G565" s="109"/>
    </row>
    <row r="566" ht="15.75" customHeight="1">
      <c r="A566" s="109"/>
      <c r="B566" s="109"/>
      <c r="F566" s="109"/>
      <c r="G566" s="109"/>
    </row>
    <row r="567" ht="15.75" customHeight="1">
      <c r="A567" s="109"/>
      <c r="B567" s="109"/>
      <c r="F567" s="109"/>
      <c r="G567" s="109"/>
    </row>
    <row r="568" ht="15.75" customHeight="1">
      <c r="A568" s="109"/>
      <c r="B568" s="109"/>
      <c r="F568" s="109"/>
      <c r="G568" s="109"/>
    </row>
    <row r="569" ht="15.75" customHeight="1">
      <c r="A569" s="109"/>
      <c r="B569" s="109"/>
      <c r="F569" s="109"/>
      <c r="G569" s="109"/>
    </row>
    <row r="570" ht="15.75" customHeight="1">
      <c r="A570" s="109"/>
      <c r="B570" s="109"/>
      <c r="F570" s="109"/>
      <c r="G570" s="109"/>
    </row>
    <row r="571" ht="15.75" customHeight="1">
      <c r="A571" s="109"/>
      <c r="B571" s="109"/>
      <c r="F571" s="109"/>
      <c r="G571" s="109"/>
    </row>
    <row r="572" ht="15.75" customHeight="1">
      <c r="A572" s="109"/>
      <c r="B572" s="109"/>
      <c r="F572" s="109"/>
      <c r="G572" s="109"/>
    </row>
    <row r="573" ht="15.75" customHeight="1">
      <c r="A573" s="109"/>
      <c r="B573" s="109"/>
      <c r="F573" s="109"/>
      <c r="G573" s="109"/>
    </row>
    <row r="574" ht="15.75" customHeight="1">
      <c r="A574" s="109"/>
      <c r="B574" s="109"/>
      <c r="F574" s="109"/>
      <c r="G574" s="109"/>
    </row>
    <row r="575" ht="15.75" customHeight="1">
      <c r="A575" s="109"/>
      <c r="B575" s="109"/>
      <c r="F575" s="109"/>
      <c r="G575" s="109"/>
    </row>
    <row r="576" ht="15.75" customHeight="1">
      <c r="A576" s="109"/>
      <c r="B576" s="109"/>
      <c r="F576" s="109"/>
      <c r="G576" s="109"/>
    </row>
    <row r="577" ht="15.75" customHeight="1">
      <c r="A577" s="109"/>
      <c r="B577" s="109"/>
      <c r="F577" s="109"/>
      <c r="G577" s="109"/>
    </row>
    <row r="578" ht="15.75" customHeight="1">
      <c r="A578" s="109"/>
      <c r="B578" s="109"/>
      <c r="F578" s="109"/>
      <c r="G578" s="109"/>
    </row>
    <row r="579" ht="15.75" customHeight="1">
      <c r="A579" s="109"/>
      <c r="B579" s="109"/>
      <c r="F579" s="109"/>
      <c r="G579" s="109"/>
    </row>
    <row r="580" ht="15.75" customHeight="1">
      <c r="A580" s="109"/>
      <c r="B580" s="109"/>
      <c r="F580" s="109"/>
      <c r="G580" s="109"/>
    </row>
    <row r="581" ht="15.75" customHeight="1">
      <c r="A581" s="109"/>
      <c r="B581" s="109"/>
      <c r="F581" s="109"/>
      <c r="G581" s="109"/>
    </row>
    <row r="582" ht="15.75" customHeight="1">
      <c r="A582" s="109"/>
      <c r="B582" s="109"/>
      <c r="F582" s="109"/>
      <c r="G582" s="109"/>
    </row>
    <row r="583" ht="15.75" customHeight="1">
      <c r="A583" s="109"/>
      <c r="B583" s="109"/>
      <c r="F583" s="109"/>
      <c r="G583" s="109"/>
    </row>
    <row r="584" ht="15.75" customHeight="1">
      <c r="A584" s="109"/>
      <c r="B584" s="109"/>
      <c r="F584" s="109"/>
      <c r="G584" s="109"/>
    </row>
    <row r="585" ht="15.75" customHeight="1">
      <c r="A585" s="109"/>
      <c r="B585" s="109"/>
      <c r="F585" s="109"/>
      <c r="G585" s="109"/>
    </row>
    <row r="586" ht="15.75" customHeight="1">
      <c r="A586" s="109"/>
      <c r="B586" s="109"/>
      <c r="F586" s="109"/>
      <c r="G586" s="109"/>
    </row>
    <row r="587" ht="15.75" customHeight="1">
      <c r="A587" s="109"/>
      <c r="B587" s="109"/>
      <c r="F587" s="109"/>
      <c r="G587" s="109"/>
    </row>
    <row r="588" ht="15.75" customHeight="1">
      <c r="A588" s="109"/>
      <c r="B588" s="109"/>
      <c r="F588" s="109"/>
      <c r="G588" s="109"/>
    </row>
    <row r="589" ht="15.75" customHeight="1">
      <c r="A589" s="109"/>
      <c r="B589" s="109"/>
      <c r="F589" s="109"/>
      <c r="G589" s="109"/>
    </row>
    <row r="590" ht="15.75" customHeight="1">
      <c r="A590" s="109"/>
      <c r="B590" s="109"/>
      <c r="F590" s="109"/>
      <c r="G590" s="109"/>
    </row>
    <row r="591" ht="15.75" customHeight="1">
      <c r="A591" s="109"/>
      <c r="B591" s="109"/>
      <c r="F591" s="109"/>
      <c r="G591" s="109"/>
    </row>
    <row r="592" ht="15.75" customHeight="1">
      <c r="A592" s="109"/>
      <c r="B592" s="109"/>
      <c r="F592" s="109"/>
      <c r="G592" s="109"/>
    </row>
    <row r="593" ht="15.75" customHeight="1">
      <c r="A593" s="109"/>
      <c r="B593" s="109"/>
      <c r="F593" s="109"/>
      <c r="G593" s="109"/>
    </row>
    <row r="594" ht="15.75" customHeight="1">
      <c r="A594" s="109"/>
      <c r="B594" s="109"/>
      <c r="F594" s="109"/>
      <c r="G594" s="109"/>
    </row>
    <row r="595" ht="15.75" customHeight="1">
      <c r="A595" s="109"/>
      <c r="B595" s="109"/>
      <c r="F595" s="109"/>
      <c r="G595" s="109"/>
    </row>
    <row r="596" ht="15.75" customHeight="1">
      <c r="A596" s="109"/>
      <c r="B596" s="109"/>
      <c r="F596" s="109"/>
      <c r="G596" s="109"/>
    </row>
    <row r="597" ht="15.75" customHeight="1">
      <c r="A597" s="109"/>
      <c r="B597" s="109"/>
      <c r="F597" s="109"/>
      <c r="G597" s="109"/>
    </row>
    <row r="598" ht="15.75" customHeight="1">
      <c r="A598" s="109"/>
      <c r="B598" s="109"/>
      <c r="F598" s="109"/>
      <c r="G598" s="109"/>
    </row>
    <row r="599" ht="15.75" customHeight="1">
      <c r="A599" s="109"/>
      <c r="B599" s="109"/>
      <c r="F599" s="109"/>
      <c r="G599" s="109"/>
    </row>
    <row r="600" ht="15.75" customHeight="1">
      <c r="A600" s="109"/>
      <c r="B600" s="109"/>
      <c r="F600" s="109"/>
      <c r="G600" s="109"/>
    </row>
    <row r="601" ht="15.75" customHeight="1">
      <c r="A601" s="109"/>
      <c r="B601" s="109"/>
      <c r="F601" s="109"/>
      <c r="G601" s="109"/>
    </row>
    <row r="602" ht="15.75" customHeight="1">
      <c r="A602" s="109"/>
      <c r="B602" s="109"/>
      <c r="F602" s="109"/>
      <c r="G602" s="109"/>
    </row>
    <row r="603" ht="15.75" customHeight="1">
      <c r="A603" s="109"/>
      <c r="B603" s="109"/>
      <c r="F603" s="109"/>
      <c r="G603" s="109"/>
    </row>
    <row r="604" ht="15.75" customHeight="1">
      <c r="A604" s="109"/>
      <c r="B604" s="109"/>
      <c r="F604" s="109"/>
      <c r="G604" s="109"/>
    </row>
    <row r="605" ht="15.75" customHeight="1">
      <c r="A605" s="109"/>
      <c r="B605" s="109"/>
      <c r="F605" s="109"/>
      <c r="G605" s="109"/>
    </row>
    <row r="606" ht="15.75" customHeight="1">
      <c r="A606" s="109"/>
      <c r="B606" s="109"/>
      <c r="F606" s="109"/>
      <c r="G606" s="109"/>
    </row>
    <row r="607" ht="15.75" customHeight="1">
      <c r="A607" s="109"/>
      <c r="B607" s="109"/>
      <c r="F607" s="109"/>
      <c r="G607" s="109"/>
    </row>
    <row r="608" ht="15.75" customHeight="1">
      <c r="A608" s="109"/>
      <c r="B608" s="109"/>
      <c r="F608" s="109"/>
      <c r="G608" s="109"/>
    </row>
    <row r="609" ht="15.75" customHeight="1">
      <c r="A609" s="109"/>
      <c r="B609" s="109"/>
      <c r="F609" s="109"/>
      <c r="G609" s="109"/>
    </row>
    <row r="610" ht="15.75" customHeight="1">
      <c r="A610" s="109"/>
      <c r="B610" s="109"/>
      <c r="F610" s="109"/>
      <c r="G610" s="109"/>
    </row>
    <row r="611" ht="15.75" customHeight="1">
      <c r="A611" s="109"/>
      <c r="B611" s="109"/>
      <c r="F611" s="109"/>
      <c r="G611" s="109"/>
    </row>
    <row r="612" ht="15.75" customHeight="1">
      <c r="A612" s="109"/>
      <c r="B612" s="109"/>
      <c r="F612" s="109"/>
      <c r="G612" s="109"/>
    </row>
    <row r="613" ht="15.75" customHeight="1">
      <c r="A613" s="109"/>
      <c r="B613" s="109"/>
      <c r="F613" s="109"/>
      <c r="G613" s="109"/>
    </row>
    <row r="614" ht="15.75" customHeight="1">
      <c r="A614" s="109"/>
      <c r="B614" s="109"/>
      <c r="F614" s="109"/>
      <c r="G614" s="109"/>
    </row>
    <row r="615" ht="15.75" customHeight="1">
      <c r="A615" s="109"/>
      <c r="B615" s="109"/>
      <c r="F615" s="109"/>
      <c r="G615" s="109"/>
    </row>
    <row r="616" ht="15.75" customHeight="1">
      <c r="A616" s="109"/>
      <c r="B616" s="109"/>
      <c r="F616" s="109"/>
      <c r="G616" s="109"/>
    </row>
    <row r="617" ht="15.75" customHeight="1">
      <c r="A617" s="109"/>
      <c r="B617" s="109"/>
      <c r="F617" s="109"/>
      <c r="G617" s="109"/>
    </row>
    <row r="618" ht="15.75" customHeight="1">
      <c r="A618" s="109"/>
      <c r="B618" s="109"/>
      <c r="F618" s="109"/>
      <c r="G618" s="109"/>
    </row>
    <row r="619" ht="15.75" customHeight="1">
      <c r="A619" s="109"/>
      <c r="B619" s="109"/>
      <c r="F619" s="109"/>
      <c r="G619" s="109"/>
    </row>
    <row r="620" ht="15.75" customHeight="1">
      <c r="A620" s="109"/>
      <c r="B620" s="109"/>
      <c r="F620" s="109"/>
      <c r="G620" s="109"/>
    </row>
    <row r="621" ht="15.75" customHeight="1">
      <c r="A621" s="109"/>
      <c r="B621" s="109"/>
      <c r="F621" s="109"/>
      <c r="G621" s="109"/>
    </row>
    <row r="622" ht="15.75" customHeight="1">
      <c r="A622" s="109"/>
      <c r="B622" s="109"/>
      <c r="F622" s="109"/>
      <c r="G622" s="109"/>
    </row>
    <row r="623" ht="15.75" customHeight="1">
      <c r="A623" s="109"/>
      <c r="B623" s="109"/>
      <c r="F623" s="109"/>
      <c r="G623" s="109"/>
    </row>
    <row r="624" ht="15.75" customHeight="1">
      <c r="A624" s="109"/>
      <c r="B624" s="109"/>
      <c r="F624" s="109"/>
      <c r="G624" s="109"/>
    </row>
    <row r="625" ht="15.75" customHeight="1">
      <c r="A625" s="109"/>
      <c r="B625" s="109"/>
      <c r="F625" s="109"/>
      <c r="G625" s="109"/>
    </row>
    <row r="626" ht="15.75" customHeight="1">
      <c r="A626" s="109"/>
      <c r="B626" s="109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>
      <c r="A999" s="109"/>
      <c r="B999" s="109"/>
      <c r="F999" s="109"/>
      <c r="G999" s="109"/>
    </row>
    <row r="1000" ht="15.75" customHeight="1">
      <c r="A1000" s="109"/>
      <c r="B1000" s="109"/>
      <c r="F1000" s="109"/>
      <c r="G1000" s="109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1000">
      <formula1>Codes!$G$2:$G$51</formula1>
    </dataValidation>
    <dataValidation type="list" allowBlank="1" sqref="A4:A1000">
      <formula1>Codes!$C$2:$C$172</formula1>
    </dataValidation>
    <dataValidation type="list" allowBlank="1" sqref="B4:B1000">
      <formula1>Codes!$E$2:$E$6</formula1>
    </dataValidation>
    <dataValidation type="list" allowBlank="1" sqref="G4:G1000">
      <formula1>Codes!$A$2:$A$6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25.63"/>
    <col customWidth="1" min="5" max="5" width="12.63"/>
    <col customWidth="1" min="6" max="6" width="22.25"/>
    <col customWidth="1" min="8" max="8" width="28.88"/>
    <col customWidth="1" min="9" max="9" width="30.5"/>
  </cols>
  <sheetData>
    <row r="1" ht="15.75" customHeight="1">
      <c r="A1" s="114" t="s">
        <v>1186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50"/>
      <c r="E2" s="117"/>
      <c r="F2" s="31"/>
      <c r="G2" s="30">
        <f>countif(G4:G2005,"Open")</f>
        <v>5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50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98</v>
      </c>
      <c r="B4" s="30" t="s">
        <v>7</v>
      </c>
      <c r="C4" s="30">
        <v>1.0</v>
      </c>
      <c r="D4" s="2" t="s">
        <v>1187</v>
      </c>
      <c r="E4" s="149">
        <v>79911.53</v>
      </c>
      <c r="F4" s="31" t="s">
        <v>96</v>
      </c>
      <c r="G4" s="50"/>
    </row>
    <row r="5" ht="15.75" customHeight="1">
      <c r="A5" s="30" t="s">
        <v>98</v>
      </c>
      <c r="B5" s="30" t="s">
        <v>7</v>
      </c>
      <c r="C5" s="30">
        <v>2.0</v>
      </c>
      <c r="D5" s="2" t="s">
        <v>1188</v>
      </c>
      <c r="E5" s="149">
        <v>93906.75</v>
      </c>
      <c r="F5" s="31" t="s">
        <v>96</v>
      </c>
      <c r="G5" s="50"/>
    </row>
    <row r="6" ht="15.75" customHeight="1">
      <c r="A6" s="30" t="s">
        <v>98</v>
      </c>
      <c r="B6" s="30" t="s">
        <v>7</v>
      </c>
      <c r="C6" s="30">
        <v>3.0</v>
      </c>
      <c r="D6" s="50" t="s">
        <v>1189</v>
      </c>
      <c r="E6" s="149">
        <v>169929.45</v>
      </c>
      <c r="F6" s="31" t="s">
        <v>8</v>
      </c>
      <c r="G6" s="50"/>
    </row>
    <row r="7" ht="15.75" customHeight="1">
      <c r="A7" s="30" t="s">
        <v>98</v>
      </c>
      <c r="B7" s="30" t="s">
        <v>7</v>
      </c>
      <c r="C7" s="30">
        <v>4.0</v>
      </c>
      <c r="D7" s="50" t="s">
        <v>1190</v>
      </c>
      <c r="E7" s="149">
        <v>200000.0</v>
      </c>
      <c r="F7" s="31" t="s">
        <v>40</v>
      </c>
      <c r="G7" s="50"/>
    </row>
    <row r="8" ht="15.75" customHeight="1">
      <c r="A8" s="30" t="s">
        <v>98</v>
      </c>
      <c r="B8" s="30" t="s">
        <v>7</v>
      </c>
      <c r="C8" s="30">
        <v>5.0</v>
      </c>
      <c r="D8" s="50" t="s">
        <v>1191</v>
      </c>
      <c r="E8" s="149">
        <v>100000.0</v>
      </c>
      <c r="F8" s="31" t="s">
        <v>31</v>
      </c>
      <c r="G8" s="50"/>
    </row>
    <row r="9" ht="15.75" customHeight="1">
      <c r="A9" s="30" t="s">
        <v>98</v>
      </c>
      <c r="B9" s="30" t="s">
        <v>7</v>
      </c>
      <c r="C9" s="30">
        <v>6.0</v>
      </c>
      <c r="D9" s="2" t="s">
        <v>1192</v>
      </c>
      <c r="E9" s="149">
        <v>157817.17</v>
      </c>
      <c r="F9" s="31" t="s">
        <v>96</v>
      </c>
      <c r="G9" s="50"/>
    </row>
    <row r="10" ht="15.75" customHeight="1">
      <c r="A10" s="30" t="s">
        <v>98</v>
      </c>
      <c r="B10" s="30" t="s">
        <v>7</v>
      </c>
      <c r="C10" s="30">
        <v>7.0</v>
      </c>
      <c r="D10" s="50" t="s">
        <v>1193</v>
      </c>
      <c r="E10" s="149">
        <v>159815.27</v>
      </c>
      <c r="F10" s="31" t="s">
        <v>8</v>
      </c>
      <c r="G10" s="50"/>
    </row>
    <row r="11" ht="15.75" customHeight="1">
      <c r="A11" s="30" t="s">
        <v>98</v>
      </c>
      <c r="B11" s="30" t="s">
        <v>7</v>
      </c>
      <c r="C11" s="30">
        <v>8.0</v>
      </c>
      <c r="D11" s="2" t="s">
        <v>1194</v>
      </c>
      <c r="E11" s="149">
        <v>121952.44</v>
      </c>
      <c r="F11" s="31" t="s">
        <v>52</v>
      </c>
      <c r="G11" s="50"/>
    </row>
    <row r="12" ht="15.75" customHeight="1">
      <c r="A12" s="30" t="s">
        <v>98</v>
      </c>
      <c r="B12" s="30" t="s">
        <v>7</v>
      </c>
      <c r="C12" s="30">
        <v>9.0</v>
      </c>
      <c r="D12" s="2" t="s">
        <v>1195</v>
      </c>
      <c r="E12" s="149">
        <v>199692.4</v>
      </c>
      <c r="F12" s="31" t="s">
        <v>87</v>
      </c>
      <c r="G12" s="50"/>
    </row>
    <row r="13" ht="15.75" customHeight="1">
      <c r="A13" s="30" t="s">
        <v>98</v>
      </c>
      <c r="B13" s="30" t="s">
        <v>7</v>
      </c>
      <c r="C13" s="30">
        <v>10.0</v>
      </c>
      <c r="D13" s="50" t="s">
        <v>1196</v>
      </c>
      <c r="E13" s="149">
        <v>186985.89</v>
      </c>
      <c r="F13" s="31" t="s">
        <v>52</v>
      </c>
      <c r="G13" s="50"/>
    </row>
    <row r="14" ht="15.75" customHeight="1">
      <c r="A14" s="30" t="s">
        <v>98</v>
      </c>
      <c r="B14" s="30" t="s">
        <v>7</v>
      </c>
      <c r="C14" s="30">
        <v>11.0</v>
      </c>
      <c r="D14" s="50" t="s">
        <v>1197</v>
      </c>
      <c r="E14" s="149">
        <v>168209.05</v>
      </c>
      <c r="F14" s="31" t="s">
        <v>52</v>
      </c>
      <c r="G14" s="50"/>
    </row>
    <row r="15" ht="15.75" customHeight="1">
      <c r="A15" s="30" t="s">
        <v>101</v>
      </c>
      <c r="B15" s="30" t="s">
        <v>7</v>
      </c>
      <c r="C15" s="30">
        <v>1.0</v>
      </c>
      <c r="D15" s="50" t="s">
        <v>1198</v>
      </c>
      <c r="E15" s="149">
        <v>139527.41</v>
      </c>
      <c r="F15" s="31" t="s">
        <v>8</v>
      </c>
      <c r="G15" s="50"/>
    </row>
    <row r="16" ht="15.75" customHeight="1">
      <c r="A16" s="30" t="s">
        <v>101</v>
      </c>
      <c r="B16" s="30" t="s">
        <v>7</v>
      </c>
      <c r="C16" s="30">
        <v>2.0</v>
      </c>
      <c r="D16" s="2" t="s">
        <v>1199</v>
      </c>
      <c r="E16" s="149">
        <v>136988.77</v>
      </c>
      <c r="F16" s="31" t="s">
        <v>96</v>
      </c>
      <c r="G16" s="50"/>
    </row>
    <row r="17" ht="15.75" customHeight="1">
      <c r="A17" s="30" t="s">
        <v>101</v>
      </c>
      <c r="B17" s="30" t="s">
        <v>7</v>
      </c>
      <c r="C17" s="30">
        <v>3.0</v>
      </c>
      <c r="D17" s="2" t="s">
        <v>1200</v>
      </c>
      <c r="E17" s="149">
        <v>125535.42</v>
      </c>
      <c r="F17" s="31" t="s">
        <v>87</v>
      </c>
      <c r="G17" s="50"/>
    </row>
    <row r="18" ht="15.75" customHeight="1">
      <c r="A18" s="30" t="s">
        <v>101</v>
      </c>
      <c r="B18" s="30" t="s">
        <v>7</v>
      </c>
      <c r="C18" s="30">
        <v>4.0</v>
      </c>
      <c r="D18" s="2" t="s">
        <v>1201</v>
      </c>
      <c r="E18" s="149">
        <v>200000.0</v>
      </c>
      <c r="F18" s="31" t="s">
        <v>40</v>
      </c>
      <c r="G18" s="50"/>
    </row>
    <row r="19" ht="15.75" customHeight="1">
      <c r="A19" s="30" t="s">
        <v>101</v>
      </c>
      <c r="B19" s="30" t="s">
        <v>7</v>
      </c>
      <c r="C19" s="30">
        <v>5.0</v>
      </c>
      <c r="D19" s="2" t="s">
        <v>1195</v>
      </c>
      <c r="E19" s="149">
        <v>125220.97</v>
      </c>
      <c r="F19" s="31" t="s">
        <v>87</v>
      </c>
      <c r="G19" s="50"/>
    </row>
    <row r="20" ht="15.75" customHeight="1">
      <c r="A20" s="30" t="s">
        <v>101</v>
      </c>
      <c r="B20" s="30" t="s">
        <v>7</v>
      </c>
      <c r="C20" s="30">
        <v>6.0</v>
      </c>
      <c r="D20" s="2" t="s">
        <v>1202</v>
      </c>
      <c r="E20" s="149">
        <v>115400.13</v>
      </c>
      <c r="F20" s="31" t="s">
        <v>96</v>
      </c>
      <c r="G20" s="50"/>
    </row>
    <row r="21" ht="15.75" customHeight="1">
      <c r="A21" s="30" t="s">
        <v>101</v>
      </c>
      <c r="B21" s="30" t="s">
        <v>7</v>
      </c>
      <c r="C21" s="30">
        <v>7.0</v>
      </c>
      <c r="D21" s="50" t="s">
        <v>1203</v>
      </c>
      <c r="E21" s="149">
        <v>118856.89</v>
      </c>
      <c r="F21" s="31" t="s">
        <v>55</v>
      </c>
      <c r="G21" s="50"/>
    </row>
    <row r="22" ht="15.75" customHeight="1">
      <c r="A22" s="30" t="s">
        <v>101</v>
      </c>
      <c r="B22" s="30" t="s">
        <v>7</v>
      </c>
      <c r="C22" s="30">
        <v>8.0</v>
      </c>
      <c r="D22" s="50" t="s">
        <v>1198</v>
      </c>
      <c r="E22" s="149">
        <v>145277.52</v>
      </c>
      <c r="F22" s="31" t="s">
        <v>8</v>
      </c>
      <c r="G22" s="50"/>
    </row>
    <row r="23" ht="15.75" customHeight="1">
      <c r="A23" s="30" t="s">
        <v>104</v>
      </c>
      <c r="B23" s="30" t="s">
        <v>7</v>
      </c>
      <c r="C23" s="30">
        <v>1.0</v>
      </c>
      <c r="D23" s="50" t="s">
        <v>1204</v>
      </c>
      <c r="E23" s="149">
        <v>100000.0</v>
      </c>
      <c r="F23" s="31" t="s">
        <v>31</v>
      </c>
      <c r="G23" s="50"/>
    </row>
    <row r="24" ht="15.75" customHeight="1">
      <c r="A24" s="30" t="s">
        <v>104</v>
      </c>
      <c r="B24" s="30" t="s">
        <v>7</v>
      </c>
      <c r="C24" s="30">
        <v>2.0</v>
      </c>
      <c r="D24" s="2" t="s">
        <v>1205</v>
      </c>
      <c r="E24" s="149">
        <v>200000.0</v>
      </c>
      <c r="F24" s="31" t="s">
        <v>114</v>
      </c>
      <c r="G24" s="50"/>
    </row>
    <row r="25" ht="15.75" customHeight="1">
      <c r="A25" s="30" t="s">
        <v>104</v>
      </c>
      <c r="B25" s="30" t="s">
        <v>7</v>
      </c>
      <c r="C25" s="30">
        <v>3.0</v>
      </c>
      <c r="D25" s="2" t="s">
        <v>1206</v>
      </c>
      <c r="E25" s="149">
        <v>200000.0</v>
      </c>
      <c r="F25" s="31" t="s">
        <v>114</v>
      </c>
      <c r="G25" s="50"/>
    </row>
    <row r="26" ht="15.75" customHeight="1">
      <c r="A26" s="30" t="s">
        <v>104</v>
      </c>
      <c r="B26" s="30" t="s">
        <v>7</v>
      </c>
      <c r="C26" s="30">
        <v>4.0</v>
      </c>
      <c r="D26" s="2" t="s">
        <v>1207</v>
      </c>
      <c r="E26" s="149">
        <v>200000.0</v>
      </c>
      <c r="F26" s="31" t="s">
        <v>40</v>
      </c>
      <c r="G26" s="50"/>
    </row>
    <row r="27" ht="15.75" customHeight="1">
      <c r="A27" s="30" t="s">
        <v>104</v>
      </c>
      <c r="B27" s="30" t="s">
        <v>7</v>
      </c>
      <c r="C27" s="30">
        <v>5.0</v>
      </c>
      <c r="D27" s="2" t="s">
        <v>1208</v>
      </c>
      <c r="E27" s="149">
        <v>200000.0</v>
      </c>
      <c r="F27" s="31" t="s">
        <v>40</v>
      </c>
      <c r="G27" s="50"/>
    </row>
    <row r="28" ht="15.75" customHeight="1">
      <c r="A28" s="30" t="s">
        <v>104</v>
      </c>
      <c r="B28" s="30" t="s">
        <v>7</v>
      </c>
      <c r="C28" s="30">
        <v>6.0</v>
      </c>
      <c r="D28" s="2" t="s">
        <v>1195</v>
      </c>
      <c r="E28" s="149">
        <v>125008.16</v>
      </c>
      <c r="F28" s="31" t="s">
        <v>87</v>
      </c>
      <c r="G28" s="50"/>
    </row>
    <row r="29" ht="15.75" customHeight="1">
      <c r="A29" s="30" t="s">
        <v>104</v>
      </c>
      <c r="B29" s="30" t="s">
        <v>7</v>
      </c>
      <c r="C29" s="30">
        <v>7.0</v>
      </c>
      <c r="D29" s="50" t="s">
        <v>1197</v>
      </c>
      <c r="E29" s="149">
        <v>135224.82</v>
      </c>
      <c r="F29" s="31" t="s">
        <v>52</v>
      </c>
      <c r="G29" s="50"/>
    </row>
    <row r="30" ht="15.75" customHeight="1">
      <c r="A30" s="30" t="s">
        <v>104</v>
      </c>
      <c r="B30" s="30" t="s">
        <v>7</v>
      </c>
      <c r="C30" s="30">
        <v>8.0</v>
      </c>
      <c r="D30" s="50" t="s">
        <v>1197</v>
      </c>
      <c r="E30" s="149">
        <v>95855.58</v>
      </c>
      <c r="F30" s="31" t="s">
        <v>52</v>
      </c>
      <c r="G30" s="50"/>
    </row>
    <row r="31" ht="15.75" customHeight="1">
      <c r="A31" s="30" t="s">
        <v>107</v>
      </c>
      <c r="B31" s="30" t="s">
        <v>7</v>
      </c>
      <c r="C31" s="30">
        <v>1.0</v>
      </c>
      <c r="D31" s="50" t="s">
        <v>1209</v>
      </c>
      <c r="E31" s="149">
        <v>200000.0</v>
      </c>
      <c r="F31" s="31" t="s">
        <v>114</v>
      </c>
      <c r="G31" s="50" t="s">
        <v>10</v>
      </c>
      <c r="H31" s="2" t="s">
        <v>1210</v>
      </c>
    </row>
    <row r="32" ht="15.75" customHeight="1">
      <c r="A32" s="30" t="s">
        <v>107</v>
      </c>
      <c r="B32" s="30" t="s">
        <v>7</v>
      </c>
      <c r="C32" s="30">
        <v>2.0</v>
      </c>
      <c r="D32" s="2" t="s">
        <v>1208</v>
      </c>
      <c r="E32" s="149">
        <v>200000.0</v>
      </c>
      <c r="F32" s="31" t="s">
        <v>40</v>
      </c>
      <c r="G32" s="50"/>
    </row>
    <row r="33" ht="15.75" customHeight="1">
      <c r="A33" s="30" t="s">
        <v>107</v>
      </c>
      <c r="B33" s="30" t="s">
        <v>7</v>
      </c>
      <c r="C33" s="30">
        <v>3.0</v>
      </c>
      <c r="D33" s="2" t="s">
        <v>1211</v>
      </c>
      <c r="E33" s="149">
        <v>127441.6</v>
      </c>
      <c r="F33" s="31" t="s">
        <v>28</v>
      </c>
      <c r="G33" s="50"/>
    </row>
    <row r="34" ht="15.75" customHeight="1">
      <c r="A34" s="30" t="s">
        <v>107</v>
      </c>
      <c r="B34" s="30" t="s">
        <v>7</v>
      </c>
      <c r="C34" s="30">
        <v>4.0</v>
      </c>
      <c r="D34" s="50" t="s">
        <v>1204</v>
      </c>
      <c r="E34" s="149">
        <v>100000.0</v>
      </c>
      <c r="F34" s="31" t="s">
        <v>31</v>
      </c>
      <c r="G34" s="50"/>
    </row>
    <row r="35" ht="15.75" customHeight="1">
      <c r="A35" s="30" t="s">
        <v>107</v>
      </c>
      <c r="B35" s="30" t="s">
        <v>7</v>
      </c>
      <c r="C35" s="30">
        <v>5.0</v>
      </c>
      <c r="D35" s="50" t="s">
        <v>1209</v>
      </c>
      <c r="E35" s="149">
        <v>200000.0</v>
      </c>
      <c r="F35" s="31" t="s">
        <v>114</v>
      </c>
      <c r="G35" s="50" t="s">
        <v>10</v>
      </c>
      <c r="H35" s="2" t="s">
        <v>1212</v>
      </c>
    </row>
    <row r="36" ht="15.75" customHeight="1">
      <c r="A36" s="30" t="s">
        <v>107</v>
      </c>
      <c r="B36" s="30" t="s">
        <v>7</v>
      </c>
      <c r="C36" s="30">
        <v>6.0</v>
      </c>
      <c r="D36" s="50" t="s">
        <v>1197</v>
      </c>
      <c r="E36" s="149">
        <v>169532.5</v>
      </c>
      <c r="F36" s="31" t="s">
        <v>52</v>
      </c>
      <c r="G36" s="50"/>
    </row>
    <row r="37" ht="15.75" customHeight="1">
      <c r="A37" s="30" t="s">
        <v>107</v>
      </c>
      <c r="B37" s="30" t="s">
        <v>7</v>
      </c>
      <c r="C37" s="30">
        <v>7.0</v>
      </c>
      <c r="D37" s="50" t="s">
        <v>1197</v>
      </c>
      <c r="E37" s="149">
        <v>169150.0</v>
      </c>
      <c r="F37" s="31" t="s">
        <v>52</v>
      </c>
      <c r="G37" s="50"/>
    </row>
    <row r="38" ht="15.75" customHeight="1">
      <c r="A38" s="30" t="s">
        <v>107</v>
      </c>
      <c r="B38" s="30" t="s">
        <v>7</v>
      </c>
      <c r="C38" s="30">
        <v>8.0</v>
      </c>
      <c r="D38" s="50" t="s">
        <v>1197</v>
      </c>
      <c r="E38" s="149">
        <v>169966.0</v>
      </c>
      <c r="F38" s="31" t="s">
        <v>52</v>
      </c>
      <c r="G38" s="50"/>
    </row>
    <row r="39" ht="15.75" customHeight="1">
      <c r="A39" s="30" t="s">
        <v>110</v>
      </c>
      <c r="B39" s="30" t="s">
        <v>7</v>
      </c>
      <c r="C39" s="30">
        <v>1.0</v>
      </c>
      <c r="D39" s="2" t="s">
        <v>1213</v>
      </c>
      <c r="E39" s="149">
        <v>200000.0</v>
      </c>
      <c r="F39" s="31" t="s">
        <v>40</v>
      </c>
      <c r="G39" s="50" t="s">
        <v>10</v>
      </c>
      <c r="H39" s="2" t="s">
        <v>1214</v>
      </c>
    </row>
    <row r="40" ht="15.75" customHeight="1">
      <c r="A40" s="30" t="s">
        <v>110</v>
      </c>
      <c r="B40" s="30" t="s">
        <v>7</v>
      </c>
      <c r="C40" s="30">
        <v>2.0</v>
      </c>
      <c r="D40" s="2" t="s">
        <v>1215</v>
      </c>
      <c r="E40" s="149">
        <v>200000.0</v>
      </c>
      <c r="F40" s="31" t="s">
        <v>40</v>
      </c>
      <c r="G40" s="50"/>
    </row>
    <row r="41" ht="15.75" customHeight="1">
      <c r="A41" s="30" t="s">
        <v>110</v>
      </c>
      <c r="B41" s="30" t="s">
        <v>7</v>
      </c>
      <c r="C41" s="30">
        <v>3.0</v>
      </c>
      <c r="D41" s="2" t="s">
        <v>1216</v>
      </c>
      <c r="E41" s="149">
        <v>129772.5</v>
      </c>
      <c r="F41" s="31" t="s">
        <v>93</v>
      </c>
      <c r="G41" s="50"/>
    </row>
    <row r="42" ht="15.75" customHeight="1">
      <c r="A42" s="30" t="s">
        <v>110</v>
      </c>
      <c r="B42" s="30" t="s">
        <v>7</v>
      </c>
      <c r="C42" s="30">
        <v>4.0</v>
      </c>
      <c r="D42" s="2" t="s">
        <v>1195</v>
      </c>
      <c r="E42" s="149">
        <v>126952.08</v>
      </c>
      <c r="F42" s="31" t="s">
        <v>87</v>
      </c>
      <c r="G42" s="50"/>
    </row>
    <row r="43" ht="15.75" customHeight="1">
      <c r="A43" s="30" t="s">
        <v>110</v>
      </c>
      <c r="B43" s="30" t="s">
        <v>7</v>
      </c>
      <c r="C43" s="30">
        <v>5.0</v>
      </c>
      <c r="D43" s="50" t="s">
        <v>1217</v>
      </c>
      <c r="E43" s="149">
        <v>200000.0</v>
      </c>
      <c r="F43" s="31" t="s">
        <v>31</v>
      </c>
      <c r="G43" s="50"/>
    </row>
    <row r="44" ht="15.75" customHeight="1">
      <c r="A44" s="30" t="s">
        <v>110</v>
      </c>
      <c r="B44" s="30" t="s">
        <v>7</v>
      </c>
      <c r="C44" s="30">
        <v>7.0</v>
      </c>
      <c r="D44" s="50" t="s">
        <v>1204</v>
      </c>
      <c r="E44" s="149">
        <v>200000.0</v>
      </c>
      <c r="F44" s="31" t="s">
        <v>31</v>
      </c>
      <c r="G44" s="50"/>
    </row>
    <row r="45" ht="15.75" customHeight="1">
      <c r="A45" s="30" t="s">
        <v>110</v>
      </c>
      <c r="B45" s="30" t="s">
        <v>7</v>
      </c>
      <c r="C45" s="30">
        <v>8.0</v>
      </c>
      <c r="D45" s="20" t="s">
        <v>1218</v>
      </c>
      <c r="E45" s="149">
        <v>125624.67</v>
      </c>
      <c r="F45" s="31" t="s">
        <v>37</v>
      </c>
      <c r="G45" s="50" t="s">
        <v>10</v>
      </c>
      <c r="H45" s="2" t="s">
        <v>1219</v>
      </c>
    </row>
    <row r="46" ht="15.75" customHeight="1">
      <c r="A46" s="30" t="s">
        <v>113</v>
      </c>
      <c r="B46" s="30" t="s">
        <v>7</v>
      </c>
      <c r="C46" s="30">
        <v>1.0</v>
      </c>
      <c r="D46" s="50" t="s">
        <v>1198</v>
      </c>
      <c r="E46" s="149">
        <v>142196.4</v>
      </c>
      <c r="F46" s="31" t="s">
        <v>8</v>
      </c>
      <c r="G46" s="50"/>
    </row>
    <row r="47" ht="15.75" customHeight="1">
      <c r="A47" s="30" t="s">
        <v>113</v>
      </c>
      <c r="B47" s="30" t="s">
        <v>7</v>
      </c>
      <c r="C47" s="30">
        <v>2.0</v>
      </c>
      <c r="D47" s="50" t="s">
        <v>1198</v>
      </c>
      <c r="E47" s="149">
        <v>160014.07</v>
      </c>
      <c r="F47" s="31" t="s">
        <v>8</v>
      </c>
      <c r="G47" s="50"/>
    </row>
    <row r="48" ht="15.75" customHeight="1">
      <c r="A48" s="30" t="s">
        <v>113</v>
      </c>
      <c r="B48" s="30" t="s">
        <v>7</v>
      </c>
      <c r="C48" s="30">
        <v>3.0</v>
      </c>
      <c r="D48" s="2" t="s">
        <v>1216</v>
      </c>
      <c r="E48" s="149">
        <v>147662.19</v>
      </c>
      <c r="F48" s="31" t="s">
        <v>93</v>
      </c>
      <c r="G48" s="50"/>
    </row>
    <row r="49" ht="15.75" customHeight="1">
      <c r="A49" s="30" t="s">
        <v>113</v>
      </c>
      <c r="B49" s="30" t="s">
        <v>7</v>
      </c>
      <c r="C49" s="30">
        <v>4.0</v>
      </c>
      <c r="D49" s="50" t="s">
        <v>1220</v>
      </c>
      <c r="E49" s="149">
        <v>164099.16</v>
      </c>
      <c r="F49" s="31" t="s">
        <v>46</v>
      </c>
      <c r="G49" s="50"/>
    </row>
    <row r="50" ht="15.75" customHeight="1">
      <c r="A50" s="30" t="s">
        <v>113</v>
      </c>
      <c r="B50" s="30" t="s">
        <v>7</v>
      </c>
      <c r="C50" s="30">
        <v>5.0</v>
      </c>
      <c r="D50" s="50" t="s">
        <v>1220</v>
      </c>
      <c r="E50" s="149">
        <v>143471.11</v>
      </c>
      <c r="F50" s="31" t="s">
        <v>46</v>
      </c>
      <c r="G50" s="50"/>
    </row>
    <row r="51" ht="15.75" customHeight="1">
      <c r="A51" s="30" t="s">
        <v>113</v>
      </c>
      <c r="B51" s="30" t="s">
        <v>7</v>
      </c>
      <c r="C51" s="30">
        <v>6.0</v>
      </c>
      <c r="D51" s="50" t="s">
        <v>1221</v>
      </c>
      <c r="E51" s="149">
        <v>141563.11</v>
      </c>
      <c r="F51" s="31" t="s">
        <v>90</v>
      </c>
      <c r="G51" s="50"/>
    </row>
    <row r="52" ht="15.75" customHeight="1">
      <c r="A52" s="30" t="s">
        <v>113</v>
      </c>
      <c r="B52" s="30" t="s">
        <v>7</v>
      </c>
      <c r="C52" s="30">
        <v>7.0</v>
      </c>
      <c r="D52" s="2" t="s">
        <v>1222</v>
      </c>
      <c r="E52" s="149">
        <v>200000.0</v>
      </c>
      <c r="F52" s="31" t="s">
        <v>40</v>
      </c>
      <c r="G52" s="50"/>
    </row>
    <row r="53" ht="15.75" customHeight="1">
      <c r="A53" s="30" t="s">
        <v>113</v>
      </c>
      <c r="B53" s="30" t="s">
        <v>7</v>
      </c>
      <c r="C53" s="30">
        <v>8.0</v>
      </c>
      <c r="D53" s="2" t="s">
        <v>1223</v>
      </c>
      <c r="E53" s="149">
        <v>200000.0</v>
      </c>
      <c r="F53" s="31" t="s">
        <v>114</v>
      </c>
      <c r="G53" s="50"/>
    </row>
    <row r="54" ht="15.75" customHeight="1">
      <c r="A54" s="30" t="s">
        <v>113</v>
      </c>
      <c r="B54" s="30" t="s">
        <v>7</v>
      </c>
      <c r="C54" s="30">
        <v>9.0</v>
      </c>
      <c r="D54" s="50" t="s">
        <v>1224</v>
      </c>
      <c r="E54" s="149">
        <v>100000.0</v>
      </c>
      <c r="F54" s="31" t="s">
        <v>67</v>
      </c>
      <c r="G54" s="50"/>
    </row>
    <row r="55" ht="15.75" customHeight="1">
      <c r="A55" s="30" t="s">
        <v>113</v>
      </c>
      <c r="B55" s="30" t="s">
        <v>7</v>
      </c>
      <c r="C55" s="30">
        <v>10.0</v>
      </c>
      <c r="D55" s="50" t="s">
        <v>1220</v>
      </c>
      <c r="E55" s="149">
        <v>199949.0</v>
      </c>
      <c r="F55" s="31" t="s">
        <v>46</v>
      </c>
      <c r="G55" s="50"/>
    </row>
    <row r="56" ht="15.75" customHeight="1">
      <c r="A56" s="30" t="s">
        <v>113</v>
      </c>
      <c r="B56" s="30" t="s">
        <v>7</v>
      </c>
      <c r="C56" s="30">
        <v>11.0</v>
      </c>
      <c r="D56" s="50" t="s">
        <v>1225</v>
      </c>
      <c r="E56" s="149">
        <v>95206.45</v>
      </c>
      <c r="F56" s="31" t="s">
        <v>87</v>
      </c>
      <c r="G56" s="50"/>
    </row>
    <row r="57" ht="15.75" customHeight="1">
      <c r="A57" s="30" t="s">
        <v>113</v>
      </c>
      <c r="B57" s="30" t="s">
        <v>7</v>
      </c>
      <c r="C57" s="30">
        <v>12.0</v>
      </c>
      <c r="D57" s="2" t="s">
        <v>1226</v>
      </c>
      <c r="E57" s="149">
        <v>99530.0</v>
      </c>
      <c r="F57" s="31" t="s">
        <v>111</v>
      </c>
      <c r="G57" s="50"/>
    </row>
    <row r="58" ht="15.75" customHeight="1">
      <c r="A58" s="30" t="s">
        <v>116</v>
      </c>
      <c r="B58" s="30" t="s">
        <v>7</v>
      </c>
      <c r="C58" s="30">
        <v>1.0</v>
      </c>
      <c r="D58" s="50" t="s">
        <v>1221</v>
      </c>
      <c r="E58" s="149">
        <v>149620.71</v>
      </c>
      <c r="F58" s="31" t="s">
        <v>90</v>
      </c>
      <c r="G58" s="50"/>
    </row>
    <row r="59" ht="15.75" customHeight="1">
      <c r="A59" s="30" t="s">
        <v>116</v>
      </c>
      <c r="B59" s="30" t="s">
        <v>7</v>
      </c>
      <c r="C59" s="30">
        <v>2.0</v>
      </c>
      <c r="D59" s="50" t="s">
        <v>1227</v>
      </c>
      <c r="E59" s="149">
        <v>149966.12</v>
      </c>
      <c r="F59" s="31" t="s">
        <v>102</v>
      </c>
      <c r="G59" s="50"/>
    </row>
    <row r="60" ht="15.75" customHeight="1">
      <c r="A60" s="30" t="s">
        <v>116</v>
      </c>
      <c r="B60" s="30" t="s">
        <v>7</v>
      </c>
      <c r="C60" s="30">
        <v>3.0</v>
      </c>
      <c r="D60" s="50" t="s">
        <v>1227</v>
      </c>
      <c r="E60" s="149">
        <v>153407.23</v>
      </c>
      <c r="F60" s="31" t="s">
        <v>102</v>
      </c>
      <c r="G60" s="50"/>
    </row>
    <row r="61" ht="15.75" customHeight="1">
      <c r="A61" s="30" t="s">
        <v>116</v>
      </c>
      <c r="B61" s="30" t="s">
        <v>7</v>
      </c>
      <c r="C61" s="30">
        <v>4.0</v>
      </c>
      <c r="D61" s="2" t="s">
        <v>1222</v>
      </c>
      <c r="E61" s="149">
        <v>200000.0</v>
      </c>
      <c r="F61" s="31" t="s">
        <v>40</v>
      </c>
      <c r="G61" s="50"/>
    </row>
    <row r="62" ht="15.75" customHeight="1">
      <c r="A62" s="30" t="s">
        <v>116</v>
      </c>
      <c r="B62" s="30" t="s">
        <v>7</v>
      </c>
      <c r="C62" s="30">
        <v>5.0</v>
      </c>
      <c r="D62" s="50" t="s">
        <v>1225</v>
      </c>
      <c r="E62" s="149">
        <v>129498.04</v>
      </c>
      <c r="F62" s="31" t="s">
        <v>87</v>
      </c>
      <c r="G62" s="50"/>
    </row>
    <row r="63" ht="15.75" customHeight="1">
      <c r="A63" s="30" t="s">
        <v>116</v>
      </c>
      <c r="B63" s="30" t="s">
        <v>7</v>
      </c>
      <c r="C63" s="30">
        <v>6.0</v>
      </c>
      <c r="D63" s="50" t="s">
        <v>1193</v>
      </c>
      <c r="E63" s="149">
        <v>148391.63</v>
      </c>
      <c r="F63" s="31" t="s">
        <v>8</v>
      </c>
      <c r="G63" s="50"/>
    </row>
    <row r="64" ht="15.75" customHeight="1">
      <c r="A64" s="30" t="s">
        <v>116</v>
      </c>
      <c r="B64" s="30" t="s">
        <v>7</v>
      </c>
      <c r="C64" s="30">
        <v>7.0</v>
      </c>
      <c r="D64" s="50" t="s">
        <v>1193</v>
      </c>
      <c r="E64" s="149">
        <v>148391.63</v>
      </c>
      <c r="F64" s="31" t="s">
        <v>8</v>
      </c>
      <c r="G64" s="50"/>
    </row>
    <row r="65" ht="15.75" customHeight="1">
      <c r="A65" s="30" t="s">
        <v>116</v>
      </c>
      <c r="B65" s="30" t="s">
        <v>7</v>
      </c>
      <c r="C65" s="30">
        <v>8.0</v>
      </c>
      <c r="D65" s="50" t="s">
        <v>1228</v>
      </c>
      <c r="E65" s="149">
        <v>109634.16</v>
      </c>
      <c r="F65" s="31" t="s">
        <v>90</v>
      </c>
      <c r="G65" s="50"/>
    </row>
    <row r="66" ht="15.75" customHeight="1">
      <c r="A66" s="30" t="s">
        <v>116</v>
      </c>
      <c r="B66" s="30" t="s">
        <v>7</v>
      </c>
      <c r="C66" s="30">
        <v>8.0</v>
      </c>
      <c r="D66" s="2" t="s">
        <v>1229</v>
      </c>
      <c r="E66" s="149">
        <v>200000.0</v>
      </c>
      <c r="F66" s="31" t="s">
        <v>67</v>
      </c>
      <c r="G66" s="50" t="s">
        <v>16</v>
      </c>
      <c r="H66" s="2"/>
    </row>
    <row r="67" ht="15.75" customHeight="1">
      <c r="A67" s="30" t="s">
        <v>116</v>
      </c>
      <c r="B67" s="30" t="s">
        <v>7</v>
      </c>
      <c r="C67" s="30">
        <v>10.0</v>
      </c>
      <c r="D67" s="50" t="s">
        <v>1197</v>
      </c>
      <c r="E67" s="149">
        <v>135600.18</v>
      </c>
      <c r="F67" s="31" t="s">
        <v>52</v>
      </c>
      <c r="G67" s="50"/>
    </row>
    <row r="68" ht="15.75" customHeight="1">
      <c r="A68" s="30" t="s">
        <v>116</v>
      </c>
      <c r="B68" s="30" t="s">
        <v>7</v>
      </c>
      <c r="C68" s="30">
        <v>11.0</v>
      </c>
      <c r="D68" s="50" t="s">
        <v>1230</v>
      </c>
      <c r="E68" s="149">
        <v>200000.0</v>
      </c>
      <c r="F68" s="31" t="s">
        <v>49</v>
      </c>
      <c r="G68" s="50" t="s">
        <v>10</v>
      </c>
      <c r="H68" s="2" t="s">
        <v>1231</v>
      </c>
    </row>
    <row r="69" ht="15.75" customHeight="1">
      <c r="A69" s="30" t="s">
        <v>119</v>
      </c>
      <c r="B69" s="30" t="s">
        <v>7</v>
      </c>
      <c r="C69" s="30">
        <v>1.0</v>
      </c>
      <c r="D69" s="50" t="s">
        <v>1232</v>
      </c>
      <c r="E69" s="149">
        <v>151599.68</v>
      </c>
      <c r="F69" s="31" t="s">
        <v>102</v>
      </c>
      <c r="G69" s="50"/>
    </row>
    <row r="70" ht="15.75" customHeight="1">
      <c r="A70" s="30" t="s">
        <v>119</v>
      </c>
      <c r="B70" s="30" t="s">
        <v>7</v>
      </c>
      <c r="C70" s="30">
        <v>2.0</v>
      </c>
      <c r="D70" s="2" t="s">
        <v>1233</v>
      </c>
      <c r="E70" s="149">
        <v>129606.3</v>
      </c>
      <c r="F70" s="31" t="s">
        <v>87</v>
      </c>
      <c r="G70" s="50"/>
    </row>
    <row r="71" ht="15.75" customHeight="1">
      <c r="A71" s="30" t="s">
        <v>119</v>
      </c>
      <c r="B71" s="30" t="s">
        <v>7</v>
      </c>
      <c r="C71" s="30">
        <v>3.0</v>
      </c>
      <c r="D71" s="50" t="s">
        <v>1234</v>
      </c>
      <c r="E71" s="149">
        <v>200000.0</v>
      </c>
      <c r="F71" s="31" t="s">
        <v>70</v>
      </c>
      <c r="G71" s="50"/>
    </row>
    <row r="72" ht="15.75" customHeight="1">
      <c r="A72" s="30" t="s">
        <v>119</v>
      </c>
      <c r="B72" s="30" t="s">
        <v>7</v>
      </c>
      <c r="C72" s="30">
        <v>3.0</v>
      </c>
      <c r="D72" s="50" t="s">
        <v>1234</v>
      </c>
      <c r="E72" s="149">
        <v>200000.0</v>
      </c>
      <c r="F72" s="31" t="s">
        <v>70</v>
      </c>
      <c r="G72" s="50"/>
    </row>
    <row r="73" ht="15.75" customHeight="1">
      <c r="A73" s="30" t="s">
        <v>119</v>
      </c>
      <c r="B73" s="30" t="s">
        <v>7</v>
      </c>
      <c r="C73" s="30">
        <v>4.0</v>
      </c>
      <c r="D73" s="2" t="s">
        <v>1208</v>
      </c>
      <c r="E73" s="149">
        <v>200000.0</v>
      </c>
      <c r="F73" s="31" t="s">
        <v>40</v>
      </c>
      <c r="G73" s="50"/>
    </row>
    <row r="74" ht="15.75" customHeight="1">
      <c r="A74" s="30" t="s">
        <v>119</v>
      </c>
      <c r="B74" s="30" t="s">
        <v>7</v>
      </c>
      <c r="C74" s="30">
        <v>5.0</v>
      </c>
      <c r="D74" s="2" t="s">
        <v>1235</v>
      </c>
      <c r="E74" s="149">
        <v>200000.0</v>
      </c>
      <c r="F74" s="31" t="s">
        <v>40</v>
      </c>
      <c r="G74" s="50"/>
    </row>
    <row r="75" ht="15.75" customHeight="1">
      <c r="A75" s="30" t="s">
        <v>119</v>
      </c>
      <c r="B75" s="30" t="s">
        <v>7</v>
      </c>
      <c r="C75" s="30">
        <v>6.0</v>
      </c>
      <c r="D75" s="50" t="s">
        <v>1236</v>
      </c>
      <c r="E75" s="50">
        <v>136777.28</v>
      </c>
      <c r="F75" s="31" t="s">
        <v>90</v>
      </c>
      <c r="G75" s="50"/>
    </row>
    <row r="76" ht="15.75" customHeight="1">
      <c r="A76" s="30" t="s">
        <v>119</v>
      </c>
      <c r="B76" s="30" t="s">
        <v>7</v>
      </c>
      <c r="C76" s="30">
        <v>7.0</v>
      </c>
      <c r="D76" s="50" t="s">
        <v>1197</v>
      </c>
      <c r="E76" s="149">
        <v>135224.82</v>
      </c>
      <c r="F76" s="31" t="s">
        <v>52</v>
      </c>
      <c r="G76" s="50"/>
    </row>
    <row r="77" ht="15.75" customHeight="1">
      <c r="A77" s="30" t="s">
        <v>98</v>
      </c>
      <c r="B77" s="30" t="s">
        <v>12</v>
      </c>
      <c r="C77" s="30">
        <v>1.0</v>
      </c>
      <c r="D77" s="50" t="s">
        <v>1204</v>
      </c>
      <c r="E77" s="149">
        <v>200000.0</v>
      </c>
      <c r="F77" s="31" t="s">
        <v>31</v>
      </c>
      <c r="G77" s="50"/>
    </row>
    <row r="78" ht="15.75" customHeight="1">
      <c r="A78" s="30" t="s">
        <v>98</v>
      </c>
      <c r="B78" s="30" t="s">
        <v>12</v>
      </c>
      <c r="C78" s="30">
        <v>2.0</v>
      </c>
      <c r="D78" s="50" t="s">
        <v>1204</v>
      </c>
      <c r="E78" s="149">
        <v>200000.0</v>
      </c>
      <c r="F78" s="31" t="s">
        <v>31</v>
      </c>
      <c r="G78" s="50"/>
    </row>
    <row r="79" ht="15.75" customHeight="1">
      <c r="A79" s="30" t="s">
        <v>98</v>
      </c>
      <c r="B79" s="30" t="s">
        <v>12</v>
      </c>
      <c r="C79" s="30">
        <v>3.0</v>
      </c>
      <c r="D79" s="50" t="s">
        <v>1198</v>
      </c>
      <c r="E79" s="149">
        <v>130123.55</v>
      </c>
      <c r="F79" s="31" t="s">
        <v>8</v>
      </c>
      <c r="G79" s="50"/>
    </row>
    <row r="80" ht="15.75" customHeight="1">
      <c r="A80" s="30" t="s">
        <v>98</v>
      </c>
      <c r="B80" s="30" t="s">
        <v>12</v>
      </c>
      <c r="C80" s="30">
        <v>4.0</v>
      </c>
      <c r="D80" s="50" t="s">
        <v>1237</v>
      </c>
      <c r="E80" s="149">
        <v>200000.0</v>
      </c>
      <c r="F80" s="31" t="s">
        <v>40</v>
      </c>
      <c r="G80" s="50"/>
    </row>
    <row r="81" ht="15.75" customHeight="1">
      <c r="A81" s="30" t="s">
        <v>98</v>
      </c>
      <c r="B81" s="30" t="s">
        <v>12</v>
      </c>
      <c r="C81" s="30">
        <v>5.0</v>
      </c>
      <c r="D81" s="50" t="s">
        <v>1238</v>
      </c>
      <c r="E81" s="149">
        <v>134919.26</v>
      </c>
      <c r="F81" s="31" t="s">
        <v>52</v>
      </c>
      <c r="G81" s="50"/>
    </row>
    <row r="82" ht="15.75" customHeight="1">
      <c r="A82" s="30" t="s">
        <v>98</v>
      </c>
      <c r="B82" s="30" t="s">
        <v>12</v>
      </c>
      <c r="C82" s="30">
        <v>6.0</v>
      </c>
      <c r="D82" s="50" t="s">
        <v>1239</v>
      </c>
      <c r="E82" s="149">
        <v>134964.69</v>
      </c>
      <c r="F82" s="31" t="s">
        <v>52</v>
      </c>
      <c r="G82" s="50"/>
    </row>
    <row r="83" ht="15.75" customHeight="1">
      <c r="A83" s="30" t="s">
        <v>98</v>
      </c>
      <c r="B83" s="30" t="s">
        <v>12</v>
      </c>
      <c r="C83" s="30">
        <v>7.0</v>
      </c>
      <c r="D83" s="50" t="s">
        <v>1240</v>
      </c>
      <c r="E83" s="149">
        <v>100000.0</v>
      </c>
      <c r="F83" s="31" t="s">
        <v>123</v>
      </c>
      <c r="G83" s="50"/>
    </row>
    <row r="84" ht="15.75" customHeight="1">
      <c r="A84" s="30" t="s">
        <v>98</v>
      </c>
      <c r="B84" s="30" t="s">
        <v>12</v>
      </c>
      <c r="C84" s="30">
        <v>8.0</v>
      </c>
      <c r="D84" s="50" t="s">
        <v>1241</v>
      </c>
      <c r="E84" s="149">
        <v>168977.24</v>
      </c>
      <c r="F84" s="31" t="s">
        <v>96</v>
      </c>
      <c r="G84" s="50"/>
    </row>
    <row r="85" ht="15.75" customHeight="1">
      <c r="A85" s="30" t="s">
        <v>98</v>
      </c>
      <c r="B85" s="30" t="s">
        <v>12</v>
      </c>
      <c r="C85" s="30">
        <v>9.0</v>
      </c>
      <c r="D85" s="2" t="s">
        <v>1242</v>
      </c>
      <c r="E85" s="149">
        <v>197316.0</v>
      </c>
      <c r="F85" s="31" t="s">
        <v>31</v>
      </c>
      <c r="G85" s="50" t="s">
        <v>10</v>
      </c>
      <c r="H85" s="2" t="s">
        <v>1243</v>
      </c>
    </row>
    <row r="86" ht="15.75" customHeight="1">
      <c r="A86" s="30" t="s">
        <v>101</v>
      </c>
      <c r="B86" s="30" t="s">
        <v>12</v>
      </c>
      <c r="C86" s="30">
        <v>1.0</v>
      </c>
      <c r="D86" s="50" t="s">
        <v>1244</v>
      </c>
      <c r="E86" s="149">
        <v>140107.97</v>
      </c>
      <c r="F86" s="31" t="s">
        <v>87</v>
      </c>
      <c r="G86" s="50"/>
    </row>
    <row r="87" ht="15.75" customHeight="1">
      <c r="A87" s="30" t="s">
        <v>101</v>
      </c>
      <c r="B87" s="30" t="s">
        <v>12</v>
      </c>
      <c r="C87" s="30">
        <v>2.0</v>
      </c>
      <c r="D87" s="50" t="s">
        <v>1244</v>
      </c>
      <c r="E87" s="149">
        <v>177905.49</v>
      </c>
      <c r="F87" s="31" t="s">
        <v>87</v>
      </c>
      <c r="G87" s="50"/>
    </row>
    <row r="88" ht="15.75" customHeight="1">
      <c r="A88" s="30" t="s">
        <v>101</v>
      </c>
      <c r="B88" s="30" t="s">
        <v>12</v>
      </c>
      <c r="C88" s="30">
        <v>3.0</v>
      </c>
      <c r="D88" s="50" t="s">
        <v>1244</v>
      </c>
      <c r="E88" s="149">
        <v>177905.49</v>
      </c>
      <c r="F88" s="31" t="s">
        <v>87</v>
      </c>
      <c r="G88" s="50"/>
    </row>
    <row r="89" ht="15.75" customHeight="1">
      <c r="A89" s="30" t="s">
        <v>101</v>
      </c>
      <c r="B89" s="30" t="s">
        <v>12</v>
      </c>
      <c r="C89" s="30">
        <v>4.0</v>
      </c>
      <c r="D89" s="50" t="s">
        <v>1244</v>
      </c>
      <c r="E89" s="149">
        <v>177905.49</v>
      </c>
      <c r="F89" s="31" t="s">
        <v>87</v>
      </c>
      <c r="G89" s="50"/>
    </row>
    <row r="90" ht="15.75" customHeight="1">
      <c r="A90" s="30" t="s">
        <v>101</v>
      </c>
      <c r="B90" s="30" t="s">
        <v>12</v>
      </c>
      <c r="C90" s="30">
        <v>5.0</v>
      </c>
      <c r="D90" s="50" t="s">
        <v>1244</v>
      </c>
      <c r="E90" s="149">
        <v>140107.97</v>
      </c>
      <c r="F90" s="31" t="s">
        <v>87</v>
      </c>
      <c r="G90" s="50"/>
    </row>
    <row r="91" ht="15.75" customHeight="1">
      <c r="A91" s="30" t="s">
        <v>101</v>
      </c>
      <c r="B91" s="30" t="s">
        <v>12</v>
      </c>
      <c r="C91" s="30">
        <v>6.0</v>
      </c>
      <c r="D91" s="50" t="s">
        <v>1244</v>
      </c>
      <c r="E91" s="149">
        <v>140107.97</v>
      </c>
      <c r="F91" s="31" t="s">
        <v>87</v>
      </c>
      <c r="G91" s="50"/>
    </row>
    <row r="92" ht="15.75" customHeight="1">
      <c r="A92" s="30" t="s">
        <v>101</v>
      </c>
      <c r="B92" s="30" t="s">
        <v>12</v>
      </c>
      <c r="C92" s="30">
        <v>7.0</v>
      </c>
      <c r="D92" s="2" t="s">
        <v>1245</v>
      </c>
      <c r="E92" s="149">
        <v>200000.0</v>
      </c>
      <c r="F92" s="31" t="s">
        <v>114</v>
      </c>
      <c r="G92" s="50" t="s">
        <v>10</v>
      </c>
      <c r="H92" s="2" t="s">
        <v>1246</v>
      </c>
    </row>
    <row r="93" ht="15.75" customHeight="1">
      <c r="A93" s="30" t="s">
        <v>101</v>
      </c>
      <c r="B93" s="30" t="s">
        <v>12</v>
      </c>
      <c r="C93" s="30">
        <v>8.0</v>
      </c>
      <c r="D93" s="50" t="s">
        <v>1240</v>
      </c>
      <c r="E93" s="149">
        <v>100000.0</v>
      </c>
      <c r="F93" s="31" t="s">
        <v>123</v>
      </c>
      <c r="G93" s="50"/>
    </row>
    <row r="94" ht="15.75" customHeight="1">
      <c r="A94" s="30" t="s">
        <v>101</v>
      </c>
      <c r="B94" s="30" t="s">
        <v>12</v>
      </c>
      <c r="C94" s="30">
        <v>9.0</v>
      </c>
      <c r="D94" s="50" t="s">
        <v>1244</v>
      </c>
      <c r="E94" s="149">
        <v>79463.58</v>
      </c>
      <c r="F94" s="31" t="s">
        <v>87</v>
      </c>
      <c r="G94" s="50"/>
    </row>
    <row r="95" ht="15.75" customHeight="1">
      <c r="A95" s="30" t="s">
        <v>104</v>
      </c>
      <c r="B95" s="30" t="s">
        <v>12</v>
      </c>
      <c r="C95" s="30">
        <v>1.0</v>
      </c>
      <c r="D95" s="50" t="s">
        <v>1217</v>
      </c>
      <c r="E95" s="149">
        <v>200000.0</v>
      </c>
      <c r="F95" s="31" t="s">
        <v>31</v>
      </c>
      <c r="G95" s="50"/>
    </row>
    <row r="96" ht="15.75" customHeight="1">
      <c r="A96" s="30" t="s">
        <v>104</v>
      </c>
      <c r="B96" s="30" t="s">
        <v>12</v>
      </c>
      <c r="C96" s="30">
        <v>2.0</v>
      </c>
      <c r="D96" s="50" t="s">
        <v>1217</v>
      </c>
      <c r="E96" s="149">
        <v>200000.0</v>
      </c>
      <c r="F96" s="31" t="s">
        <v>31</v>
      </c>
      <c r="G96" s="50"/>
    </row>
    <row r="97" ht="15.75" customHeight="1">
      <c r="A97" s="30" t="s">
        <v>104</v>
      </c>
      <c r="B97" s="30" t="s">
        <v>12</v>
      </c>
      <c r="C97" s="30">
        <v>3.0</v>
      </c>
      <c r="D97" s="50" t="s">
        <v>1244</v>
      </c>
      <c r="E97" s="149">
        <v>165727.43</v>
      </c>
      <c r="F97" s="31" t="s">
        <v>87</v>
      </c>
      <c r="G97" s="50"/>
    </row>
    <row r="98" ht="15.75" customHeight="1">
      <c r="A98" s="30" t="s">
        <v>104</v>
      </c>
      <c r="B98" s="30" t="s">
        <v>12</v>
      </c>
      <c r="C98" s="30">
        <v>4.0</v>
      </c>
      <c r="D98" s="50" t="s">
        <v>1247</v>
      </c>
      <c r="E98" s="149">
        <v>95691.11</v>
      </c>
      <c r="F98" s="31" t="s">
        <v>28</v>
      </c>
      <c r="G98" s="50"/>
    </row>
    <row r="99" ht="15.75" customHeight="1">
      <c r="A99" s="30" t="s">
        <v>104</v>
      </c>
      <c r="B99" s="30" t="s">
        <v>12</v>
      </c>
      <c r="C99" s="30">
        <v>5.0</v>
      </c>
      <c r="D99" s="50" t="s">
        <v>1240</v>
      </c>
      <c r="E99" s="149">
        <v>100000.0</v>
      </c>
      <c r="F99" s="31" t="s">
        <v>123</v>
      </c>
      <c r="G99" s="50"/>
    </row>
    <row r="100" ht="15.75" customHeight="1">
      <c r="A100" s="30" t="s">
        <v>104</v>
      </c>
      <c r="B100" s="30" t="s">
        <v>12</v>
      </c>
      <c r="C100" s="30">
        <v>6.0</v>
      </c>
      <c r="D100" s="50" t="s">
        <v>1248</v>
      </c>
      <c r="E100" s="149">
        <v>178360.0</v>
      </c>
      <c r="F100" s="31" t="s">
        <v>120</v>
      </c>
      <c r="G100" s="50"/>
    </row>
    <row r="101" ht="15.75" customHeight="1">
      <c r="A101" s="30" t="s">
        <v>104</v>
      </c>
      <c r="B101" s="30" t="s">
        <v>12</v>
      </c>
      <c r="C101" s="30">
        <v>7.0</v>
      </c>
      <c r="D101" s="50" t="s">
        <v>1244</v>
      </c>
      <c r="E101" s="149">
        <v>176729.4</v>
      </c>
      <c r="F101" s="31" t="s">
        <v>87</v>
      </c>
      <c r="G101" s="50"/>
    </row>
    <row r="102" ht="15.75" customHeight="1">
      <c r="A102" s="30" t="s">
        <v>104</v>
      </c>
      <c r="B102" s="30" t="s">
        <v>12</v>
      </c>
      <c r="C102" s="30">
        <v>8.0</v>
      </c>
      <c r="D102" s="50" t="s">
        <v>1249</v>
      </c>
      <c r="E102" s="50">
        <v>177533.6</v>
      </c>
      <c r="F102" s="31" t="s">
        <v>96</v>
      </c>
      <c r="G102" s="50"/>
    </row>
    <row r="103" ht="15.75" customHeight="1">
      <c r="A103" s="30" t="s">
        <v>104</v>
      </c>
      <c r="B103" s="30" t="s">
        <v>12</v>
      </c>
      <c r="C103" s="30">
        <v>9.0</v>
      </c>
      <c r="D103" s="50" t="s">
        <v>1244</v>
      </c>
      <c r="E103" s="149">
        <v>176729.4</v>
      </c>
      <c r="F103" s="31" t="s">
        <v>87</v>
      </c>
      <c r="G103" s="50"/>
    </row>
    <row r="104" ht="15.75" customHeight="1">
      <c r="A104" s="30" t="s">
        <v>107</v>
      </c>
      <c r="B104" s="30" t="s">
        <v>12</v>
      </c>
      <c r="C104" s="30">
        <v>1.0</v>
      </c>
      <c r="D104" s="50" t="s">
        <v>1204</v>
      </c>
      <c r="E104" s="149">
        <v>200000.0</v>
      </c>
      <c r="F104" s="31" t="s">
        <v>31</v>
      </c>
      <c r="G104" s="50"/>
    </row>
    <row r="105" ht="15.75" customHeight="1">
      <c r="A105" s="30" t="s">
        <v>107</v>
      </c>
      <c r="B105" s="30" t="s">
        <v>12</v>
      </c>
      <c r="C105" s="30">
        <v>2.0</v>
      </c>
      <c r="D105" s="50" t="s">
        <v>1204</v>
      </c>
      <c r="E105" s="149">
        <v>200000.0</v>
      </c>
      <c r="F105" s="31" t="s">
        <v>31</v>
      </c>
      <c r="G105" s="50"/>
    </row>
    <row r="106" ht="15.75" customHeight="1">
      <c r="A106" s="30" t="s">
        <v>107</v>
      </c>
      <c r="B106" s="30" t="s">
        <v>12</v>
      </c>
      <c r="C106" s="30">
        <v>3.0</v>
      </c>
      <c r="D106" s="50" t="s">
        <v>1240</v>
      </c>
      <c r="E106" s="149">
        <v>100000.0</v>
      </c>
      <c r="F106" s="31" t="s">
        <v>123</v>
      </c>
      <c r="G106" s="50"/>
    </row>
    <row r="107" ht="15.75" customHeight="1">
      <c r="A107" s="30" t="s">
        <v>107</v>
      </c>
      <c r="B107" s="30" t="s">
        <v>12</v>
      </c>
      <c r="C107" s="30">
        <v>4.0</v>
      </c>
      <c r="D107" s="50" t="s">
        <v>1249</v>
      </c>
      <c r="E107" s="149">
        <v>174928.32</v>
      </c>
      <c r="F107" s="31" t="s">
        <v>96</v>
      </c>
      <c r="G107" s="50"/>
    </row>
    <row r="108" ht="15.75" customHeight="1">
      <c r="A108" s="30" t="s">
        <v>107</v>
      </c>
      <c r="B108" s="30" t="s">
        <v>12</v>
      </c>
      <c r="C108" s="30">
        <v>5.0</v>
      </c>
      <c r="D108" s="50" t="s">
        <v>1197</v>
      </c>
      <c r="E108" s="149">
        <v>197819.92</v>
      </c>
      <c r="F108" s="31" t="s">
        <v>52</v>
      </c>
      <c r="G108" s="50"/>
    </row>
    <row r="109" ht="15.75" customHeight="1">
      <c r="A109" s="30" t="s">
        <v>107</v>
      </c>
      <c r="B109" s="30" t="s">
        <v>12</v>
      </c>
      <c r="C109" s="30">
        <v>6.0</v>
      </c>
      <c r="D109" s="50" t="s">
        <v>1250</v>
      </c>
      <c r="E109" s="149">
        <v>199780.0</v>
      </c>
      <c r="F109" s="31" t="s">
        <v>52</v>
      </c>
      <c r="G109" s="50"/>
    </row>
    <row r="110" ht="15.75" customHeight="1">
      <c r="A110" s="30" t="s">
        <v>107</v>
      </c>
      <c r="B110" s="30" t="s">
        <v>12</v>
      </c>
      <c r="C110" s="30">
        <v>7.0</v>
      </c>
      <c r="D110" s="2" t="s">
        <v>1251</v>
      </c>
      <c r="E110" s="149">
        <v>177915.2</v>
      </c>
      <c r="F110" s="31" t="s">
        <v>96</v>
      </c>
      <c r="G110" s="50"/>
    </row>
    <row r="111" ht="15.75" customHeight="1">
      <c r="A111" s="30" t="s">
        <v>107</v>
      </c>
      <c r="B111" s="30" t="s">
        <v>12</v>
      </c>
      <c r="C111" s="30">
        <v>8.0</v>
      </c>
      <c r="D111" s="50" t="s">
        <v>1244</v>
      </c>
      <c r="E111" s="149">
        <v>159159.74</v>
      </c>
      <c r="F111" s="31" t="s">
        <v>87</v>
      </c>
      <c r="G111" s="50"/>
    </row>
    <row r="112" ht="15.75" customHeight="1">
      <c r="A112" s="30" t="s">
        <v>110</v>
      </c>
      <c r="B112" s="30" t="s">
        <v>12</v>
      </c>
      <c r="C112" s="30">
        <v>1.0</v>
      </c>
      <c r="D112" s="2" t="s">
        <v>1252</v>
      </c>
      <c r="E112" s="149">
        <v>176222.79</v>
      </c>
      <c r="F112" s="31" t="s">
        <v>28</v>
      </c>
      <c r="G112" s="50"/>
    </row>
    <row r="113" ht="15.75" customHeight="1">
      <c r="A113" s="30" t="s">
        <v>110</v>
      </c>
      <c r="B113" s="30" t="s">
        <v>12</v>
      </c>
      <c r="C113" s="30">
        <v>2.0</v>
      </c>
      <c r="D113" s="50" t="s">
        <v>1217</v>
      </c>
      <c r="E113" s="149">
        <v>200000.0</v>
      </c>
      <c r="F113" s="31" t="s">
        <v>31</v>
      </c>
      <c r="G113" s="50"/>
    </row>
    <row r="114" ht="15.75" customHeight="1">
      <c r="A114" s="30" t="s">
        <v>110</v>
      </c>
      <c r="B114" s="30" t="s">
        <v>12</v>
      </c>
      <c r="C114" s="30">
        <v>3.0</v>
      </c>
      <c r="D114" s="50" t="s">
        <v>1217</v>
      </c>
      <c r="E114" s="149">
        <v>200000.0</v>
      </c>
      <c r="F114" s="31" t="s">
        <v>31</v>
      </c>
      <c r="G114" s="50"/>
    </row>
    <row r="115" ht="15.75" customHeight="1">
      <c r="A115" s="30" t="s">
        <v>110</v>
      </c>
      <c r="B115" s="30" t="s">
        <v>12</v>
      </c>
      <c r="C115" s="30">
        <v>4.0</v>
      </c>
      <c r="D115" s="2" t="s">
        <v>1253</v>
      </c>
      <c r="E115" s="149">
        <v>168590.11</v>
      </c>
      <c r="F115" s="31" t="s">
        <v>46</v>
      </c>
      <c r="G115" s="50"/>
    </row>
    <row r="116" ht="15.75" customHeight="1">
      <c r="A116" s="30" t="s">
        <v>110</v>
      </c>
      <c r="B116" s="30" t="s">
        <v>12</v>
      </c>
      <c r="C116" s="30">
        <v>5.0</v>
      </c>
      <c r="D116" s="50" t="s">
        <v>1254</v>
      </c>
      <c r="E116" s="149">
        <v>154172.68</v>
      </c>
      <c r="F116" s="31" t="s">
        <v>8</v>
      </c>
      <c r="G116" s="50"/>
    </row>
    <row r="117" ht="15.75" customHeight="1">
      <c r="A117" s="30" t="s">
        <v>110</v>
      </c>
      <c r="B117" s="30" t="s">
        <v>12</v>
      </c>
      <c r="C117" s="30">
        <v>6.0</v>
      </c>
      <c r="D117" s="50" t="s">
        <v>1240</v>
      </c>
      <c r="E117" s="149">
        <v>100000.0</v>
      </c>
      <c r="F117" s="31" t="s">
        <v>123</v>
      </c>
      <c r="G117" s="50"/>
    </row>
    <row r="118" ht="15.75" customHeight="1">
      <c r="A118" s="30" t="s">
        <v>110</v>
      </c>
      <c r="B118" s="30" t="s">
        <v>12</v>
      </c>
      <c r="C118" s="30">
        <v>7.0</v>
      </c>
      <c r="D118" s="50" t="s">
        <v>1255</v>
      </c>
      <c r="E118" s="149">
        <v>159758.99</v>
      </c>
      <c r="F118" s="31" t="s">
        <v>37</v>
      </c>
      <c r="G118" s="50"/>
    </row>
    <row r="119" ht="15.75" customHeight="1">
      <c r="A119" s="30" t="s">
        <v>110</v>
      </c>
      <c r="B119" s="30" t="s">
        <v>12</v>
      </c>
      <c r="C119" s="30">
        <v>8.0</v>
      </c>
      <c r="D119" s="50" t="s">
        <v>1198</v>
      </c>
      <c r="E119" s="149">
        <v>157809.42</v>
      </c>
      <c r="F119" s="31" t="s">
        <v>8</v>
      </c>
      <c r="G119" s="50"/>
    </row>
    <row r="120" ht="15.75" customHeight="1">
      <c r="A120" s="30" t="s">
        <v>113</v>
      </c>
      <c r="B120" s="30" t="s">
        <v>12</v>
      </c>
      <c r="C120" s="30">
        <v>1.0</v>
      </c>
      <c r="D120" s="50" t="s">
        <v>1256</v>
      </c>
      <c r="E120" s="50">
        <v>89702.02</v>
      </c>
      <c r="F120" s="31" t="s">
        <v>28</v>
      </c>
      <c r="G120" s="50"/>
    </row>
    <row r="121" ht="15.75" customHeight="1">
      <c r="A121" s="30" t="s">
        <v>113</v>
      </c>
      <c r="B121" s="30" t="s">
        <v>12</v>
      </c>
      <c r="C121" s="30">
        <v>2.0</v>
      </c>
      <c r="D121" s="50" t="s">
        <v>1220</v>
      </c>
      <c r="E121" s="149">
        <v>167258.23</v>
      </c>
      <c r="F121" s="31" t="s">
        <v>46</v>
      </c>
      <c r="G121" s="50"/>
    </row>
    <row r="122" ht="15.75" customHeight="1">
      <c r="A122" s="30" t="s">
        <v>113</v>
      </c>
      <c r="B122" s="30" t="s">
        <v>12</v>
      </c>
      <c r="C122" s="30">
        <v>3.0</v>
      </c>
      <c r="D122" s="50" t="s">
        <v>1220</v>
      </c>
      <c r="E122" s="149">
        <v>166934.0</v>
      </c>
      <c r="F122" s="31" t="s">
        <v>46</v>
      </c>
      <c r="G122" s="50"/>
    </row>
    <row r="123" ht="15.75" customHeight="1">
      <c r="A123" s="30" t="s">
        <v>113</v>
      </c>
      <c r="B123" s="30" t="s">
        <v>12</v>
      </c>
      <c r="C123" s="30">
        <v>4.0</v>
      </c>
      <c r="D123" s="50" t="s">
        <v>1257</v>
      </c>
      <c r="E123" s="149">
        <v>135090.87</v>
      </c>
      <c r="F123" s="31" t="s">
        <v>52</v>
      </c>
      <c r="G123" s="50"/>
    </row>
    <row r="124" ht="15.75" customHeight="1">
      <c r="A124" s="30" t="s">
        <v>113</v>
      </c>
      <c r="B124" s="30" t="s">
        <v>12</v>
      </c>
      <c r="C124" s="30">
        <v>5.0</v>
      </c>
      <c r="D124" s="50" t="s">
        <v>1258</v>
      </c>
      <c r="E124" s="149">
        <v>137157.73</v>
      </c>
      <c r="F124" s="31" t="s">
        <v>52</v>
      </c>
      <c r="G124" s="50"/>
    </row>
    <row r="125" ht="15.75" customHeight="1">
      <c r="A125" s="30" t="s">
        <v>113</v>
      </c>
      <c r="B125" s="30" t="s">
        <v>12</v>
      </c>
      <c r="C125" s="30">
        <v>6.0</v>
      </c>
      <c r="D125" s="50" t="s">
        <v>1198</v>
      </c>
      <c r="E125" s="149">
        <v>82983.43</v>
      </c>
      <c r="F125" s="31" t="s">
        <v>8</v>
      </c>
      <c r="G125" s="50"/>
    </row>
    <row r="126" ht="15.75" customHeight="1">
      <c r="A126" s="30" t="s">
        <v>113</v>
      </c>
      <c r="B126" s="30" t="s">
        <v>12</v>
      </c>
      <c r="C126" s="30">
        <v>7.0</v>
      </c>
      <c r="D126" s="50" t="s">
        <v>1240</v>
      </c>
      <c r="E126" s="149">
        <v>100000.0</v>
      </c>
      <c r="F126" s="31" t="s">
        <v>123</v>
      </c>
      <c r="G126" s="50"/>
    </row>
    <row r="127" ht="15.75" customHeight="1">
      <c r="A127" s="30" t="s">
        <v>113</v>
      </c>
      <c r="B127" s="30" t="s">
        <v>12</v>
      </c>
      <c r="C127" s="30">
        <v>8.0</v>
      </c>
      <c r="D127" s="50" t="s">
        <v>1259</v>
      </c>
      <c r="E127" s="149">
        <v>200000.0</v>
      </c>
      <c r="F127" s="31" t="s">
        <v>31</v>
      </c>
      <c r="G127" s="50"/>
    </row>
    <row r="128" ht="15.75" customHeight="1">
      <c r="A128" s="30" t="s">
        <v>113</v>
      </c>
      <c r="B128" s="30" t="s">
        <v>12</v>
      </c>
      <c r="C128" s="30">
        <v>9.0</v>
      </c>
      <c r="D128" s="50" t="s">
        <v>1198</v>
      </c>
      <c r="E128" s="149">
        <v>89000.16</v>
      </c>
      <c r="F128" s="31" t="s">
        <v>8</v>
      </c>
      <c r="G128" s="50"/>
    </row>
    <row r="129" ht="15.75" customHeight="1">
      <c r="A129" s="30" t="s">
        <v>116</v>
      </c>
      <c r="B129" s="30" t="s">
        <v>12</v>
      </c>
      <c r="C129" s="30">
        <v>1.0</v>
      </c>
      <c r="D129" s="2" t="s">
        <v>1260</v>
      </c>
      <c r="E129" s="149">
        <v>167415.68</v>
      </c>
      <c r="F129" s="31" t="s">
        <v>46</v>
      </c>
      <c r="G129" s="50"/>
    </row>
    <row r="130" ht="15.75" customHeight="1">
      <c r="A130" s="30" t="s">
        <v>116</v>
      </c>
      <c r="B130" s="30" t="s">
        <v>12</v>
      </c>
      <c r="C130" s="30">
        <v>2.0</v>
      </c>
      <c r="D130" s="50" t="s">
        <v>1261</v>
      </c>
      <c r="E130" s="149">
        <v>179892.27</v>
      </c>
      <c r="F130" s="31" t="s">
        <v>102</v>
      </c>
      <c r="G130" s="50"/>
    </row>
    <row r="131" ht="15.75" customHeight="1">
      <c r="A131" s="30" t="s">
        <v>116</v>
      </c>
      <c r="B131" s="30" t="s">
        <v>12</v>
      </c>
      <c r="C131" s="30">
        <v>3.0</v>
      </c>
      <c r="D131" s="50" t="s">
        <v>1262</v>
      </c>
      <c r="E131" s="149">
        <v>162852.65</v>
      </c>
      <c r="F131" s="31" t="s">
        <v>105</v>
      </c>
      <c r="G131" s="50"/>
    </row>
    <row r="132" ht="15.75" customHeight="1">
      <c r="A132" s="30" t="s">
        <v>116</v>
      </c>
      <c r="B132" s="30" t="s">
        <v>12</v>
      </c>
      <c r="C132" s="30">
        <v>4.0</v>
      </c>
      <c r="D132" s="50" t="s">
        <v>1263</v>
      </c>
      <c r="E132" s="149">
        <v>162772.06</v>
      </c>
      <c r="F132" s="31" t="s">
        <v>87</v>
      </c>
      <c r="G132" s="50"/>
    </row>
    <row r="133" ht="15.75" customHeight="1">
      <c r="A133" s="30" t="s">
        <v>116</v>
      </c>
      <c r="B133" s="30" t="s">
        <v>12</v>
      </c>
      <c r="C133" s="30">
        <v>5.0</v>
      </c>
      <c r="D133" s="2" t="s">
        <v>1264</v>
      </c>
      <c r="E133" s="149">
        <v>200000.0</v>
      </c>
      <c r="F133" s="31" t="s">
        <v>28</v>
      </c>
      <c r="G133" s="50" t="s">
        <v>10</v>
      </c>
      <c r="H133" s="2" t="s">
        <v>1265</v>
      </c>
    </row>
    <row r="134" ht="15.75" customHeight="1">
      <c r="A134" s="30" t="s">
        <v>116</v>
      </c>
      <c r="B134" s="30" t="s">
        <v>12</v>
      </c>
      <c r="C134" s="30">
        <v>6.0</v>
      </c>
      <c r="D134" s="50" t="s">
        <v>1240</v>
      </c>
      <c r="E134" s="149">
        <v>100000.0</v>
      </c>
      <c r="F134" s="31" t="s">
        <v>123</v>
      </c>
      <c r="G134" s="50"/>
    </row>
    <row r="135" ht="15.75" customHeight="1">
      <c r="A135" s="30" t="s">
        <v>119</v>
      </c>
      <c r="B135" s="30" t="s">
        <v>12</v>
      </c>
      <c r="C135" s="30">
        <v>1.0</v>
      </c>
      <c r="D135" s="50" t="s">
        <v>1263</v>
      </c>
      <c r="E135" s="149">
        <v>146727.99</v>
      </c>
      <c r="F135" s="31" t="s">
        <v>87</v>
      </c>
      <c r="G135" s="50"/>
    </row>
    <row r="136" ht="15.75" customHeight="1">
      <c r="A136" s="30" t="s">
        <v>119</v>
      </c>
      <c r="B136" s="30" t="s">
        <v>12</v>
      </c>
      <c r="C136" s="30">
        <v>2.0</v>
      </c>
      <c r="D136" s="2" t="s">
        <v>1266</v>
      </c>
      <c r="E136" s="149">
        <v>129842.48</v>
      </c>
      <c r="F136" s="31" t="s">
        <v>96</v>
      </c>
      <c r="G136" s="50"/>
    </row>
    <row r="137" ht="15.75" customHeight="1">
      <c r="A137" s="30" t="s">
        <v>119</v>
      </c>
      <c r="B137" s="30" t="s">
        <v>12</v>
      </c>
      <c r="C137" s="30">
        <v>3.0</v>
      </c>
      <c r="D137" s="2" t="s">
        <v>1267</v>
      </c>
      <c r="E137" s="149">
        <v>145257.7</v>
      </c>
      <c r="F137" s="31" t="s">
        <v>96</v>
      </c>
      <c r="G137" s="50"/>
    </row>
    <row r="138" ht="15.75" customHeight="1">
      <c r="A138" s="30" t="s">
        <v>119</v>
      </c>
      <c r="B138" s="30" t="s">
        <v>12</v>
      </c>
      <c r="C138" s="30">
        <v>4.0</v>
      </c>
      <c r="D138" s="50" t="s">
        <v>1268</v>
      </c>
      <c r="E138" s="149">
        <v>159939.03</v>
      </c>
      <c r="F138" s="31" t="s">
        <v>87</v>
      </c>
      <c r="G138" s="50"/>
    </row>
    <row r="139" ht="15.75" customHeight="1">
      <c r="A139" s="30" t="s">
        <v>119</v>
      </c>
      <c r="B139" s="30" t="s">
        <v>12</v>
      </c>
      <c r="C139" s="30">
        <v>5.0</v>
      </c>
      <c r="D139" s="50" t="s">
        <v>1221</v>
      </c>
      <c r="E139" s="149">
        <v>164462.52</v>
      </c>
      <c r="F139" s="31" t="s">
        <v>90</v>
      </c>
      <c r="G139" s="50"/>
    </row>
    <row r="140" ht="15.75" customHeight="1">
      <c r="A140" s="30" t="s">
        <v>119</v>
      </c>
      <c r="B140" s="30" t="s">
        <v>12</v>
      </c>
      <c r="C140" s="30">
        <v>6.0</v>
      </c>
      <c r="D140" s="50" t="s">
        <v>1269</v>
      </c>
      <c r="E140" s="149">
        <v>200000.0</v>
      </c>
      <c r="F140" s="31" t="s">
        <v>8</v>
      </c>
      <c r="G140" s="50"/>
    </row>
    <row r="141" ht="15.75" customHeight="1">
      <c r="A141" s="30" t="s">
        <v>119</v>
      </c>
      <c r="B141" s="30" t="s">
        <v>12</v>
      </c>
      <c r="C141" s="30">
        <v>7.0</v>
      </c>
      <c r="D141" s="50" t="s">
        <v>1269</v>
      </c>
      <c r="E141" s="149">
        <v>200000.0</v>
      </c>
      <c r="F141" s="31" t="s">
        <v>8</v>
      </c>
      <c r="G141" s="50"/>
    </row>
    <row r="142" ht="15.75" customHeight="1">
      <c r="A142" s="30" t="s">
        <v>119</v>
      </c>
      <c r="B142" s="30" t="s">
        <v>12</v>
      </c>
      <c r="C142" s="30">
        <v>8.0</v>
      </c>
      <c r="D142" s="50" t="s">
        <v>1270</v>
      </c>
      <c r="E142" s="149">
        <v>200000.0</v>
      </c>
      <c r="F142" s="31" t="s">
        <v>31</v>
      </c>
      <c r="G142" s="50"/>
    </row>
    <row r="143" ht="15.75" customHeight="1">
      <c r="A143" s="30" t="s">
        <v>119</v>
      </c>
      <c r="B143" s="30" t="s">
        <v>12</v>
      </c>
      <c r="C143" s="30">
        <v>9.0</v>
      </c>
      <c r="D143" s="50" t="s">
        <v>1240</v>
      </c>
      <c r="E143" s="149">
        <v>100000.0</v>
      </c>
      <c r="F143" s="31" t="s">
        <v>123</v>
      </c>
      <c r="G143" s="50"/>
    </row>
    <row r="144" ht="15.75" customHeight="1">
      <c r="A144" s="30" t="s">
        <v>119</v>
      </c>
      <c r="B144" s="30" t="s">
        <v>12</v>
      </c>
      <c r="C144" s="30">
        <v>10.0</v>
      </c>
      <c r="D144" s="50" t="s">
        <v>1271</v>
      </c>
      <c r="E144" s="149">
        <v>196963.93</v>
      </c>
      <c r="F144" s="31" t="s">
        <v>52</v>
      </c>
      <c r="G144" s="50"/>
    </row>
    <row r="145" ht="15.75" customHeight="1">
      <c r="A145" s="30" t="s">
        <v>119</v>
      </c>
      <c r="B145" s="30" t="s">
        <v>12</v>
      </c>
      <c r="C145" s="30">
        <v>15.0</v>
      </c>
      <c r="D145" s="50" t="s">
        <v>1272</v>
      </c>
      <c r="E145" s="149">
        <v>196910.7</v>
      </c>
      <c r="F145" s="31" t="s">
        <v>52</v>
      </c>
      <c r="G145" s="50"/>
    </row>
    <row r="146" ht="15.75" customHeight="1">
      <c r="A146" s="30" t="s">
        <v>119</v>
      </c>
      <c r="B146" s="30" t="s">
        <v>12</v>
      </c>
      <c r="C146" s="30">
        <v>16.0</v>
      </c>
      <c r="D146" s="50" t="s">
        <v>1272</v>
      </c>
      <c r="E146" s="149">
        <v>199992.8</v>
      </c>
      <c r="F146" s="31" t="s">
        <v>52</v>
      </c>
      <c r="G146" s="50"/>
    </row>
    <row r="147" ht="15.75" customHeight="1">
      <c r="A147" s="30" t="s">
        <v>119</v>
      </c>
      <c r="B147" s="30" t="s">
        <v>12</v>
      </c>
      <c r="C147" s="30">
        <v>17.0</v>
      </c>
      <c r="D147" s="50" t="s">
        <v>1272</v>
      </c>
      <c r="E147" s="149">
        <v>199780.0</v>
      </c>
      <c r="F147" s="31" t="s">
        <v>52</v>
      </c>
      <c r="G147" s="50"/>
    </row>
    <row r="148" ht="15.75" customHeight="1">
      <c r="A148" s="30" t="s">
        <v>98</v>
      </c>
      <c r="B148" s="30" t="s">
        <v>18</v>
      </c>
      <c r="C148" s="30">
        <v>1.0</v>
      </c>
      <c r="D148" s="2" t="s">
        <v>1273</v>
      </c>
      <c r="E148" s="149">
        <v>200000.0</v>
      </c>
      <c r="F148" s="31" t="s">
        <v>34</v>
      </c>
      <c r="G148" s="50"/>
    </row>
    <row r="149" ht="15.75" customHeight="1">
      <c r="A149" s="30" t="s">
        <v>98</v>
      </c>
      <c r="B149" s="30" t="s">
        <v>18</v>
      </c>
      <c r="C149" s="30">
        <v>2.0</v>
      </c>
      <c r="D149" s="50" t="s">
        <v>1274</v>
      </c>
      <c r="E149" s="149">
        <v>200000.0</v>
      </c>
      <c r="F149" s="31" t="s">
        <v>34</v>
      </c>
      <c r="G149" s="50"/>
    </row>
    <row r="150" ht="15.75" customHeight="1">
      <c r="A150" s="30" t="s">
        <v>98</v>
      </c>
      <c r="B150" s="30" t="s">
        <v>18</v>
      </c>
      <c r="C150" s="30">
        <v>3.0</v>
      </c>
      <c r="D150" s="50" t="s">
        <v>1259</v>
      </c>
      <c r="E150" s="149">
        <v>200000.0</v>
      </c>
      <c r="F150" s="31" t="s">
        <v>31</v>
      </c>
      <c r="G150" s="50"/>
    </row>
    <row r="151" ht="15.75" customHeight="1">
      <c r="A151" s="30" t="s">
        <v>98</v>
      </c>
      <c r="B151" s="30" t="s">
        <v>18</v>
      </c>
      <c r="C151" s="30">
        <v>4.0</v>
      </c>
      <c r="D151" s="50" t="s">
        <v>1275</v>
      </c>
      <c r="E151" s="149">
        <v>200000.0</v>
      </c>
      <c r="F151" s="31" t="s">
        <v>8</v>
      </c>
      <c r="G151" s="50"/>
    </row>
    <row r="152" ht="15.75" customHeight="1">
      <c r="A152" s="30" t="s">
        <v>98</v>
      </c>
      <c r="B152" s="30" t="s">
        <v>18</v>
      </c>
      <c r="C152" s="30">
        <v>5.0</v>
      </c>
      <c r="D152" s="50" t="s">
        <v>1259</v>
      </c>
      <c r="E152" s="149">
        <v>200000.0</v>
      </c>
      <c r="F152" s="31" t="s">
        <v>31</v>
      </c>
      <c r="G152" s="50"/>
    </row>
    <row r="153" ht="15.75" customHeight="1">
      <c r="A153" s="30" t="s">
        <v>98</v>
      </c>
      <c r="B153" s="30" t="s">
        <v>18</v>
      </c>
      <c r="C153" s="30">
        <v>6.0</v>
      </c>
      <c r="D153" s="50" t="s">
        <v>1275</v>
      </c>
      <c r="E153" s="149">
        <v>173006.0</v>
      </c>
      <c r="F153" s="31" t="s">
        <v>8</v>
      </c>
      <c r="G153" s="50"/>
    </row>
    <row r="154" ht="15.75" customHeight="1">
      <c r="A154" s="30" t="s">
        <v>98</v>
      </c>
      <c r="B154" s="30" t="s">
        <v>18</v>
      </c>
      <c r="C154" s="30">
        <v>7.0</v>
      </c>
      <c r="D154" s="50" t="s">
        <v>1276</v>
      </c>
      <c r="E154" s="149">
        <v>173006.0</v>
      </c>
      <c r="F154" s="31" t="s">
        <v>28</v>
      </c>
      <c r="G154" s="50"/>
    </row>
    <row r="155" ht="15.75" customHeight="1">
      <c r="A155" s="30" t="s">
        <v>98</v>
      </c>
      <c r="B155" s="30" t="s">
        <v>18</v>
      </c>
      <c r="C155" s="30">
        <v>8.0</v>
      </c>
      <c r="D155" s="50" t="s">
        <v>1277</v>
      </c>
      <c r="E155" s="149">
        <v>185871.0</v>
      </c>
      <c r="F155" s="31" t="s">
        <v>99</v>
      </c>
      <c r="G155" s="50"/>
    </row>
    <row r="156" ht="15.75" customHeight="1">
      <c r="A156" s="30" t="s">
        <v>98</v>
      </c>
      <c r="B156" s="30" t="s">
        <v>18</v>
      </c>
      <c r="C156" s="30">
        <v>9.0</v>
      </c>
      <c r="D156" s="50" t="s">
        <v>1278</v>
      </c>
      <c r="E156" s="149">
        <v>168977.24</v>
      </c>
      <c r="F156" s="31" t="s">
        <v>96</v>
      </c>
      <c r="G156" s="50"/>
    </row>
    <row r="157" ht="15.75" customHeight="1">
      <c r="A157" s="30" t="s">
        <v>98</v>
      </c>
      <c r="B157" s="30" t="s">
        <v>18</v>
      </c>
      <c r="C157" s="30">
        <v>10.0</v>
      </c>
      <c r="D157" s="50" t="s">
        <v>1275</v>
      </c>
      <c r="E157" s="149">
        <v>139512.04</v>
      </c>
      <c r="F157" s="31" t="s">
        <v>8</v>
      </c>
      <c r="G157" s="50"/>
    </row>
    <row r="158" ht="15.75" customHeight="1">
      <c r="A158" s="30" t="s">
        <v>98</v>
      </c>
      <c r="B158" s="30" t="s">
        <v>18</v>
      </c>
      <c r="C158" s="30">
        <v>11.0</v>
      </c>
      <c r="D158" s="2" t="s">
        <v>1279</v>
      </c>
      <c r="E158" s="149">
        <v>194436.7</v>
      </c>
      <c r="F158" s="31" t="s">
        <v>52</v>
      </c>
      <c r="G158" s="50"/>
    </row>
    <row r="159" ht="15.75" customHeight="1">
      <c r="A159" s="30" t="s">
        <v>101</v>
      </c>
      <c r="B159" s="30" t="s">
        <v>18</v>
      </c>
      <c r="C159" s="30">
        <v>1.0</v>
      </c>
      <c r="D159" s="50" t="s">
        <v>1280</v>
      </c>
      <c r="E159" s="149">
        <v>137395.96</v>
      </c>
      <c r="F159" s="31" t="s">
        <v>61</v>
      </c>
      <c r="G159" s="50"/>
    </row>
    <row r="160" ht="15.75" customHeight="1">
      <c r="A160" s="30" t="s">
        <v>101</v>
      </c>
      <c r="B160" s="30" t="s">
        <v>18</v>
      </c>
      <c r="C160" s="30">
        <v>2.0</v>
      </c>
      <c r="D160" s="50" t="s">
        <v>1263</v>
      </c>
      <c r="E160" s="149">
        <v>175205.36</v>
      </c>
      <c r="F160" s="31" t="s">
        <v>87</v>
      </c>
      <c r="G160" s="50"/>
    </row>
    <row r="161" ht="15.75" customHeight="1">
      <c r="A161" s="30" t="s">
        <v>101</v>
      </c>
      <c r="B161" s="30" t="s">
        <v>18</v>
      </c>
      <c r="C161" s="30">
        <v>3.0</v>
      </c>
      <c r="D161" s="50" t="s">
        <v>1263</v>
      </c>
      <c r="E161" s="149">
        <v>176620.59</v>
      </c>
      <c r="F161" s="31" t="s">
        <v>87</v>
      </c>
      <c r="G161" s="50"/>
    </row>
    <row r="162" ht="15.75" customHeight="1">
      <c r="A162" s="30" t="s">
        <v>101</v>
      </c>
      <c r="B162" s="30" t="s">
        <v>18</v>
      </c>
      <c r="C162" s="30">
        <v>4.0</v>
      </c>
      <c r="D162" s="50" t="s">
        <v>1263</v>
      </c>
      <c r="E162" s="149">
        <v>175205.36</v>
      </c>
      <c r="F162" s="31" t="s">
        <v>87</v>
      </c>
      <c r="G162" s="50"/>
    </row>
    <row r="163" ht="15.75" customHeight="1">
      <c r="A163" s="30" t="s">
        <v>101</v>
      </c>
      <c r="B163" s="30" t="s">
        <v>18</v>
      </c>
      <c r="C163" s="30">
        <v>5.0</v>
      </c>
      <c r="D163" s="50" t="s">
        <v>1281</v>
      </c>
      <c r="E163" s="149">
        <v>68556.36</v>
      </c>
      <c r="F163" s="31" t="s">
        <v>90</v>
      </c>
      <c r="G163" s="50"/>
    </row>
    <row r="164" ht="15.75" customHeight="1">
      <c r="A164" s="30" t="s">
        <v>101</v>
      </c>
      <c r="B164" s="30" t="s">
        <v>18</v>
      </c>
      <c r="C164" s="30">
        <v>6.0</v>
      </c>
      <c r="D164" s="50" t="s">
        <v>1281</v>
      </c>
      <c r="E164" s="149">
        <v>97540.0</v>
      </c>
      <c r="F164" s="31" t="s">
        <v>90</v>
      </c>
      <c r="G164" s="50"/>
    </row>
    <row r="165" ht="15.75" customHeight="1">
      <c r="A165" s="30" t="s">
        <v>101</v>
      </c>
      <c r="B165" s="30" t="s">
        <v>18</v>
      </c>
      <c r="C165" s="30">
        <v>7.0</v>
      </c>
      <c r="D165" s="50" t="s">
        <v>1197</v>
      </c>
      <c r="E165" s="149">
        <v>200000.0</v>
      </c>
      <c r="F165" s="31" t="s">
        <v>52</v>
      </c>
      <c r="G165" s="50"/>
    </row>
    <row r="166" ht="15.75" customHeight="1">
      <c r="A166" s="30" t="s">
        <v>101</v>
      </c>
      <c r="B166" s="30" t="s">
        <v>18</v>
      </c>
      <c r="C166" s="30">
        <v>8.0</v>
      </c>
      <c r="D166" s="50" t="s">
        <v>1197</v>
      </c>
      <c r="E166" s="149">
        <v>200000.0</v>
      </c>
      <c r="F166" s="31" t="s">
        <v>52</v>
      </c>
      <c r="G166" s="50"/>
    </row>
    <row r="167" ht="15.75" customHeight="1">
      <c r="A167" s="30" t="s">
        <v>104</v>
      </c>
      <c r="B167" s="30" t="s">
        <v>18</v>
      </c>
      <c r="C167" s="30">
        <v>3.0</v>
      </c>
      <c r="D167" s="50" t="s">
        <v>1259</v>
      </c>
      <c r="E167" s="149">
        <v>200000.0</v>
      </c>
      <c r="F167" s="31" t="s">
        <v>31</v>
      </c>
      <c r="G167" s="50"/>
    </row>
    <row r="168" ht="15.75" customHeight="1">
      <c r="A168" s="30" t="s">
        <v>104</v>
      </c>
      <c r="B168" s="30" t="s">
        <v>18</v>
      </c>
      <c r="C168" s="30">
        <v>4.0</v>
      </c>
      <c r="D168" s="50" t="s">
        <v>1259</v>
      </c>
      <c r="E168" s="149">
        <v>200000.0</v>
      </c>
      <c r="F168" s="31" t="s">
        <v>31</v>
      </c>
      <c r="G168" s="50"/>
    </row>
    <row r="169" ht="15.75" customHeight="1">
      <c r="A169" s="30" t="s">
        <v>104</v>
      </c>
      <c r="B169" s="30" t="s">
        <v>18</v>
      </c>
      <c r="C169" s="30">
        <v>5.0</v>
      </c>
      <c r="D169" s="50" t="s">
        <v>1217</v>
      </c>
      <c r="E169" s="149">
        <v>200000.0</v>
      </c>
      <c r="F169" s="31" t="s">
        <v>31</v>
      </c>
      <c r="G169" s="50"/>
    </row>
    <row r="170" ht="15.75" customHeight="1">
      <c r="A170" s="30" t="s">
        <v>104</v>
      </c>
      <c r="B170" s="30" t="s">
        <v>18</v>
      </c>
      <c r="C170" s="30">
        <v>6.0</v>
      </c>
      <c r="D170" s="50" t="s">
        <v>1259</v>
      </c>
      <c r="E170" s="149">
        <v>200000.0</v>
      </c>
      <c r="F170" s="31" t="s">
        <v>31</v>
      </c>
      <c r="G170" s="50"/>
    </row>
    <row r="171" ht="15.75" customHeight="1">
      <c r="A171" s="30" t="s">
        <v>104</v>
      </c>
      <c r="B171" s="30" t="s">
        <v>18</v>
      </c>
      <c r="C171" s="30">
        <v>7.0</v>
      </c>
      <c r="D171" s="50" t="s">
        <v>1282</v>
      </c>
      <c r="E171" s="149">
        <v>177862.0</v>
      </c>
      <c r="F171" s="31" t="s">
        <v>102</v>
      </c>
      <c r="G171" s="50"/>
    </row>
    <row r="172" ht="15.75" customHeight="1">
      <c r="A172" s="30" t="s">
        <v>104</v>
      </c>
      <c r="B172" s="30" t="s">
        <v>18</v>
      </c>
      <c r="C172" s="30">
        <v>8.0</v>
      </c>
      <c r="D172" s="50" t="s">
        <v>1282</v>
      </c>
      <c r="E172" s="149">
        <v>177547.0</v>
      </c>
      <c r="F172" s="31" t="s">
        <v>102</v>
      </c>
      <c r="G172" s="50"/>
    </row>
    <row r="173" ht="15.75" customHeight="1">
      <c r="A173" s="30" t="s">
        <v>104</v>
      </c>
      <c r="B173" s="30" t="s">
        <v>18</v>
      </c>
      <c r="C173" s="30">
        <v>9.0</v>
      </c>
      <c r="D173" s="50" t="s">
        <v>1283</v>
      </c>
      <c r="E173" s="149">
        <v>200000.0</v>
      </c>
      <c r="F173" s="31" t="s">
        <v>34</v>
      </c>
      <c r="G173" s="50"/>
    </row>
    <row r="174" ht="15.75" customHeight="1">
      <c r="A174" s="30" t="s">
        <v>104</v>
      </c>
      <c r="B174" s="30" t="s">
        <v>18</v>
      </c>
      <c r="C174" s="30">
        <v>10.0</v>
      </c>
      <c r="D174" s="50" t="s">
        <v>1284</v>
      </c>
      <c r="E174" s="149">
        <v>200000.0</v>
      </c>
      <c r="F174" s="31" t="s">
        <v>34</v>
      </c>
      <c r="G174" s="50"/>
    </row>
    <row r="175" ht="15.75" customHeight="1">
      <c r="A175" s="30" t="s">
        <v>107</v>
      </c>
      <c r="B175" s="30" t="s">
        <v>18</v>
      </c>
      <c r="C175" s="30">
        <v>3.0</v>
      </c>
      <c r="D175" s="50" t="s">
        <v>1285</v>
      </c>
      <c r="E175" s="149">
        <v>200000.0</v>
      </c>
      <c r="F175" s="31" t="s">
        <v>31</v>
      </c>
      <c r="G175" s="50"/>
    </row>
    <row r="176" ht="15.75" customHeight="1">
      <c r="A176" s="30" t="s">
        <v>107</v>
      </c>
      <c r="B176" s="30" t="s">
        <v>18</v>
      </c>
      <c r="C176" s="30">
        <v>4.0</v>
      </c>
      <c r="D176" s="50" t="s">
        <v>1285</v>
      </c>
      <c r="E176" s="149">
        <v>200000.0</v>
      </c>
      <c r="F176" s="31" t="s">
        <v>31</v>
      </c>
      <c r="G176" s="50"/>
    </row>
    <row r="177" ht="15.75" customHeight="1">
      <c r="A177" s="30" t="s">
        <v>107</v>
      </c>
      <c r="B177" s="30" t="s">
        <v>18</v>
      </c>
      <c r="C177" s="30">
        <v>5.0</v>
      </c>
      <c r="D177" s="50" t="s">
        <v>1286</v>
      </c>
      <c r="E177" s="149">
        <v>158301.2</v>
      </c>
      <c r="F177" s="31" t="s">
        <v>28</v>
      </c>
      <c r="G177" s="50"/>
    </row>
    <row r="178" ht="15.75" customHeight="1">
      <c r="A178" s="30" t="s">
        <v>107</v>
      </c>
      <c r="B178" s="30" t="s">
        <v>18</v>
      </c>
      <c r="C178" s="30">
        <v>6.0</v>
      </c>
      <c r="D178" s="50" t="s">
        <v>1287</v>
      </c>
      <c r="E178" s="149">
        <v>196591.66</v>
      </c>
      <c r="F178" s="31" t="s">
        <v>126</v>
      </c>
      <c r="G178" s="50"/>
    </row>
    <row r="179" ht="15.75" customHeight="1">
      <c r="A179" s="30" t="s">
        <v>107</v>
      </c>
      <c r="B179" s="30" t="s">
        <v>18</v>
      </c>
      <c r="C179" s="30">
        <v>7.0</v>
      </c>
      <c r="D179" s="2" t="s">
        <v>1288</v>
      </c>
      <c r="E179" s="149">
        <v>199563.9</v>
      </c>
      <c r="F179" s="31" t="s">
        <v>111</v>
      </c>
      <c r="G179" s="50"/>
    </row>
    <row r="180" ht="15.75" customHeight="1">
      <c r="A180" s="30" t="s">
        <v>107</v>
      </c>
      <c r="B180" s="30" t="s">
        <v>18</v>
      </c>
      <c r="C180" s="30">
        <v>8.0</v>
      </c>
      <c r="D180" s="2" t="s">
        <v>1289</v>
      </c>
      <c r="E180" s="149">
        <v>187734.21</v>
      </c>
      <c r="F180" s="31" t="s">
        <v>67</v>
      </c>
      <c r="G180" s="50"/>
    </row>
    <row r="181" ht="15.75" customHeight="1">
      <c r="A181" s="30" t="s">
        <v>107</v>
      </c>
      <c r="B181" s="30" t="s">
        <v>18</v>
      </c>
      <c r="C181" s="30">
        <v>9.0</v>
      </c>
      <c r="D181" s="50" t="s">
        <v>1197</v>
      </c>
      <c r="E181" s="149">
        <v>197341.78</v>
      </c>
      <c r="F181" s="31" t="s">
        <v>52</v>
      </c>
      <c r="G181" s="50"/>
    </row>
    <row r="182" ht="15.75" customHeight="1">
      <c r="A182" s="30" t="s">
        <v>107</v>
      </c>
      <c r="B182" s="30" t="s">
        <v>18</v>
      </c>
      <c r="C182" s="30">
        <v>10.0</v>
      </c>
      <c r="D182" s="50" t="s">
        <v>1197</v>
      </c>
      <c r="E182" s="149">
        <v>197157.72</v>
      </c>
      <c r="F182" s="31" t="s">
        <v>52</v>
      </c>
      <c r="G182" s="50"/>
    </row>
    <row r="183" ht="15.75" customHeight="1">
      <c r="A183" s="30" t="s">
        <v>107</v>
      </c>
      <c r="B183" s="30" t="s">
        <v>18</v>
      </c>
      <c r="C183" s="30">
        <v>11.0</v>
      </c>
      <c r="D183" s="50" t="s">
        <v>1283</v>
      </c>
      <c r="E183" s="149">
        <v>200000.0</v>
      </c>
      <c r="F183" s="31" t="s">
        <v>34</v>
      </c>
      <c r="G183" s="50"/>
    </row>
    <row r="184" ht="15.75" customHeight="1">
      <c r="A184" s="30" t="s">
        <v>110</v>
      </c>
      <c r="B184" s="30" t="s">
        <v>18</v>
      </c>
      <c r="C184" s="30">
        <v>1.0</v>
      </c>
      <c r="D184" s="50" t="s">
        <v>1290</v>
      </c>
      <c r="E184" s="149">
        <v>200000.0</v>
      </c>
      <c r="F184" s="31" t="s">
        <v>31</v>
      </c>
      <c r="G184" s="50"/>
    </row>
    <row r="185" ht="15.75" customHeight="1">
      <c r="A185" s="30" t="s">
        <v>110</v>
      </c>
      <c r="B185" s="30" t="s">
        <v>18</v>
      </c>
      <c r="C185" s="30">
        <v>2.0</v>
      </c>
      <c r="D185" s="50" t="s">
        <v>1291</v>
      </c>
      <c r="E185" s="149">
        <v>200000.0</v>
      </c>
      <c r="F185" s="31" t="s">
        <v>19</v>
      </c>
      <c r="G185" s="50"/>
    </row>
    <row r="186" ht="15.75" customHeight="1">
      <c r="A186" s="30" t="s">
        <v>110</v>
      </c>
      <c r="B186" s="30" t="s">
        <v>18</v>
      </c>
      <c r="C186" s="30">
        <v>3.0</v>
      </c>
      <c r="D186" s="50" t="s">
        <v>1198</v>
      </c>
      <c r="E186" s="149">
        <v>173006.0</v>
      </c>
      <c r="F186" s="31" t="s">
        <v>8</v>
      </c>
      <c r="G186" s="50"/>
    </row>
    <row r="187" ht="15.75" customHeight="1">
      <c r="A187" s="30" t="s">
        <v>110</v>
      </c>
      <c r="B187" s="30" t="s">
        <v>18</v>
      </c>
      <c r="C187" s="30">
        <v>4.0</v>
      </c>
      <c r="D187" s="50" t="s">
        <v>1292</v>
      </c>
      <c r="E187" s="149">
        <v>151940.0</v>
      </c>
      <c r="F187" s="31" t="s">
        <v>93</v>
      </c>
      <c r="G187" s="50"/>
    </row>
    <row r="188" ht="15.75" customHeight="1">
      <c r="A188" s="30" t="s">
        <v>113</v>
      </c>
      <c r="B188" s="30" t="s">
        <v>18</v>
      </c>
      <c r="C188" s="30">
        <v>1.0</v>
      </c>
      <c r="D188" s="2" t="s">
        <v>1293</v>
      </c>
      <c r="E188" s="149">
        <v>192010.0</v>
      </c>
      <c r="F188" s="31" t="s">
        <v>114</v>
      </c>
      <c r="G188" s="50" t="s">
        <v>10</v>
      </c>
      <c r="H188" s="50" t="s">
        <v>1294</v>
      </c>
    </row>
    <row r="189" ht="15.75" customHeight="1">
      <c r="A189" s="30" t="s">
        <v>113</v>
      </c>
      <c r="B189" s="30" t="s">
        <v>18</v>
      </c>
      <c r="C189" s="30">
        <v>2.0</v>
      </c>
      <c r="D189" s="2" t="s">
        <v>1293</v>
      </c>
      <c r="E189" s="149">
        <v>192010.0</v>
      </c>
      <c r="F189" s="31" t="s">
        <v>114</v>
      </c>
      <c r="G189" s="50" t="s">
        <v>10</v>
      </c>
      <c r="H189" s="50" t="s">
        <v>1294</v>
      </c>
    </row>
    <row r="190" ht="15.75" customHeight="1">
      <c r="A190" s="30" t="s">
        <v>113</v>
      </c>
      <c r="B190" s="30" t="s">
        <v>18</v>
      </c>
      <c r="C190" s="30">
        <v>3.0</v>
      </c>
      <c r="D190" s="50" t="s">
        <v>1295</v>
      </c>
      <c r="E190" s="149">
        <v>139611.54</v>
      </c>
      <c r="F190" s="31" t="s">
        <v>43</v>
      </c>
      <c r="G190" s="50"/>
    </row>
    <row r="191" ht="15.75" customHeight="1">
      <c r="A191" s="30" t="s">
        <v>113</v>
      </c>
      <c r="B191" s="30" t="s">
        <v>18</v>
      </c>
      <c r="C191" s="30">
        <v>4.0</v>
      </c>
      <c r="D191" s="50" t="s">
        <v>1263</v>
      </c>
      <c r="E191" s="149">
        <v>188394.02</v>
      </c>
      <c r="F191" s="31" t="s">
        <v>87</v>
      </c>
      <c r="G191" s="50"/>
    </row>
    <row r="192" ht="15.75" customHeight="1">
      <c r="A192" s="30" t="s">
        <v>113</v>
      </c>
      <c r="B192" s="30" t="s">
        <v>18</v>
      </c>
      <c r="C192" s="30">
        <v>5.0</v>
      </c>
      <c r="D192" s="50" t="s">
        <v>1296</v>
      </c>
      <c r="E192" s="149">
        <v>197455.0</v>
      </c>
      <c r="F192" s="31" t="s">
        <v>28</v>
      </c>
      <c r="G192" s="50"/>
    </row>
    <row r="193" ht="15.75" customHeight="1">
      <c r="A193" s="30" t="s">
        <v>113</v>
      </c>
      <c r="B193" s="30" t="s">
        <v>18</v>
      </c>
      <c r="C193" s="30">
        <v>6.0</v>
      </c>
      <c r="D193" s="50" t="s">
        <v>1297</v>
      </c>
      <c r="E193" s="149">
        <v>115384.7</v>
      </c>
      <c r="F193" s="31" t="s">
        <v>52</v>
      </c>
      <c r="G193" s="50"/>
    </row>
    <row r="194" ht="15.75" customHeight="1">
      <c r="A194" s="30" t="s">
        <v>113</v>
      </c>
      <c r="B194" s="30" t="s">
        <v>18</v>
      </c>
      <c r="C194" s="30">
        <v>7.0</v>
      </c>
      <c r="D194" s="50" t="s">
        <v>1298</v>
      </c>
      <c r="E194" s="149">
        <v>100000.0</v>
      </c>
      <c r="F194" s="31" t="s">
        <v>31</v>
      </c>
      <c r="G194" s="50"/>
    </row>
    <row r="195" ht="15.75" customHeight="1">
      <c r="A195" s="30" t="s">
        <v>113</v>
      </c>
      <c r="B195" s="30" t="s">
        <v>18</v>
      </c>
      <c r="C195" s="30">
        <v>8.0</v>
      </c>
      <c r="D195" s="50" t="s">
        <v>1298</v>
      </c>
      <c r="E195" s="149">
        <v>200000.0</v>
      </c>
      <c r="F195" s="31" t="s">
        <v>31</v>
      </c>
      <c r="G195" s="50"/>
    </row>
    <row r="196" ht="15.75" customHeight="1">
      <c r="A196" s="30" t="s">
        <v>113</v>
      </c>
      <c r="B196" s="30" t="s">
        <v>18</v>
      </c>
      <c r="C196" s="30">
        <v>9.0</v>
      </c>
      <c r="D196" s="50" t="s">
        <v>1198</v>
      </c>
      <c r="E196" s="149">
        <v>110989.58</v>
      </c>
      <c r="F196" s="31" t="s">
        <v>8</v>
      </c>
      <c r="G196" s="50"/>
    </row>
    <row r="197" ht="15.75" customHeight="1">
      <c r="A197" s="30" t="s">
        <v>116</v>
      </c>
      <c r="B197" s="30" t="s">
        <v>18</v>
      </c>
      <c r="C197" s="30">
        <v>1.0</v>
      </c>
      <c r="D197" s="50" t="s">
        <v>1198</v>
      </c>
      <c r="E197" s="149">
        <v>200000.0</v>
      </c>
      <c r="F197" s="31" t="s">
        <v>8</v>
      </c>
      <c r="G197" s="50"/>
    </row>
    <row r="198" ht="15.75" customHeight="1">
      <c r="A198" s="30" t="s">
        <v>116</v>
      </c>
      <c r="B198" s="30" t="s">
        <v>18</v>
      </c>
      <c r="C198" s="30">
        <v>2.0</v>
      </c>
      <c r="D198" s="50" t="s">
        <v>1198</v>
      </c>
      <c r="E198" s="149">
        <v>200000.0</v>
      </c>
      <c r="F198" s="31" t="s">
        <v>8</v>
      </c>
      <c r="G198" s="50"/>
    </row>
    <row r="199" ht="15.75" customHeight="1">
      <c r="A199" s="30" t="s">
        <v>116</v>
      </c>
      <c r="B199" s="30" t="s">
        <v>18</v>
      </c>
      <c r="C199" s="30">
        <v>3.0</v>
      </c>
      <c r="D199" s="50" t="s">
        <v>1234</v>
      </c>
      <c r="E199" s="149">
        <v>200000.0</v>
      </c>
      <c r="F199" s="31" t="s">
        <v>70</v>
      </c>
      <c r="G199" s="50"/>
    </row>
    <row r="200" ht="15.75" customHeight="1">
      <c r="A200" s="30" t="s">
        <v>116</v>
      </c>
      <c r="B200" s="30" t="s">
        <v>18</v>
      </c>
      <c r="C200" s="30">
        <v>4.0</v>
      </c>
      <c r="D200" s="2" t="s">
        <v>1299</v>
      </c>
      <c r="E200" s="149">
        <v>200000.0</v>
      </c>
      <c r="F200" s="31" t="s">
        <v>40</v>
      </c>
      <c r="G200" s="50"/>
    </row>
    <row r="201" ht="15.75" customHeight="1">
      <c r="A201" s="30" t="s">
        <v>116</v>
      </c>
      <c r="B201" s="30" t="s">
        <v>18</v>
      </c>
      <c r="C201" s="30">
        <v>5.0</v>
      </c>
      <c r="D201" s="50" t="s">
        <v>1204</v>
      </c>
      <c r="E201" s="149">
        <v>200000.0</v>
      </c>
      <c r="F201" s="31" t="s">
        <v>31</v>
      </c>
      <c r="G201" s="50"/>
    </row>
    <row r="202" ht="15.75" customHeight="1">
      <c r="A202" s="30" t="s">
        <v>116</v>
      </c>
      <c r="B202" s="30" t="s">
        <v>18</v>
      </c>
      <c r="C202" s="30">
        <v>6.0</v>
      </c>
      <c r="D202" s="50" t="s">
        <v>1204</v>
      </c>
      <c r="E202" s="149">
        <v>200000.0</v>
      </c>
      <c r="F202" s="31" t="s">
        <v>31</v>
      </c>
      <c r="G202" s="50"/>
    </row>
    <row r="203" ht="15.75" customHeight="1">
      <c r="A203" s="30" t="s">
        <v>116</v>
      </c>
      <c r="B203" s="30" t="s">
        <v>18</v>
      </c>
      <c r="C203" s="30">
        <v>7.0</v>
      </c>
      <c r="D203" s="50" t="s">
        <v>1300</v>
      </c>
      <c r="E203" s="149">
        <v>197260.26</v>
      </c>
      <c r="F203" s="31" t="s">
        <v>46</v>
      </c>
      <c r="G203" s="50"/>
    </row>
    <row r="204" ht="15.75" customHeight="1">
      <c r="A204" s="30" t="s">
        <v>116</v>
      </c>
      <c r="B204" s="30" t="s">
        <v>18</v>
      </c>
      <c r="C204" s="30">
        <v>8.0</v>
      </c>
      <c r="D204" s="50" t="s">
        <v>1301</v>
      </c>
      <c r="E204" s="149">
        <v>197682.88</v>
      </c>
      <c r="F204" s="31" t="s">
        <v>102</v>
      </c>
      <c r="G204" s="50"/>
    </row>
    <row r="205" ht="15.75" customHeight="1">
      <c r="A205" s="30" t="s">
        <v>116</v>
      </c>
      <c r="B205" s="30" t="s">
        <v>18</v>
      </c>
      <c r="C205" s="30">
        <v>9.0</v>
      </c>
      <c r="D205" s="50" t="s">
        <v>1301</v>
      </c>
      <c r="E205" s="149">
        <v>197187.87</v>
      </c>
      <c r="F205" s="31" t="s">
        <v>102</v>
      </c>
      <c r="G205" s="50"/>
    </row>
    <row r="206" ht="15.75" customHeight="1">
      <c r="A206" s="30" t="s">
        <v>119</v>
      </c>
      <c r="B206" s="30" t="s">
        <v>18</v>
      </c>
      <c r="C206" s="30">
        <v>1.0</v>
      </c>
      <c r="D206" s="50" t="s">
        <v>1198</v>
      </c>
      <c r="E206" s="149">
        <v>200000.0</v>
      </c>
      <c r="F206" s="31" t="s">
        <v>8</v>
      </c>
      <c r="G206" s="50"/>
    </row>
    <row r="207" ht="15.75" customHeight="1">
      <c r="A207" s="30" t="s">
        <v>119</v>
      </c>
      <c r="B207" s="30" t="s">
        <v>18</v>
      </c>
      <c r="C207" s="30">
        <v>2.0</v>
      </c>
      <c r="D207" s="50" t="s">
        <v>1198</v>
      </c>
      <c r="E207" s="149">
        <v>200000.0</v>
      </c>
      <c r="F207" s="31" t="s">
        <v>8</v>
      </c>
      <c r="G207" s="50"/>
    </row>
    <row r="208" ht="15.75" customHeight="1">
      <c r="A208" s="30" t="s">
        <v>119</v>
      </c>
      <c r="B208" s="30" t="s">
        <v>18</v>
      </c>
      <c r="C208" s="30">
        <v>3.0</v>
      </c>
      <c r="D208" s="50" t="s">
        <v>1302</v>
      </c>
      <c r="E208" s="149">
        <v>196414.4</v>
      </c>
      <c r="F208" s="31" t="s">
        <v>87</v>
      </c>
      <c r="G208" s="50"/>
    </row>
    <row r="209" ht="15.75" customHeight="1">
      <c r="A209" s="30" t="s">
        <v>119</v>
      </c>
      <c r="B209" s="30" t="s">
        <v>18</v>
      </c>
      <c r="C209" s="30">
        <v>4.0</v>
      </c>
      <c r="D209" s="50" t="s">
        <v>1303</v>
      </c>
      <c r="E209" s="149">
        <v>127060.52</v>
      </c>
      <c r="F209" s="31" t="s">
        <v>90</v>
      </c>
      <c r="G209" s="50"/>
    </row>
    <row r="210" ht="15.75" customHeight="1">
      <c r="A210" s="30" t="s">
        <v>119</v>
      </c>
      <c r="B210" s="30" t="s">
        <v>18</v>
      </c>
      <c r="C210" s="30">
        <v>5.0</v>
      </c>
      <c r="D210" s="50" t="s">
        <v>1302</v>
      </c>
      <c r="E210" s="149">
        <v>148012.28</v>
      </c>
      <c r="F210" s="31" t="s">
        <v>87</v>
      </c>
      <c r="G210" s="50"/>
    </row>
    <row r="211" ht="15.75" customHeight="1">
      <c r="A211" s="30" t="s">
        <v>119</v>
      </c>
      <c r="B211" s="30" t="s">
        <v>18</v>
      </c>
      <c r="C211" s="30">
        <v>6.0</v>
      </c>
      <c r="D211" s="2" t="s">
        <v>1304</v>
      </c>
      <c r="E211" s="149">
        <v>183768.43</v>
      </c>
      <c r="F211" s="31" t="s">
        <v>37</v>
      </c>
      <c r="G211" s="50"/>
    </row>
    <row r="212" ht="15.75" customHeight="1">
      <c r="A212" s="30" t="s">
        <v>119</v>
      </c>
      <c r="B212" s="30" t="s">
        <v>18</v>
      </c>
      <c r="C212" s="30">
        <v>7.0</v>
      </c>
      <c r="D212" s="2" t="s">
        <v>1305</v>
      </c>
      <c r="E212" s="149">
        <v>199911.04</v>
      </c>
      <c r="F212" s="31" t="s">
        <v>37</v>
      </c>
      <c r="G212" s="50" t="s">
        <v>10</v>
      </c>
      <c r="H212" s="2" t="s">
        <v>1306</v>
      </c>
    </row>
    <row r="213" ht="15.75" customHeight="1">
      <c r="A213" s="30" t="s">
        <v>119</v>
      </c>
      <c r="B213" s="30" t="s">
        <v>18</v>
      </c>
      <c r="C213" s="30">
        <v>8.0</v>
      </c>
      <c r="D213" s="50" t="s">
        <v>1307</v>
      </c>
      <c r="E213" s="149">
        <v>197083.43</v>
      </c>
      <c r="F213" s="31" t="s">
        <v>52</v>
      </c>
      <c r="G213" s="50"/>
    </row>
    <row r="214" ht="15.75" customHeight="1">
      <c r="A214" s="30" t="s">
        <v>98</v>
      </c>
      <c r="B214" s="30" t="s">
        <v>23</v>
      </c>
      <c r="C214" s="30">
        <v>1.0</v>
      </c>
      <c r="D214" s="50" t="s">
        <v>1308</v>
      </c>
      <c r="E214" s="149">
        <v>100000.0</v>
      </c>
      <c r="F214" s="31" t="s">
        <v>123</v>
      </c>
      <c r="G214" s="50"/>
    </row>
    <row r="215" ht="15.75" customHeight="1">
      <c r="A215" s="30" t="s">
        <v>98</v>
      </c>
      <c r="B215" s="30" t="s">
        <v>23</v>
      </c>
      <c r="C215" s="30">
        <v>2.0</v>
      </c>
      <c r="D215" s="50" t="s">
        <v>1204</v>
      </c>
      <c r="E215" s="149">
        <v>200000.0</v>
      </c>
      <c r="F215" s="31" t="s">
        <v>31</v>
      </c>
      <c r="G215" s="50"/>
    </row>
    <row r="216" ht="15.75" customHeight="1">
      <c r="A216" s="30" t="s">
        <v>98</v>
      </c>
      <c r="B216" s="30" t="s">
        <v>23</v>
      </c>
      <c r="C216" s="30">
        <v>3.0</v>
      </c>
      <c r="D216" s="50" t="s">
        <v>1309</v>
      </c>
      <c r="E216" s="149">
        <v>167056.79</v>
      </c>
      <c r="F216" s="31" t="s">
        <v>61</v>
      </c>
      <c r="G216" s="50"/>
    </row>
    <row r="217" ht="15.75" customHeight="1">
      <c r="A217" s="30" t="s">
        <v>98</v>
      </c>
      <c r="B217" s="30" t="s">
        <v>23</v>
      </c>
      <c r="C217" s="30">
        <v>4.0</v>
      </c>
      <c r="D217" s="50" t="s">
        <v>1310</v>
      </c>
      <c r="E217" s="149">
        <v>168724.7</v>
      </c>
      <c r="F217" s="31" t="s">
        <v>96</v>
      </c>
      <c r="G217" s="50"/>
    </row>
    <row r="218" ht="15.75" customHeight="1">
      <c r="A218" s="30" t="s">
        <v>98</v>
      </c>
      <c r="B218" s="30" t="s">
        <v>23</v>
      </c>
      <c r="C218" s="30">
        <v>5.0</v>
      </c>
      <c r="D218" s="50" t="s">
        <v>1198</v>
      </c>
      <c r="E218" s="149">
        <v>176767.0</v>
      </c>
      <c r="F218" s="31" t="s">
        <v>8</v>
      </c>
      <c r="G218" s="50"/>
    </row>
    <row r="219" ht="15.75" customHeight="1">
      <c r="A219" s="30" t="s">
        <v>98</v>
      </c>
      <c r="B219" s="30" t="s">
        <v>23</v>
      </c>
      <c r="C219" s="30">
        <v>6.0</v>
      </c>
      <c r="D219" s="50" t="s">
        <v>1308</v>
      </c>
      <c r="E219" s="149">
        <v>100000.0</v>
      </c>
      <c r="F219" s="31" t="s">
        <v>123</v>
      </c>
      <c r="G219" s="50"/>
    </row>
    <row r="220" ht="15.75" customHeight="1">
      <c r="A220" s="30" t="s">
        <v>98</v>
      </c>
      <c r="B220" s="30" t="s">
        <v>23</v>
      </c>
      <c r="C220" s="30">
        <v>7.0</v>
      </c>
      <c r="D220" s="50" t="s">
        <v>1311</v>
      </c>
      <c r="E220" s="149">
        <v>179883.13</v>
      </c>
      <c r="F220" s="31" t="s">
        <v>37</v>
      </c>
      <c r="G220" s="50"/>
    </row>
    <row r="221" ht="15.75" customHeight="1">
      <c r="A221" s="30" t="s">
        <v>98</v>
      </c>
      <c r="B221" s="30" t="s">
        <v>23</v>
      </c>
      <c r="C221" s="30">
        <v>8.0</v>
      </c>
      <c r="D221" s="50" t="s">
        <v>1312</v>
      </c>
      <c r="E221" s="149">
        <v>200000.0</v>
      </c>
      <c r="F221" s="31" t="s">
        <v>96</v>
      </c>
      <c r="G221" s="50"/>
    </row>
    <row r="222" ht="15.75" customHeight="1">
      <c r="A222" s="30" t="s">
        <v>98</v>
      </c>
      <c r="B222" s="30" t="s">
        <v>23</v>
      </c>
      <c r="C222" s="30">
        <v>9.0</v>
      </c>
      <c r="D222" s="2" t="s">
        <v>1313</v>
      </c>
      <c r="E222" s="149">
        <v>200000.0</v>
      </c>
      <c r="F222" s="31" t="s">
        <v>96</v>
      </c>
      <c r="G222" s="50"/>
    </row>
    <row r="223" ht="15.75" customHeight="1">
      <c r="A223" s="30" t="s">
        <v>98</v>
      </c>
      <c r="B223" s="30" t="s">
        <v>23</v>
      </c>
      <c r="C223" s="30">
        <v>10.0</v>
      </c>
      <c r="D223" s="50" t="s">
        <v>1314</v>
      </c>
      <c r="E223" s="149">
        <v>198553.6</v>
      </c>
      <c r="F223" s="31" t="s">
        <v>28</v>
      </c>
      <c r="G223" s="50"/>
    </row>
    <row r="224" ht="15.75" customHeight="1">
      <c r="A224" s="30" t="s">
        <v>98</v>
      </c>
      <c r="B224" s="30" t="s">
        <v>23</v>
      </c>
      <c r="C224" s="30">
        <v>11.0</v>
      </c>
      <c r="D224" s="2" t="s">
        <v>1315</v>
      </c>
      <c r="E224" s="149">
        <v>198525.6</v>
      </c>
      <c r="F224" s="31" t="s">
        <v>52</v>
      </c>
      <c r="G224" s="50"/>
    </row>
    <row r="225" ht="15.75" customHeight="1">
      <c r="A225" s="30" t="s">
        <v>98</v>
      </c>
      <c r="B225" s="30" t="s">
        <v>23</v>
      </c>
      <c r="C225" s="30">
        <v>12.0</v>
      </c>
      <c r="D225" s="50" t="s">
        <v>1316</v>
      </c>
      <c r="E225" s="149">
        <v>197192.09</v>
      </c>
      <c r="F225" s="31" t="s">
        <v>52</v>
      </c>
      <c r="G225" s="50"/>
    </row>
    <row r="226" ht="15.75" customHeight="1">
      <c r="A226" s="30" t="s">
        <v>101</v>
      </c>
      <c r="B226" s="30" t="s">
        <v>23</v>
      </c>
      <c r="C226" s="30">
        <v>1.0</v>
      </c>
      <c r="D226" s="50" t="s">
        <v>1308</v>
      </c>
      <c r="E226" s="149">
        <v>200000.0</v>
      </c>
      <c r="F226" s="31" t="s">
        <v>123</v>
      </c>
      <c r="G226" s="50"/>
    </row>
    <row r="227" ht="15.75" customHeight="1">
      <c r="A227" s="30" t="s">
        <v>101</v>
      </c>
      <c r="B227" s="30" t="s">
        <v>23</v>
      </c>
      <c r="C227" s="30">
        <v>2.0</v>
      </c>
      <c r="D227" s="50" t="s">
        <v>1317</v>
      </c>
      <c r="E227" s="149">
        <v>187947.65</v>
      </c>
      <c r="F227" s="31" t="s">
        <v>87</v>
      </c>
      <c r="G227" s="50"/>
    </row>
    <row r="228" ht="15.75" customHeight="1">
      <c r="A228" s="30" t="s">
        <v>101</v>
      </c>
      <c r="B228" s="30" t="s">
        <v>23</v>
      </c>
      <c r="C228" s="30">
        <v>3.0</v>
      </c>
      <c r="D228" s="50" t="s">
        <v>1317</v>
      </c>
      <c r="E228" s="149">
        <v>187947.65</v>
      </c>
      <c r="F228" s="31" t="s">
        <v>87</v>
      </c>
      <c r="G228" s="50"/>
    </row>
    <row r="229" ht="15.75" customHeight="1">
      <c r="A229" s="30" t="s">
        <v>101</v>
      </c>
      <c r="B229" s="30" t="s">
        <v>23</v>
      </c>
      <c r="C229" s="30">
        <v>4.0</v>
      </c>
      <c r="D229" s="50" t="s">
        <v>1318</v>
      </c>
      <c r="E229" s="149">
        <v>167258.82</v>
      </c>
      <c r="F229" s="31" t="s">
        <v>55</v>
      </c>
      <c r="G229" s="50"/>
    </row>
    <row r="230" ht="15.75" customHeight="1">
      <c r="A230" s="30" t="s">
        <v>101</v>
      </c>
      <c r="B230" s="30" t="s">
        <v>23</v>
      </c>
      <c r="C230" s="30">
        <v>5.0</v>
      </c>
      <c r="D230" s="50" t="s">
        <v>1319</v>
      </c>
      <c r="E230" s="149">
        <v>199990.0</v>
      </c>
      <c r="F230" s="31" t="s">
        <v>123</v>
      </c>
      <c r="G230" s="50"/>
    </row>
    <row r="231" ht="15.75" customHeight="1">
      <c r="A231" s="30" t="s">
        <v>101</v>
      </c>
      <c r="B231" s="30" t="s">
        <v>23</v>
      </c>
      <c r="C231" s="30">
        <v>6.0</v>
      </c>
      <c r="D231" s="50" t="s">
        <v>1314</v>
      </c>
      <c r="E231" s="149">
        <v>200000.0</v>
      </c>
      <c r="F231" s="31" t="s">
        <v>28</v>
      </c>
      <c r="G231" s="50"/>
    </row>
    <row r="232" ht="15.75" customHeight="1">
      <c r="A232" s="30" t="s">
        <v>101</v>
      </c>
      <c r="B232" s="30" t="s">
        <v>23</v>
      </c>
      <c r="C232" s="30">
        <v>7.0</v>
      </c>
      <c r="D232" s="50" t="s">
        <v>1320</v>
      </c>
      <c r="E232" s="149">
        <v>200000.0</v>
      </c>
      <c r="F232" s="31" t="s">
        <v>61</v>
      </c>
      <c r="G232" s="50"/>
    </row>
    <row r="233" ht="15.75" customHeight="1">
      <c r="A233" s="30" t="s">
        <v>101</v>
      </c>
      <c r="B233" s="30" t="s">
        <v>23</v>
      </c>
      <c r="C233" s="30">
        <v>8.0</v>
      </c>
      <c r="D233" s="50" t="s">
        <v>1320</v>
      </c>
      <c r="E233" s="149">
        <v>200000.0</v>
      </c>
      <c r="F233" s="31" t="s">
        <v>61</v>
      </c>
      <c r="G233" s="50"/>
    </row>
    <row r="234" ht="15.75" customHeight="1">
      <c r="A234" s="30" t="s">
        <v>104</v>
      </c>
      <c r="B234" s="30" t="s">
        <v>23</v>
      </c>
      <c r="C234" s="30">
        <v>1.0</v>
      </c>
      <c r="D234" s="50" t="s">
        <v>1308</v>
      </c>
      <c r="E234" s="149">
        <v>200000.0</v>
      </c>
      <c r="F234" s="31" t="s">
        <v>123</v>
      </c>
      <c r="G234" s="50"/>
    </row>
    <row r="235" ht="15.75" customHeight="1">
      <c r="A235" s="30" t="s">
        <v>104</v>
      </c>
      <c r="B235" s="30" t="s">
        <v>23</v>
      </c>
      <c r="C235" s="30">
        <v>2.0</v>
      </c>
      <c r="D235" s="2" t="s">
        <v>1321</v>
      </c>
      <c r="E235" s="149">
        <v>148969.5</v>
      </c>
      <c r="F235" s="31" t="s">
        <v>123</v>
      </c>
      <c r="G235" s="50"/>
    </row>
    <row r="236" ht="15.75" customHeight="1">
      <c r="A236" s="30" t="s">
        <v>104</v>
      </c>
      <c r="B236" s="30" t="s">
        <v>23</v>
      </c>
      <c r="C236" s="30">
        <v>3.0</v>
      </c>
      <c r="D236" s="50" t="s">
        <v>1322</v>
      </c>
      <c r="E236" s="149">
        <v>200000.0</v>
      </c>
      <c r="F236" s="31" t="s">
        <v>123</v>
      </c>
      <c r="G236" s="50"/>
    </row>
    <row r="237" ht="15.75" customHeight="1">
      <c r="A237" s="30" t="s">
        <v>104</v>
      </c>
      <c r="B237" s="30" t="s">
        <v>23</v>
      </c>
      <c r="C237" s="30">
        <v>4.0</v>
      </c>
      <c r="D237" s="50" t="s">
        <v>1281</v>
      </c>
      <c r="E237" s="149">
        <v>199213.28</v>
      </c>
      <c r="F237" s="31" t="s">
        <v>123</v>
      </c>
      <c r="G237" s="50"/>
    </row>
    <row r="238" ht="15.75" customHeight="1">
      <c r="A238" s="30" t="s">
        <v>104</v>
      </c>
      <c r="B238" s="30" t="s">
        <v>23</v>
      </c>
      <c r="C238" s="30">
        <v>5.0</v>
      </c>
      <c r="D238" s="50" t="s">
        <v>1323</v>
      </c>
      <c r="E238" s="149">
        <v>194003.71</v>
      </c>
      <c r="F238" s="31" t="s">
        <v>102</v>
      </c>
      <c r="G238" s="50"/>
    </row>
    <row r="239" ht="15.75" customHeight="1">
      <c r="A239" s="30" t="s">
        <v>104</v>
      </c>
      <c r="B239" s="30" t="s">
        <v>23</v>
      </c>
      <c r="C239" s="30">
        <v>6.0</v>
      </c>
      <c r="D239" s="50" t="s">
        <v>1282</v>
      </c>
      <c r="E239" s="149">
        <v>160093.59</v>
      </c>
      <c r="F239" s="31" t="s">
        <v>102</v>
      </c>
      <c r="G239" s="50"/>
    </row>
    <row r="240" ht="15.75" customHeight="1">
      <c r="A240" s="30" t="s">
        <v>107</v>
      </c>
      <c r="B240" s="30" t="s">
        <v>23</v>
      </c>
      <c r="C240" s="30">
        <v>1.0</v>
      </c>
      <c r="D240" s="50" t="s">
        <v>1324</v>
      </c>
      <c r="E240" s="149">
        <v>200000.0</v>
      </c>
      <c r="F240" s="31" t="s">
        <v>123</v>
      </c>
      <c r="G240" s="50"/>
    </row>
    <row r="241" ht="15.75" customHeight="1">
      <c r="A241" s="30" t="s">
        <v>107</v>
      </c>
      <c r="B241" s="30" t="s">
        <v>23</v>
      </c>
      <c r="C241" s="30">
        <v>2.0</v>
      </c>
      <c r="D241" s="50" t="s">
        <v>1308</v>
      </c>
      <c r="E241" s="149">
        <v>200000.0</v>
      </c>
      <c r="F241" s="31" t="s">
        <v>123</v>
      </c>
      <c r="G241" s="50"/>
    </row>
    <row r="242" ht="15.75" customHeight="1">
      <c r="A242" s="30" t="s">
        <v>107</v>
      </c>
      <c r="B242" s="30" t="s">
        <v>23</v>
      </c>
      <c r="C242" s="30">
        <v>3.0</v>
      </c>
      <c r="D242" s="2" t="s">
        <v>1325</v>
      </c>
      <c r="E242" s="149">
        <v>195820.0</v>
      </c>
      <c r="F242" s="31" t="s">
        <v>123</v>
      </c>
      <c r="G242" s="50"/>
    </row>
    <row r="243" ht="15.75" customHeight="1">
      <c r="A243" s="30" t="s">
        <v>107</v>
      </c>
      <c r="B243" s="30" t="s">
        <v>23</v>
      </c>
      <c r="C243" s="30">
        <v>4.0</v>
      </c>
      <c r="D243" s="50" t="s">
        <v>1326</v>
      </c>
      <c r="E243" s="149">
        <v>199164.29</v>
      </c>
      <c r="F243" s="31" t="s">
        <v>46</v>
      </c>
      <c r="G243" s="50"/>
    </row>
    <row r="244" ht="15.75" customHeight="1">
      <c r="A244" s="30" t="s">
        <v>107</v>
      </c>
      <c r="B244" s="30" t="s">
        <v>23</v>
      </c>
      <c r="C244" s="30">
        <v>5.0</v>
      </c>
      <c r="D244" s="50" t="s">
        <v>1327</v>
      </c>
      <c r="E244" s="149">
        <v>199421.6</v>
      </c>
      <c r="F244" s="31" t="s">
        <v>28</v>
      </c>
      <c r="G244" s="50" t="s">
        <v>10</v>
      </c>
      <c r="H244" s="2" t="s">
        <v>1328</v>
      </c>
    </row>
    <row r="245" ht="15.75" customHeight="1">
      <c r="A245" s="30" t="s">
        <v>107</v>
      </c>
      <c r="B245" s="30" t="s">
        <v>23</v>
      </c>
      <c r="C245" s="30">
        <v>6.0</v>
      </c>
      <c r="D245" s="50" t="s">
        <v>1329</v>
      </c>
      <c r="E245" s="149">
        <v>176368.0</v>
      </c>
      <c r="F245" s="31" t="s">
        <v>111</v>
      </c>
      <c r="G245" s="50"/>
    </row>
    <row r="246" ht="15.75" customHeight="1">
      <c r="A246" s="30" t="s">
        <v>107</v>
      </c>
      <c r="B246" s="30" t="s">
        <v>23</v>
      </c>
      <c r="C246" s="30">
        <v>7.0</v>
      </c>
      <c r="D246" s="2" t="s">
        <v>1330</v>
      </c>
      <c r="E246" s="149">
        <v>197722.1</v>
      </c>
      <c r="F246" s="31" t="s">
        <v>52</v>
      </c>
      <c r="G246" s="50"/>
    </row>
    <row r="247" ht="15.75" customHeight="1">
      <c r="A247" s="30" t="s">
        <v>107</v>
      </c>
      <c r="B247" s="30" t="s">
        <v>23</v>
      </c>
      <c r="C247" s="30">
        <v>8.0</v>
      </c>
      <c r="D247" s="2" t="s">
        <v>1330</v>
      </c>
      <c r="E247" s="149">
        <v>197795.29</v>
      </c>
      <c r="F247" s="31" t="s">
        <v>52</v>
      </c>
      <c r="G247" s="50"/>
    </row>
    <row r="248" ht="15.75" customHeight="1">
      <c r="A248" s="30" t="s">
        <v>110</v>
      </c>
      <c r="B248" s="30" t="s">
        <v>23</v>
      </c>
      <c r="C248" s="30">
        <v>1.0</v>
      </c>
      <c r="D248" s="50" t="s">
        <v>1292</v>
      </c>
      <c r="E248" s="149">
        <v>151940.0</v>
      </c>
      <c r="F248" s="31" t="s">
        <v>93</v>
      </c>
      <c r="G248" s="50"/>
    </row>
    <row r="249" ht="15.75" customHeight="1">
      <c r="A249" s="30" t="s">
        <v>110</v>
      </c>
      <c r="B249" s="30" t="s">
        <v>23</v>
      </c>
      <c r="C249" s="30">
        <v>2.0</v>
      </c>
      <c r="D249" s="50" t="s">
        <v>1204</v>
      </c>
      <c r="E249" s="149">
        <v>200000.0</v>
      </c>
      <c r="F249" s="31" t="s">
        <v>31</v>
      </c>
      <c r="G249" s="50"/>
    </row>
    <row r="250" ht="15.75" customHeight="1">
      <c r="A250" s="30" t="s">
        <v>110</v>
      </c>
      <c r="B250" s="30" t="s">
        <v>23</v>
      </c>
      <c r="C250" s="30">
        <v>3.0</v>
      </c>
      <c r="D250" s="50" t="s">
        <v>1308</v>
      </c>
      <c r="E250" s="149">
        <v>200000.0</v>
      </c>
      <c r="F250" s="31" t="s">
        <v>123</v>
      </c>
      <c r="G250" s="50"/>
    </row>
    <row r="251" ht="15.75" customHeight="1">
      <c r="A251" s="30" t="s">
        <v>110</v>
      </c>
      <c r="B251" s="30" t="s">
        <v>23</v>
      </c>
      <c r="C251" s="30">
        <v>4.0</v>
      </c>
      <c r="D251" s="50" t="s">
        <v>1319</v>
      </c>
      <c r="E251" s="149">
        <v>199990.0</v>
      </c>
      <c r="F251" s="31" t="s">
        <v>123</v>
      </c>
      <c r="G251" s="50"/>
    </row>
    <row r="252" ht="15.75" customHeight="1">
      <c r="A252" s="30" t="s">
        <v>110</v>
      </c>
      <c r="B252" s="30" t="s">
        <v>23</v>
      </c>
      <c r="C252" s="30">
        <v>5.0</v>
      </c>
      <c r="D252" s="50" t="s">
        <v>1308</v>
      </c>
      <c r="E252" s="149">
        <v>200000.0</v>
      </c>
      <c r="F252" s="31" t="s">
        <v>123</v>
      </c>
      <c r="G252" s="50"/>
    </row>
    <row r="253" ht="15.75" customHeight="1">
      <c r="A253" s="30" t="s">
        <v>110</v>
      </c>
      <c r="B253" s="30" t="s">
        <v>23</v>
      </c>
      <c r="C253" s="30">
        <v>6.0</v>
      </c>
      <c r="D253" s="50" t="s">
        <v>1331</v>
      </c>
      <c r="E253" s="149">
        <v>197779.3</v>
      </c>
      <c r="F253" s="31" t="s">
        <v>123</v>
      </c>
      <c r="G253" s="50"/>
    </row>
    <row r="254" ht="15.75" customHeight="1">
      <c r="A254" s="30" t="s">
        <v>110</v>
      </c>
      <c r="B254" s="30" t="s">
        <v>23</v>
      </c>
      <c r="C254" s="30">
        <v>7.0</v>
      </c>
      <c r="D254" s="50" t="s">
        <v>1319</v>
      </c>
      <c r="E254" s="149">
        <v>199980.0</v>
      </c>
      <c r="F254" s="31" t="s">
        <v>123</v>
      </c>
      <c r="G254" s="50"/>
    </row>
    <row r="255" ht="15.75" customHeight="1">
      <c r="A255" s="30" t="s">
        <v>113</v>
      </c>
      <c r="B255" s="30" t="s">
        <v>23</v>
      </c>
      <c r="C255" s="30">
        <v>1.0</v>
      </c>
      <c r="D255" s="50" t="s">
        <v>1332</v>
      </c>
      <c r="E255" s="149">
        <v>177917.0</v>
      </c>
      <c r="F255" s="31" t="s">
        <v>90</v>
      </c>
      <c r="G255" s="50"/>
    </row>
    <row r="256" ht="15.75" customHeight="1">
      <c r="A256" s="30" t="s">
        <v>113</v>
      </c>
      <c r="B256" s="30" t="s">
        <v>23</v>
      </c>
      <c r="C256" s="30">
        <v>2.0</v>
      </c>
      <c r="D256" s="50" t="s">
        <v>1326</v>
      </c>
      <c r="E256" s="149">
        <v>153721.65</v>
      </c>
      <c r="F256" s="31" t="s">
        <v>46</v>
      </c>
      <c r="G256" s="50"/>
    </row>
    <row r="257" ht="15.75" customHeight="1">
      <c r="A257" s="30" t="s">
        <v>113</v>
      </c>
      <c r="B257" s="30" t="s">
        <v>23</v>
      </c>
      <c r="C257" s="30">
        <v>3.0</v>
      </c>
      <c r="D257" s="2" t="s">
        <v>1333</v>
      </c>
      <c r="E257" s="149">
        <v>122493.84</v>
      </c>
      <c r="F257" s="31" t="s">
        <v>105</v>
      </c>
      <c r="G257" s="50"/>
    </row>
    <row r="258" ht="15.75" customHeight="1">
      <c r="A258" s="30" t="s">
        <v>113</v>
      </c>
      <c r="B258" s="30" t="s">
        <v>23</v>
      </c>
      <c r="C258" s="30">
        <v>4.0</v>
      </c>
      <c r="D258" s="50" t="s">
        <v>1334</v>
      </c>
      <c r="E258" s="149">
        <v>122930.4</v>
      </c>
      <c r="F258" s="31" t="s">
        <v>90</v>
      </c>
      <c r="G258" s="50"/>
      <c r="H258" s="2"/>
    </row>
    <row r="259" ht="15.75" customHeight="1">
      <c r="A259" s="30" t="s">
        <v>113</v>
      </c>
      <c r="B259" s="30" t="s">
        <v>23</v>
      </c>
      <c r="C259" s="30">
        <v>5.0</v>
      </c>
      <c r="D259" s="2" t="s">
        <v>1335</v>
      </c>
      <c r="E259" s="149">
        <v>70473.0</v>
      </c>
      <c r="F259" s="31" t="s">
        <v>105</v>
      </c>
      <c r="G259" s="50"/>
    </row>
    <row r="260" ht="15.75" customHeight="1">
      <c r="A260" s="30" t="s">
        <v>113</v>
      </c>
      <c r="B260" s="30" t="s">
        <v>23</v>
      </c>
      <c r="C260" s="30">
        <v>6.0</v>
      </c>
      <c r="D260" s="2" t="s">
        <v>1335</v>
      </c>
      <c r="E260" s="149">
        <v>199276.4</v>
      </c>
      <c r="F260" s="31" t="s">
        <v>105</v>
      </c>
      <c r="G260" s="50"/>
    </row>
    <row r="261" ht="15.75" customHeight="1">
      <c r="A261" s="30" t="s">
        <v>113</v>
      </c>
      <c r="B261" s="30" t="s">
        <v>23</v>
      </c>
      <c r="C261" s="30">
        <v>7.0</v>
      </c>
      <c r="D261" s="50" t="s">
        <v>1336</v>
      </c>
      <c r="E261" s="149">
        <v>199208.8</v>
      </c>
      <c r="F261" s="31" t="s">
        <v>28</v>
      </c>
      <c r="G261" s="50"/>
    </row>
    <row r="262" ht="15.75" customHeight="1">
      <c r="A262" s="30" t="s">
        <v>113</v>
      </c>
      <c r="B262" s="30" t="s">
        <v>23</v>
      </c>
      <c r="C262" s="30">
        <v>8.0</v>
      </c>
      <c r="D262" s="50" t="s">
        <v>1337</v>
      </c>
      <c r="E262" s="149">
        <v>197316.28</v>
      </c>
      <c r="F262" s="31" t="s">
        <v>52</v>
      </c>
      <c r="G262" s="50"/>
    </row>
    <row r="263" ht="15.75" customHeight="1">
      <c r="A263" s="30" t="s">
        <v>113</v>
      </c>
      <c r="B263" s="30" t="s">
        <v>23</v>
      </c>
      <c r="C263" s="30">
        <v>9.0</v>
      </c>
      <c r="D263" s="50" t="s">
        <v>1197</v>
      </c>
      <c r="E263" s="149">
        <v>196989.18</v>
      </c>
      <c r="F263" s="31" t="s">
        <v>52</v>
      </c>
      <c r="G263" s="50"/>
    </row>
    <row r="264" ht="15.75" customHeight="1">
      <c r="A264" s="30" t="s">
        <v>116</v>
      </c>
      <c r="B264" s="30" t="s">
        <v>23</v>
      </c>
      <c r="C264" s="30">
        <v>1.0</v>
      </c>
      <c r="D264" s="50" t="s">
        <v>1338</v>
      </c>
      <c r="E264" s="149">
        <v>200000.0</v>
      </c>
      <c r="F264" s="31" t="s">
        <v>123</v>
      </c>
      <c r="G264" s="50"/>
    </row>
    <row r="265" ht="15.75" customHeight="1">
      <c r="A265" s="30" t="s">
        <v>116</v>
      </c>
      <c r="B265" s="30" t="s">
        <v>23</v>
      </c>
      <c r="C265" s="30">
        <v>2.0</v>
      </c>
      <c r="D265" s="2" t="s">
        <v>1339</v>
      </c>
      <c r="E265" s="149">
        <v>199198.44</v>
      </c>
      <c r="F265" s="31" t="s">
        <v>123</v>
      </c>
      <c r="G265" s="50"/>
    </row>
    <row r="266" ht="15.75" customHeight="1">
      <c r="A266" s="30" t="s">
        <v>116</v>
      </c>
      <c r="B266" s="30" t="s">
        <v>23</v>
      </c>
      <c r="C266" s="30">
        <v>3.0</v>
      </c>
      <c r="D266" s="50" t="s">
        <v>1308</v>
      </c>
      <c r="E266" s="149">
        <v>200000.0</v>
      </c>
      <c r="F266" s="31" t="s">
        <v>123</v>
      </c>
      <c r="G266" s="50"/>
    </row>
    <row r="267" ht="15.75" customHeight="1">
      <c r="A267" s="30" t="s">
        <v>116</v>
      </c>
      <c r="B267" s="30" t="s">
        <v>23</v>
      </c>
      <c r="C267" s="30">
        <v>4.0</v>
      </c>
      <c r="D267" s="50" t="s">
        <v>1204</v>
      </c>
      <c r="E267" s="149">
        <v>200000.0</v>
      </c>
      <c r="F267" s="31" t="s">
        <v>31</v>
      </c>
      <c r="G267" s="50"/>
    </row>
    <row r="268" ht="15.75" customHeight="1">
      <c r="A268" s="30" t="s">
        <v>116</v>
      </c>
      <c r="B268" s="30" t="s">
        <v>23</v>
      </c>
      <c r="C268" s="30">
        <v>5.0</v>
      </c>
      <c r="D268" s="50" t="s">
        <v>1308</v>
      </c>
      <c r="E268" s="149">
        <v>200000.0</v>
      </c>
      <c r="F268" s="31" t="s">
        <v>123</v>
      </c>
      <c r="G268" s="50"/>
    </row>
    <row r="269" ht="15.75" customHeight="1">
      <c r="A269" s="30" t="s">
        <v>119</v>
      </c>
      <c r="B269" s="30" t="s">
        <v>23</v>
      </c>
      <c r="C269" s="30">
        <v>1.0</v>
      </c>
      <c r="D269" s="50" t="s">
        <v>1340</v>
      </c>
      <c r="E269" s="149">
        <v>139423.51</v>
      </c>
      <c r="F269" s="31" t="s">
        <v>90</v>
      </c>
      <c r="G269" s="50"/>
    </row>
    <row r="270" ht="15.75" customHeight="1">
      <c r="A270" s="30" t="s">
        <v>119</v>
      </c>
      <c r="B270" s="30" t="s">
        <v>23</v>
      </c>
      <c r="C270" s="30">
        <v>2.0</v>
      </c>
      <c r="D270" s="2" t="s">
        <v>1341</v>
      </c>
      <c r="E270" s="149">
        <v>139027.55</v>
      </c>
      <c r="F270" s="31" t="s">
        <v>87</v>
      </c>
      <c r="G270" s="50"/>
    </row>
    <row r="271" ht="15.75" customHeight="1">
      <c r="A271" s="186" t="s">
        <v>98</v>
      </c>
      <c r="B271" s="186" t="s">
        <v>27</v>
      </c>
      <c r="C271" s="186">
        <v>1.0</v>
      </c>
      <c r="D271" s="187" t="s">
        <v>1342</v>
      </c>
      <c r="E271" s="188">
        <v>155528.62</v>
      </c>
      <c r="F271" s="189" t="s">
        <v>49</v>
      </c>
      <c r="G271" s="190" t="s">
        <v>5</v>
      </c>
      <c r="H271" s="191" t="s">
        <v>1343</v>
      </c>
    </row>
    <row r="272" ht="15.75" customHeight="1">
      <c r="A272" s="192" t="s">
        <v>98</v>
      </c>
      <c r="B272" s="192" t="s">
        <v>27</v>
      </c>
      <c r="C272" s="192">
        <v>2.0</v>
      </c>
      <c r="D272" s="193" t="s">
        <v>1344</v>
      </c>
      <c r="E272" s="194">
        <v>143201.5</v>
      </c>
      <c r="F272" s="195" t="s">
        <v>96</v>
      </c>
      <c r="G272" s="119"/>
      <c r="H272" s="191"/>
    </row>
    <row r="273" ht="15.75" customHeight="1">
      <c r="A273" s="192" t="s">
        <v>98</v>
      </c>
      <c r="B273" s="192" t="s">
        <v>27</v>
      </c>
      <c r="C273" s="192">
        <v>3.0</v>
      </c>
      <c r="D273" s="190" t="s">
        <v>1345</v>
      </c>
      <c r="E273" s="194">
        <v>155325.19</v>
      </c>
      <c r="F273" s="195" t="s">
        <v>70</v>
      </c>
      <c r="G273" s="119"/>
      <c r="H273" s="191"/>
    </row>
    <row r="274" ht="15.75" customHeight="1">
      <c r="A274" s="192" t="s">
        <v>98</v>
      </c>
      <c r="B274" s="192" t="s">
        <v>27</v>
      </c>
      <c r="C274" s="192">
        <v>4.0</v>
      </c>
      <c r="D274" s="193" t="s">
        <v>1346</v>
      </c>
      <c r="E274" s="194">
        <v>155005.53</v>
      </c>
      <c r="F274" s="195" t="s">
        <v>76</v>
      </c>
      <c r="G274" s="119"/>
      <c r="H274" s="191"/>
    </row>
    <row r="275" ht="15.75" customHeight="1">
      <c r="A275" s="192" t="s">
        <v>98</v>
      </c>
      <c r="B275" s="192" t="s">
        <v>27</v>
      </c>
      <c r="C275" s="192">
        <v>5.0</v>
      </c>
      <c r="D275" s="190" t="s">
        <v>1347</v>
      </c>
      <c r="E275" s="194">
        <v>132282.85</v>
      </c>
      <c r="F275" s="195" t="s">
        <v>87</v>
      </c>
      <c r="G275" s="119"/>
      <c r="H275" s="191"/>
    </row>
    <row r="276" ht="15.75" customHeight="1">
      <c r="A276" s="192" t="s">
        <v>98</v>
      </c>
      <c r="B276" s="192" t="s">
        <v>27</v>
      </c>
      <c r="C276" s="192">
        <v>6.0</v>
      </c>
      <c r="D276" s="190" t="s">
        <v>1348</v>
      </c>
      <c r="E276" s="194">
        <v>150733.93</v>
      </c>
      <c r="F276" s="195" t="s">
        <v>70</v>
      </c>
      <c r="G276" s="119" t="s">
        <v>5</v>
      </c>
      <c r="H276" s="191" t="s">
        <v>1343</v>
      </c>
    </row>
    <row r="277" ht="15.75" customHeight="1">
      <c r="A277" s="192" t="s">
        <v>98</v>
      </c>
      <c r="B277" s="192" t="s">
        <v>27</v>
      </c>
      <c r="C277" s="192">
        <v>7.0</v>
      </c>
      <c r="D277" s="190" t="s">
        <v>1349</v>
      </c>
      <c r="E277" s="194">
        <v>87951.34</v>
      </c>
      <c r="F277" s="195" t="s">
        <v>49</v>
      </c>
      <c r="G277" s="190"/>
      <c r="H277" s="191"/>
    </row>
    <row r="278" ht="15.75" customHeight="1">
      <c r="A278" s="192" t="s">
        <v>98</v>
      </c>
      <c r="B278" s="192" t="s">
        <v>27</v>
      </c>
      <c r="C278" s="192">
        <v>8.0</v>
      </c>
      <c r="D278" s="190" t="s">
        <v>1350</v>
      </c>
      <c r="E278" s="194">
        <v>81809.94</v>
      </c>
      <c r="F278" s="195" t="s">
        <v>70</v>
      </c>
      <c r="G278" s="119" t="s">
        <v>5</v>
      </c>
      <c r="H278" s="191" t="s">
        <v>1343</v>
      </c>
    </row>
    <row r="279" ht="15.75" customHeight="1">
      <c r="A279" s="192" t="s">
        <v>98</v>
      </c>
      <c r="B279" s="192" t="s">
        <v>27</v>
      </c>
      <c r="C279" s="192">
        <v>9.0</v>
      </c>
      <c r="D279" s="193" t="s">
        <v>1351</v>
      </c>
      <c r="E279" s="194">
        <v>162228.7</v>
      </c>
      <c r="F279" s="195" t="s">
        <v>43</v>
      </c>
      <c r="G279" s="190"/>
      <c r="H279" s="191"/>
    </row>
    <row r="280" ht="15.75" customHeight="1">
      <c r="A280" s="192" t="s">
        <v>98</v>
      </c>
      <c r="B280" s="192" t="s">
        <v>27</v>
      </c>
      <c r="C280" s="192">
        <v>10.0</v>
      </c>
      <c r="D280" s="190" t="s">
        <v>1352</v>
      </c>
      <c r="E280" s="194">
        <v>136889.91</v>
      </c>
      <c r="F280" s="196" t="s">
        <v>8</v>
      </c>
      <c r="G280" s="190"/>
      <c r="H280" s="190"/>
    </row>
    <row r="281" ht="15.75" customHeight="1">
      <c r="A281" s="192" t="s">
        <v>98</v>
      </c>
      <c r="B281" s="192" t="s">
        <v>27</v>
      </c>
      <c r="C281" s="192">
        <v>11.0</v>
      </c>
      <c r="D281" s="190" t="s">
        <v>1347</v>
      </c>
      <c r="E281" s="194">
        <v>145203.44</v>
      </c>
      <c r="F281" s="195" t="s">
        <v>87</v>
      </c>
      <c r="G281" s="190"/>
      <c r="H281" s="191"/>
    </row>
    <row r="282" ht="15.75" customHeight="1">
      <c r="A282" s="192" t="s">
        <v>101</v>
      </c>
      <c r="B282" s="192" t="s">
        <v>27</v>
      </c>
      <c r="C282" s="192">
        <v>1.0</v>
      </c>
      <c r="D282" s="190" t="s">
        <v>1353</v>
      </c>
      <c r="E282" s="194">
        <v>155248.18</v>
      </c>
      <c r="F282" s="195" t="s">
        <v>90</v>
      </c>
      <c r="G282" s="119"/>
      <c r="H282" s="191"/>
    </row>
    <row r="283" ht="15.75" customHeight="1">
      <c r="A283" s="192" t="s">
        <v>101</v>
      </c>
      <c r="B283" s="192" t="s">
        <v>27</v>
      </c>
      <c r="C283" s="192">
        <v>2.0</v>
      </c>
      <c r="D283" s="190" t="s">
        <v>1236</v>
      </c>
      <c r="E283" s="194">
        <v>128282.04</v>
      </c>
      <c r="F283" s="195" t="s">
        <v>90</v>
      </c>
      <c r="G283" s="119"/>
      <c r="H283" s="191"/>
    </row>
    <row r="284" ht="15.75" customHeight="1">
      <c r="A284" s="192" t="s">
        <v>101</v>
      </c>
      <c r="B284" s="192" t="s">
        <v>27</v>
      </c>
      <c r="C284" s="192">
        <v>3.0</v>
      </c>
      <c r="D284" s="190" t="s">
        <v>1354</v>
      </c>
      <c r="E284" s="194">
        <v>144452.17</v>
      </c>
      <c r="F284" s="195" t="s">
        <v>87</v>
      </c>
      <c r="G284" s="119"/>
      <c r="H284" s="191"/>
    </row>
    <row r="285" ht="15.75" customHeight="1">
      <c r="A285" s="192" t="s">
        <v>101</v>
      </c>
      <c r="B285" s="192" t="s">
        <v>27</v>
      </c>
      <c r="C285" s="192">
        <v>4.0</v>
      </c>
      <c r="D285" s="190" t="s">
        <v>1354</v>
      </c>
      <c r="E285" s="194">
        <v>141350.84</v>
      </c>
      <c r="F285" s="195" t="s">
        <v>87</v>
      </c>
      <c r="G285" s="119"/>
      <c r="H285" s="191"/>
    </row>
    <row r="286" ht="15.75" customHeight="1">
      <c r="A286" s="192" t="s">
        <v>101</v>
      </c>
      <c r="B286" s="192" t="s">
        <v>27</v>
      </c>
      <c r="C286" s="192">
        <v>5.0</v>
      </c>
      <c r="D286" s="190" t="s">
        <v>1354</v>
      </c>
      <c r="E286" s="194">
        <v>128297.53</v>
      </c>
      <c r="F286" s="195" t="s">
        <v>87</v>
      </c>
      <c r="G286" s="119"/>
      <c r="H286" s="191"/>
    </row>
    <row r="287" ht="15.75" customHeight="1">
      <c r="A287" s="192" t="s">
        <v>101</v>
      </c>
      <c r="B287" s="192" t="s">
        <v>27</v>
      </c>
      <c r="C287" s="192">
        <v>6.0</v>
      </c>
      <c r="D287" s="193" t="s">
        <v>1355</v>
      </c>
      <c r="E287" s="194">
        <v>158426.03</v>
      </c>
      <c r="F287" s="195" t="s">
        <v>81</v>
      </c>
      <c r="G287" s="119"/>
      <c r="H287" s="191"/>
    </row>
    <row r="288" ht="15.75" customHeight="1">
      <c r="A288" s="192" t="s">
        <v>101</v>
      </c>
      <c r="B288" s="192" t="s">
        <v>27</v>
      </c>
      <c r="C288" s="192">
        <v>7.0</v>
      </c>
      <c r="D288" s="190" t="s">
        <v>1354</v>
      </c>
      <c r="E288" s="194">
        <v>176236.14</v>
      </c>
      <c r="F288" s="195" t="s">
        <v>87</v>
      </c>
      <c r="G288" s="119"/>
      <c r="H288" s="191"/>
    </row>
    <row r="289" ht="15.75" customHeight="1">
      <c r="A289" s="192" t="s">
        <v>101</v>
      </c>
      <c r="B289" s="192" t="s">
        <v>27</v>
      </c>
      <c r="C289" s="192">
        <v>8.0</v>
      </c>
      <c r="D289" s="190" t="s">
        <v>1316</v>
      </c>
      <c r="E289" s="194">
        <v>178309.59</v>
      </c>
      <c r="F289" s="195" t="s">
        <v>52</v>
      </c>
      <c r="G289" s="119"/>
      <c r="H289" s="191"/>
    </row>
    <row r="290" ht="15.75" customHeight="1">
      <c r="A290" s="192" t="s">
        <v>107</v>
      </c>
      <c r="B290" s="192" t="s">
        <v>27</v>
      </c>
      <c r="C290" s="192">
        <v>1.0</v>
      </c>
      <c r="D290" s="190" t="s">
        <v>1356</v>
      </c>
      <c r="E290" s="194">
        <v>175068.72</v>
      </c>
      <c r="F290" s="195" t="s">
        <v>96</v>
      </c>
      <c r="G290" s="119"/>
      <c r="H290" s="191"/>
    </row>
    <row r="291" ht="15.75" customHeight="1">
      <c r="A291" s="192" t="s">
        <v>107</v>
      </c>
      <c r="B291" s="192" t="s">
        <v>27</v>
      </c>
      <c r="C291" s="192">
        <v>2.0</v>
      </c>
      <c r="D291" s="197" t="s">
        <v>1357</v>
      </c>
      <c r="E291" s="194">
        <v>169482.98</v>
      </c>
      <c r="F291" s="195" t="s">
        <v>96</v>
      </c>
      <c r="G291" s="119"/>
      <c r="H291" s="191"/>
    </row>
    <row r="292" ht="15.75" customHeight="1">
      <c r="A292" s="192" t="s">
        <v>107</v>
      </c>
      <c r="B292" s="192" t="s">
        <v>27</v>
      </c>
      <c r="C292" s="192">
        <v>3.0</v>
      </c>
      <c r="D292" s="190" t="s">
        <v>1356</v>
      </c>
      <c r="E292" s="194">
        <v>174671.51</v>
      </c>
      <c r="F292" s="195" t="s">
        <v>96</v>
      </c>
      <c r="G292" s="190"/>
      <c r="H292" s="191"/>
    </row>
    <row r="293" ht="15.75" customHeight="1">
      <c r="A293" s="192" t="s">
        <v>107</v>
      </c>
      <c r="B293" s="192" t="s">
        <v>27</v>
      </c>
      <c r="C293" s="192">
        <v>4.0</v>
      </c>
      <c r="D293" s="190" t="s">
        <v>1358</v>
      </c>
      <c r="E293" s="194">
        <v>158917.08</v>
      </c>
      <c r="F293" s="195" t="s">
        <v>61</v>
      </c>
      <c r="G293" s="119"/>
      <c r="H293" s="191"/>
    </row>
    <row r="294" ht="15.75" customHeight="1">
      <c r="A294" s="192" t="s">
        <v>110</v>
      </c>
      <c r="B294" s="192" t="s">
        <v>27</v>
      </c>
      <c r="C294" s="192">
        <v>1.0</v>
      </c>
      <c r="D294" s="193" t="s">
        <v>1359</v>
      </c>
      <c r="E294" s="194">
        <v>149257.52</v>
      </c>
      <c r="F294" s="195" t="s">
        <v>96</v>
      </c>
      <c r="G294" s="119" t="s">
        <v>5</v>
      </c>
      <c r="H294" s="191" t="s">
        <v>1343</v>
      </c>
    </row>
    <row r="295" ht="15.75" customHeight="1">
      <c r="A295" s="192" t="s">
        <v>110</v>
      </c>
      <c r="B295" s="192" t="s">
        <v>27</v>
      </c>
      <c r="C295" s="192">
        <v>2.0</v>
      </c>
      <c r="D295" s="193" t="s">
        <v>1360</v>
      </c>
      <c r="E295" s="194">
        <v>147212.86</v>
      </c>
      <c r="F295" s="195" t="s">
        <v>93</v>
      </c>
      <c r="G295" s="190"/>
      <c r="H295" s="190"/>
    </row>
    <row r="296" ht="15.75" customHeight="1">
      <c r="A296" s="192" t="s">
        <v>110</v>
      </c>
      <c r="B296" s="192" t="s">
        <v>27</v>
      </c>
      <c r="C296" s="192">
        <v>3.0</v>
      </c>
      <c r="D296" s="190" t="s">
        <v>1220</v>
      </c>
      <c r="E296" s="194">
        <v>145514.6</v>
      </c>
      <c r="F296" s="195" t="s">
        <v>46</v>
      </c>
      <c r="G296" s="190"/>
      <c r="H296" s="191"/>
    </row>
    <row r="297" ht="15.75" customHeight="1">
      <c r="A297" s="192" t="s">
        <v>110</v>
      </c>
      <c r="B297" s="192" t="s">
        <v>27</v>
      </c>
      <c r="C297" s="192">
        <v>4.0</v>
      </c>
      <c r="D297" s="190" t="s">
        <v>1361</v>
      </c>
      <c r="E297" s="194">
        <v>125722.94</v>
      </c>
      <c r="F297" s="195" t="s">
        <v>28</v>
      </c>
      <c r="G297" s="119"/>
      <c r="H297" s="191"/>
    </row>
    <row r="298" ht="15.75" customHeight="1">
      <c r="A298" s="192" t="s">
        <v>110</v>
      </c>
      <c r="B298" s="192" t="s">
        <v>27</v>
      </c>
      <c r="C298" s="192">
        <v>5.0</v>
      </c>
      <c r="D298" s="190" t="s">
        <v>1362</v>
      </c>
      <c r="E298" s="194">
        <v>147053.09</v>
      </c>
      <c r="F298" s="195" t="s">
        <v>46</v>
      </c>
      <c r="G298" s="119"/>
      <c r="H298" s="191"/>
    </row>
    <row r="299" ht="15.75" customHeight="1">
      <c r="A299" s="192" t="s">
        <v>113</v>
      </c>
      <c r="B299" s="192" t="s">
        <v>27</v>
      </c>
      <c r="C299" s="192">
        <v>1.0</v>
      </c>
      <c r="D299" s="190" t="s">
        <v>1363</v>
      </c>
      <c r="E299" s="194">
        <v>141333.74</v>
      </c>
      <c r="F299" s="195" t="s">
        <v>87</v>
      </c>
      <c r="G299" s="119"/>
      <c r="H299" s="191"/>
    </row>
    <row r="300" ht="15.75" customHeight="1">
      <c r="A300" s="192" t="s">
        <v>113</v>
      </c>
      <c r="B300" s="192" t="s">
        <v>27</v>
      </c>
      <c r="C300" s="192">
        <v>2.0</v>
      </c>
      <c r="D300" s="190" t="s">
        <v>1363</v>
      </c>
      <c r="E300" s="194">
        <v>141621.23</v>
      </c>
      <c r="F300" s="195" t="s">
        <v>87</v>
      </c>
      <c r="G300" s="119"/>
      <c r="H300" s="191"/>
    </row>
    <row r="301" ht="15.75" customHeight="1">
      <c r="A301" s="192" t="s">
        <v>113</v>
      </c>
      <c r="B301" s="192" t="s">
        <v>27</v>
      </c>
      <c r="C301" s="192">
        <v>3.0</v>
      </c>
      <c r="D301" s="190" t="s">
        <v>1316</v>
      </c>
      <c r="E301" s="194">
        <v>197130.23</v>
      </c>
      <c r="F301" s="195" t="s">
        <v>52</v>
      </c>
      <c r="G301" s="119"/>
      <c r="H301" s="191"/>
    </row>
    <row r="302" ht="15.75" customHeight="1">
      <c r="A302" s="192" t="s">
        <v>113</v>
      </c>
      <c r="B302" s="192" t="s">
        <v>27</v>
      </c>
      <c r="C302" s="192">
        <v>4.0</v>
      </c>
      <c r="D302" s="190" t="s">
        <v>1316</v>
      </c>
      <c r="E302" s="194">
        <v>197227.8</v>
      </c>
      <c r="F302" s="195" t="s">
        <v>52</v>
      </c>
      <c r="G302" s="119"/>
      <c r="H302" s="191"/>
    </row>
    <row r="303" ht="15.75" customHeight="1">
      <c r="A303" s="192" t="s">
        <v>113</v>
      </c>
      <c r="B303" s="192" t="s">
        <v>27</v>
      </c>
      <c r="C303" s="192">
        <v>5.0</v>
      </c>
      <c r="D303" s="190" t="s">
        <v>1316</v>
      </c>
      <c r="E303" s="194">
        <v>196911.79</v>
      </c>
      <c r="F303" s="195" t="s">
        <v>52</v>
      </c>
      <c r="G303" s="119"/>
      <c r="H303" s="191"/>
    </row>
    <row r="304" ht="15.75" customHeight="1">
      <c r="A304" s="192" t="s">
        <v>113</v>
      </c>
      <c r="B304" s="192" t="s">
        <v>27</v>
      </c>
      <c r="C304" s="192">
        <v>6.0</v>
      </c>
      <c r="D304" s="190" t="s">
        <v>1349</v>
      </c>
      <c r="E304" s="194">
        <v>65727.09</v>
      </c>
      <c r="F304" s="195" t="s">
        <v>49</v>
      </c>
      <c r="G304" s="119"/>
      <c r="H304" s="191"/>
    </row>
    <row r="305" ht="15.75" customHeight="1">
      <c r="A305" s="192" t="s">
        <v>116</v>
      </c>
      <c r="B305" s="192" t="s">
        <v>27</v>
      </c>
      <c r="C305" s="192">
        <v>1.0</v>
      </c>
      <c r="D305" s="190" t="s">
        <v>1364</v>
      </c>
      <c r="E305" s="194">
        <v>139813.76</v>
      </c>
      <c r="F305" s="195" t="s">
        <v>102</v>
      </c>
      <c r="G305" s="119"/>
      <c r="H305" s="191"/>
    </row>
    <row r="306" ht="15.75" customHeight="1">
      <c r="A306" s="192" t="s">
        <v>116</v>
      </c>
      <c r="B306" s="192" t="s">
        <v>27</v>
      </c>
      <c r="C306" s="192">
        <v>2.0</v>
      </c>
      <c r="D306" s="190" t="s">
        <v>1365</v>
      </c>
      <c r="E306" s="194">
        <v>137763.36</v>
      </c>
      <c r="F306" s="195" t="s">
        <v>87</v>
      </c>
      <c r="G306" s="119"/>
      <c r="H306" s="191"/>
    </row>
    <row r="307" ht="15.75" customHeight="1">
      <c r="A307" s="192" t="s">
        <v>116</v>
      </c>
      <c r="B307" s="192" t="s">
        <v>27</v>
      </c>
      <c r="C307" s="192">
        <v>3.0</v>
      </c>
      <c r="D307" s="190" t="s">
        <v>1366</v>
      </c>
      <c r="E307" s="194">
        <v>127046.78</v>
      </c>
      <c r="F307" s="195" t="s">
        <v>46</v>
      </c>
      <c r="G307" s="119"/>
      <c r="H307" s="191"/>
    </row>
    <row r="308" ht="15.75" customHeight="1">
      <c r="A308" s="192" t="s">
        <v>116</v>
      </c>
      <c r="B308" s="192" t="s">
        <v>27</v>
      </c>
      <c r="C308" s="192">
        <v>4.0</v>
      </c>
      <c r="D308" s="190" t="s">
        <v>1367</v>
      </c>
      <c r="E308" s="194">
        <v>196983.36</v>
      </c>
      <c r="F308" s="195" t="s">
        <v>52</v>
      </c>
      <c r="G308" s="119"/>
      <c r="H308" s="191"/>
    </row>
    <row r="309" ht="15.75" customHeight="1">
      <c r="A309" s="192" t="s">
        <v>116</v>
      </c>
      <c r="B309" s="192" t="s">
        <v>27</v>
      </c>
      <c r="C309" s="192">
        <v>5.0</v>
      </c>
      <c r="D309" s="190" t="s">
        <v>1367</v>
      </c>
      <c r="E309" s="194">
        <v>196983.36</v>
      </c>
      <c r="F309" s="195" t="s">
        <v>52</v>
      </c>
      <c r="G309" s="119" t="s">
        <v>5</v>
      </c>
      <c r="H309" s="198" t="s">
        <v>1368</v>
      </c>
    </row>
    <row r="310" ht="15.75" customHeight="1">
      <c r="A310" s="192" t="s">
        <v>116</v>
      </c>
      <c r="B310" s="192" t="s">
        <v>27</v>
      </c>
      <c r="C310" s="192">
        <v>6.0</v>
      </c>
      <c r="D310" s="190" t="s">
        <v>1369</v>
      </c>
      <c r="E310" s="194">
        <v>103215.15</v>
      </c>
      <c r="F310" s="195" t="s">
        <v>90</v>
      </c>
      <c r="G310" s="190"/>
      <c r="H310" s="190"/>
    </row>
    <row r="311" ht="15.75" customHeight="1">
      <c r="A311" s="192" t="s">
        <v>116</v>
      </c>
      <c r="B311" s="192" t="s">
        <v>27</v>
      </c>
      <c r="C311" s="192">
        <v>7.0</v>
      </c>
      <c r="D311" s="190" t="s">
        <v>1369</v>
      </c>
      <c r="E311" s="194">
        <v>94653.94</v>
      </c>
      <c r="F311" s="195" t="s">
        <v>90</v>
      </c>
      <c r="G311" s="119"/>
      <c r="H311" s="191"/>
    </row>
    <row r="312" ht="15.75" customHeight="1">
      <c r="A312" s="192" t="s">
        <v>116</v>
      </c>
      <c r="B312" s="192" t="s">
        <v>27</v>
      </c>
      <c r="C312" s="192">
        <v>8.0</v>
      </c>
      <c r="D312" s="190" t="s">
        <v>1220</v>
      </c>
      <c r="E312" s="194">
        <v>60586.59</v>
      </c>
      <c r="F312" s="195" t="s">
        <v>46</v>
      </c>
      <c r="G312" s="119"/>
      <c r="H312" s="191"/>
    </row>
    <row r="313" ht="15.75" customHeight="1">
      <c r="A313" s="192" t="s">
        <v>119</v>
      </c>
      <c r="B313" s="192" t="s">
        <v>27</v>
      </c>
      <c r="C313" s="192">
        <v>1.0</v>
      </c>
      <c r="D313" s="190" t="s">
        <v>1363</v>
      </c>
      <c r="E313" s="194">
        <v>127895.42</v>
      </c>
      <c r="F313" s="195" t="s">
        <v>87</v>
      </c>
      <c r="G313" s="119"/>
      <c r="H313" s="191"/>
    </row>
    <row r="314" ht="15.75" customHeight="1">
      <c r="A314" s="192" t="s">
        <v>119</v>
      </c>
      <c r="B314" s="192" t="s">
        <v>27</v>
      </c>
      <c r="C314" s="192">
        <v>2.0</v>
      </c>
      <c r="D314" s="190" t="s">
        <v>1220</v>
      </c>
      <c r="E314" s="194">
        <v>143419.65</v>
      </c>
      <c r="F314" s="195" t="s">
        <v>46</v>
      </c>
      <c r="G314" s="119"/>
      <c r="H314" s="191"/>
    </row>
    <row r="315" ht="15.75" customHeight="1">
      <c r="A315" s="192" t="s">
        <v>119</v>
      </c>
      <c r="B315" s="192" t="s">
        <v>27</v>
      </c>
      <c r="C315" s="192">
        <v>3.0</v>
      </c>
      <c r="D315" s="190" t="s">
        <v>1365</v>
      </c>
      <c r="E315" s="194">
        <v>125810.82</v>
      </c>
      <c r="F315" s="195" t="s">
        <v>87</v>
      </c>
      <c r="G315" s="119"/>
      <c r="H315" s="191"/>
    </row>
    <row r="316" ht="15.75" customHeight="1">
      <c r="A316" s="192" t="s">
        <v>119</v>
      </c>
      <c r="B316" s="192" t="s">
        <v>27</v>
      </c>
      <c r="C316" s="192">
        <v>4.0</v>
      </c>
      <c r="D316" s="190" t="s">
        <v>1364</v>
      </c>
      <c r="E316" s="194">
        <v>130471.86</v>
      </c>
      <c r="F316" s="195" t="s">
        <v>102</v>
      </c>
      <c r="G316" s="119"/>
      <c r="H316" s="191"/>
    </row>
    <row r="317" ht="15.75" customHeight="1">
      <c r="A317" s="192" t="s">
        <v>119</v>
      </c>
      <c r="B317" s="192" t="s">
        <v>27</v>
      </c>
      <c r="C317" s="192">
        <v>5.0</v>
      </c>
      <c r="D317" s="190" t="s">
        <v>1369</v>
      </c>
      <c r="E317" s="194">
        <v>128588.78</v>
      </c>
      <c r="F317" s="195" t="s">
        <v>90</v>
      </c>
      <c r="G317" s="119"/>
      <c r="H317" s="191"/>
    </row>
    <row r="318" ht="15.75" customHeight="1">
      <c r="A318" s="192" t="s">
        <v>119</v>
      </c>
      <c r="B318" s="192" t="s">
        <v>27</v>
      </c>
      <c r="C318" s="192">
        <v>6.0</v>
      </c>
      <c r="D318" s="190" t="s">
        <v>1370</v>
      </c>
      <c r="E318" s="194">
        <v>125417.94</v>
      </c>
      <c r="F318" s="195" t="s">
        <v>87</v>
      </c>
      <c r="G318" s="119"/>
      <c r="H318" s="191"/>
    </row>
    <row r="319" ht="15.75" customHeight="1">
      <c r="A319" s="192" t="s">
        <v>119</v>
      </c>
      <c r="B319" s="192" t="s">
        <v>27</v>
      </c>
      <c r="C319" s="192">
        <v>7.0</v>
      </c>
      <c r="D319" s="190" t="s">
        <v>1371</v>
      </c>
      <c r="E319" s="194">
        <v>134168.07</v>
      </c>
      <c r="F319" s="195" t="s">
        <v>129</v>
      </c>
      <c r="G319" s="119"/>
      <c r="H319" s="191"/>
    </row>
    <row r="320" ht="15.75" customHeight="1">
      <c r="A320" s="192" t="s">
        <v>119</v>
      </c>
      <c r="B320" s="192" t="s">
        <v>27</v>
      </c>
      <c r="C320" s="192">
        <v>8.0</v>
      </c>
      <c r="D320" s="190" t="s">
        <v>52</v>
      </c>
      <c r="E320" s="194">
        <v>197584.61</v>
      </c>
      <c r="F320" s="195" t="s">
        <v>52</v>
      </c>
      <c r="G320" s="119"/>
      <c r="H320" s="191"/>
    </row>
    <row r="321" ht="15.75" customHeight="1">
      <c r="A321" s="192" t="s">
        <v>119</v>
      </c>
      <c r="B321" s="192" t="s">
        <v>27</v>
      </c>
      <c r="C321" s="192">
        <v>9.0</v>
      </c>
      <c r="D321" s="190" t="s">
        <v>52</v>
      </c>
      <c r="E321" s="194">
        <v>197816.46</v>
      </c>
      <c r="F321" s="195" t="s">
        <v>52</v>
      </c>
      <c r="G321" s="119"/>
      <c r="H321" s="191"/>
    </row>
    <row r="322" ht="15.75" customHeight="1">
      <c r="A322" s="192" t="s">
        <v>119</v>
      </c>
      <c r="B322" s="192" t="s">
        <v>27</v>
      </c>
      <c r="C322" s="192">
        <v>10.0</v>
      </c>
      <c r="D322" s="190" t="s">
        <v>52</v>
      </c>
      <c r="E322" s="194">
        <v>197138.87</v>
      </c>
      <c r="F322" s="195" t="s">
        <v>52</v>
      </c>
      <c r="G322" s="119"/>
      <c r="H322" s="191"/>
    </row>
    <row r="323" ht="15.75" customHeight="1">
      <c r="A323" s="192" t="s">
        <v>107</v>
      </c>
      <c r="B323" s="192" t="s">
        <v>27</v>
      </c>
      <c r="C323" s="192">
        <v>24.0</v>
      </c>
      <c r="D323" s="190" t="s">
        <v>1372</v>
      </c>
      <c r="E323" s="194">
        <v>769873.71</v>
      </c>
      <c r="F323" s="195" t="s">
        <v>46</v>
      </c>
      <c r="G323" s="50"/>
    </row>
    <row r="324" ht="15.75" customHeight="1">
      <c r="A324" s="192" t="s">
        <v>107</v>
      </c>
      <c r="B324" s="192" t="s">
        <v>27</v>
      </c>
      <c r="C324" s="192">
        <v>25.0</v>
      </c>
      <c r="D324" s="191" t="s">
        <v>1372</v>
      </c>
      <c r="E324" s="194">
        <v>769845.48</v>
      </c>
      <c r="F324" s="122" t="s">
        <v>46</v>
      </c>
      <c r="G324" s="50"/>
    </row>
    <row r="325" ht="15.75" customHeight="1">
      <c r="A325" s="118" t="s">
        <v>107</v>
      </c>
      <c r="B325" s="118" t="s">
        <v>27</v>
      </c>
      <c r="C325" s="192">
        <v>26.0</v>
      </c>
      <c r="D325" s="191" t="s">
        <v>1372</v>
      </c>
      <c r="E325" s="194">
        <v>760017.83</v>
      </c>
      <c r="F325" s="122" t="s">
        <v>46</v>
      </c>
      <c r="G325" s="50"/>
    </row>
    <row r="326" ht="15.75" customHeight="1">
      <c r="A326" s="118" t="s">
        <v>107</v>
      </c>
      <c r="B326" s="118" t="s">
        <v>27</v>
      </c>
      <c r="C326" s="192">
        <v>27.0</v>
      </c>
      <c r="D326" s="191" t="s">
        <v>1372</v>
      </c>
      <c r="E326" s="194">
        <v>597404.41</v>
      </c>
      <c r="F326" s="122" t="s">
        <v>46</v>
      </c>
      <c r="G326" s="50"/>
    </row>
    <row r="327" ht="15.75" customHeight="1">
      <c r="A327" s="118" t="s">
        <v>107</v>
      </c>
      <c r="B327" s="118" t="s">
        <v>27</v>
      </c>
      <c r="C327" s="192">
        <v>28.0</v>
      </c>
      <c r="D327" s="191" t="s">
        <v>1372</v>
      </c>
      <c r="E327" s="194">
        <v>899631.41</v>
      </c>
      <c r="F327" s="122" t="s">
        <v>46</v>
      </c>
      <c r="G327" s="50"/>
    </row>
    <row r="328" ht="15.75" customHeight="1">
      <c r="A328" s="118" t="s">
        <v>107</v>
      </c>
      <c r="B328" s="118" t="s">
        <v>27</v>
      </c>
      <c r="C328" s="192">
        <v>29.0</v>
      </c>
      <c r="D328" s="191" t="s">
        <v>1372</v>
      </c>
      <c r="E328" s="194">
        <v>898446.87</v>
      </c>
      <c r="F328" s="122" t="s">
        <v>46</v>
      </c>
      <c r="G328" s="50"/>
    </row>
    <row r="329" ht="15.75" customHeight="1">
      <c r="A329" s="118" t="s">
        <v>107</v>
      </c>
      <c r="B329" s="118" t="s">
        <v>27</v>
      </c>
      <c r="C329" s="192">
        <v>30.0</v>
      </c>
      <c r="D329" s="191" t="s">
        <v>1258</v>
      </c>
      <c r="E329" s="194">
        <v>873244.96</v>
      </c>
      <c r="F329" s="122" t="s">
        <v>52</v>
      </c>
      <c r="G329" s="50"/>
    </row>
    <row r="330" ht="15.75" customHeight="1">
      <c r="A330" s="118" t="s">
        <v>107</v>
      </c>
      <c r="B330" s="118" t="s">
        <v>27</v>
      </c>
      <c r="C330" s="192">
        <v>31.0</v>
      </c>
      <c r="D330" s="191" t="s">
        <v>1373</v>
      </c>
      <c r="E330" s="194">
        <v>870513.26</v>
      </c>
      <c r="F330" s="122" t="s">
        <v>52</v>
      </c>
      <c r="G330" s="50"/>
    </row>
    <row r="331" ht="15.75" customHeight="1">
      <c r="A331" s="118" t="s">
        <v>107</v>
      </c>
      <c r="B331" s="118" t="s">
        <v>27</v>
      </c>
      <c r="C331" s="192">
        <v>32.0</v>
      </c>
      <c r="D331" s="191" t="s">
        <v>1258</v>
      </c>
      <c r="E331" s="194">
        <v>615075.95</v>
      </c>
      <c r="F331" s="122" t="s">
        <v>52</v>
      </c>
      <c r="G331" s="50"/>
    </row>
    <row r="332" ht="15.75" customHeight="1">
      <c r="A332" s="118" t="s">
        <v>107</v>
      </c>
      <c r="B332" s="118" t="s">
        <v>27</v>
      </c>
      <c r="C332" s="192">
        <v>33.0</v>
      </c>
      <c r="D332" s="191" t="s">
        <v>1258</v>
      </c>
      <c r="E332" s="194">
        <v>615354.85</v>
      </c>
      <c r="F332" s="122" t="s">
        <v>52</v>
      </c>
      <c r="G332" s="50"/>
    </row>
    <row r="333" ht="15.75" customHeight="1">
      <c r="A333" s="118" t="s">
        <v>107</v>
      </c>
      <c r="B333" s="118" t="s">
        <v>27</v>
      </c>
      <c r="C333" s="192">
        <v>34.0</v>
      </c>
      <c r="D333" s="191" t="s">
        <v>1374</v>
      </c>
      <c r="E333" s="194">
        <v>899919.92</v>
      </c>
      <c r="F333" s="122" t="s">
        <v>52</v>
      </c>
      <c r="G333" s="50"/>
    </row>
    <row r="334" ht="15.75" customHeight="1">
      <c r="A334" s="118" t="s">
        <v>110</v>
      </c>
      <c r="B334" s="118" t="s">
        <v>27</v>
      </c>
      <c r="C334" s="118">
        <v>1.0</v>
      </c>
      <c r="D334" s="197" t="s">
        <v>93</v>
      </c>
      <c r="E334" s="194">
        <v>797984.44</v>
      </c>
      <c r="F334" s="122" t="s">
        <v>93</v>
      </c>
      <c r="G334" s="50"/>
    </row>
    <row r="335" ht="15.75" customHeight="1">
      <c r="A335" s="118" t="s">
        <v>110</v>
      </c>
      <c r="B335" s="118" t="s">
        <v>27</v>
      </c>
      <c r="C335" s="118">
        <v>2.0</v>
      </c>
      <c r="D335" s="197" t="s">
        <v>1375</v>
      </c>
      <c r="E335" s="194">
        <v>694690.84</v>
      </c>
      <c r="F335" s="122" t="s">
        <v>90</v>
      </c>
      <c r="G335" s="50"/>
    </row>
    <row r="336" ht="15.75" customHeight="1">
      <c r="A336" s="118" t="s">
        <v>110</v>
      </c>
      <c r="B336" s="118" t="s">
        <v>27</v>
      </c>
      <c r="C336" s="118">
        <v>3.0</v>
      </c>
      <c r="D336" s="197" t="s">
        <v>1376</v>
      </c>
      <c r="E336" s="194">
        <v>728724.69</v>
      </c>
      <c r="F336" s="122" t="s">
        <v>93</v>
      </c>
      <c r="G336" s="50"/>
    </row>
    <row r="337" ht="15.75" customHeight="1">
      <c r="A337" s="118" t="s">
        <v>110</v>
      </c>
      <c r="B337" s="118" t="s">
        <v>27</v>
      </c>
      <c r="C337" s="118">
        <v>4.0</v>
      </c>
      <c r="D337" s="197" t="s">
        <v>1377</v>
      </c>
      <c r="E337" s="194">
        <v>715978.49</v>
      </c>
      <c r="F337" s="122" t="s">
        <v>55</v>
      </c>
      <c r="G337" s="50"/>
    </row>
    <row r="338" ht="15.75" customHeight="1">
      <c r="A338" s="118" t="s">
        <v>110</v>
      </c>
      <c r="B338" s="118" t="s">
        <v>27</v>
      </c>
      <c r="C338" s="118">
        <v>5.0</v>
      </c>
      <c r="D338" s="197" t="s">
        <v>1375</v>
      </c>
      <c r="E338" s="194">
        <v>682183.2</v>
      </c>
      <c r="F338" s="122" t="s">
        <v>90</v>
      </c>
      <c r="G338" s="50"/>
    </row>
    <row r="339" ht="15.75" customHeight="1">
      <c r="A339" s="118" t="s">
        <v>110</v>
      </c>
      <c r="B339" s="118" t="s">
        <v>27</v>
      </c>
      <c r="C339" s="118">
        <v>6.0</v>
      </c>
      <c r="D339" s="197" t="s">
        <v>1376</v>
      </c>
      <c r="E339" s="194">
        <v>713001.26</v>
      </c>
      <c r="F339" s="122" t="s">
        <v>93</v>
      </c>
      <c r="G339" s="50"/>
    </row>
    <row r="340" ht="15.75" customHeight="1">
      <c r="A340" s="118" t="s">
        <v>110</v>
      </c>
      <c r="B340" s="118" t="s">
        <v>27</v>
      </c>
      <c r="C340" s="118">
        <v>7.0</v>
      </c>
      <c r="D340" s="197" t="s">
        <v>1378</v>
      </c>
      <c r="E340" s="194">
        <v>762070.48</v>
      </c>
      <c r="F340" s="122" t="s">
        <v>87</v>
      </c>
      <c r="G340" s="50"/>
    </row>
    <row r="341" ht="15.75" customHeight="1">
      <c r="A341" s="118" t="s">
        <v>110</v>
      </c>
      <c r="B341" s="118" t="s">
        <v>27</v>
      </c>
      <c r="C341" s="118">
        <v>8.0</v>
      </c>
      <c r="D341" s="191" t="s">
        <v>1379</v>
      </c>
      <c r="E341" s="194">
        <v>822117.95</v>
      </c>
      <c r="F341" s="122" t="s">
        <v>67</v>
      </c>
      <c r="G341" s="50"/>
    </row>
    <row r="342" ht="15.75" customHeight="1">
      <c r="A342" s="118" t="s">
        <v>110</v>
      </c>
      <c r="B342" s="118" t="s">
        <v>27</v>
      </c>
      <c r="C342" s="118">
        <v>9.0</v>
      </c>
      <c r="D342" s="191" t="s">
        <v>1380</v>
      </c>
      <c r="E342" s="194">
        <v>921806.85</v>
      </c>
      <c r="F342" s="122" t="s">
        <v>105</v>
      </c>
      <c r="G342" s="50"/>
    </row>
    <row r="343" ht="15.75" customHeight="1">
      <c r="A343" s="118" t="s">
        <v>110</v>
      </c>
      <c r="B343" s="118" t="s">
        <v>27</v>
      </c>
      <c r="C343" s="118">
        <v>10.0</v>
      </c>
      <c r="D343" s="191" t="s">
        <v>1381</v>
      </c>
      <c r="E343" s="194">
        <v>806525.55</v>
      </c>
      <c r="F343" s="122" t="s">
        <v>67</v>
      </c>
      <c r="G343" s="50"/>
    </row>
    <row r="344" ht="15.75" customHeight="1">
      <c r="A344" s="118" t="s">
        <v>110</v>
      </c>
      <c r="B344" s="118" t="s">
        <v>27</v>
      </c>
      <c r="C344" s="118">
        <v>11.0</v>
      </c>
      <c r="D344" s="198" t="s">
        <v>1382</v>
      </c>
      <c r="E344" s="194">
        <v>767285.08</v>
      </c>
      <c r="F344" s="122" t="s">
        <v>46</v>
      </c>
      <c r="G344" s="50"/>
    </row>
    <row r="345" ht="15.75" customHeight="1">
      <c r="A345" s="118" t="s">
        <v>110</v>
      </c>
      <c r="B345" s="118" t="s">
        <v>27</v>
      </c>
      <c r="C345" s="118">
        <v>12.0</v>
      </c>
      <c r="D345" s="191" t="s">
        <v>1372</v>
      </c>
      <c r="E345" s="194">
        <v>724860.81</v>
      </c>
      <c r="F345" s="122" t="s">
        <v>46</v>
      </c>
      <c r="G345" s="50"/>
    </row>
    <row r="346" ht="15.75" customHeight="1">
      <c r="A346" s="118" t="s">
        <v>110</v>
      </c>
      <c r="B346" s="118" t="s">
        <v>27</v>
      </c>
      <c r="C346" s="118">
        <v>13.0</v>
      </c>
      <c r="D346" s="191" t="s">
        <v>1383</v>
      </c>
      <c r="E346" s="194">
        <v>760227.66</v>
      </c>
      <c r="F346" s="122" t="s">
        <v>52</v>
      </c>
      <c r="G346" s="50"/>
    </row>
    <row r="347" ht="15.75" customHeight="1">
      <c r="A347" s="118" t="s">
        <v>113</v>
      </c>
      <c r="B347" s="118" t="s">
        <v>27</v>
      </c>
      <c r="C347" s="118">
        <v>1.0</v>
      </c>
      <c r="D347" s="197" t="s">
        <v>93</v>
      </c>
      <c r="E347" s="194">
        <v>789181.99</v>
      </c>
      <c r="F347" s="122" t="s">
        <v>93</v>
      </c>
      <c r="G347" s="50"/>
    </row>
    <row r="348" ht="15.75" customHeight="1">
      <c r="A348" s="118" t="s">
        <v>113</v>
      </c>
      <c r="B348" s="118" t="s">
        <v>27</v>
      </c>
      <c r="C348" s="118">
        <v>2.0</v>
      </c>
      <c r="D348" s="197" t="s">
        <v>93</v>
      </c>
      <c r="E348" s="194">
        <v>710325.72</v>
      </c>
      <c r="F348" s="122" t="s">
        <v>93</v>
      </c>
      <c r="G348" s="50"/>
    </row>
    <row r="349" ht="15.75" customHeight="1">
      <c r="A349" s="118" t="s">
        <v>113</v>
      </c>
      <c r="B349" s="118" t="s">
        <v>27</v>
      </c>
      <c r="C349" s="118">
        <v>3.0</v>
      </c>
      <c r="D349" s="197" t="s">
        <v>93</v>
      </c>
      <c r="E349" s="194">
        <v>809297.06</v>
      </c>
      <c r="F349" s="122" t="s">
        <v>93</v>
      </c>
      <c r="G349" s="50"/>
    </row>
    <row r="350" ht="15.75" customHeight="1">
      <c r="A350" s="118" t="s">
        <v>113</v>
      </c>
      <c r="B350" s="118" t="s">
        <v>27</v>
      </c>
      <c r="C350" s="118">
        <v>4.0</v>
      </c>
      <c r="D350" s="197" t="s">
        <v>93</v>
      </c>
      <c r="E350" s="194">
        <v>799146.61</v>
      </c>
      <c r="F350" s="122" t="s">
        <v>93</v>
      </c>
      <c r="G350" s="50"/>
    </row>
    <row r="351" ht="15.75" customHeight="1">
      <c r="A351" s="118" t="s">
        <v>113</v>
      </c>
      <c r="B351" s="118" t="s">
        <v>27</v>
      </c>
      <c r="C351" s="118">
        <v>5.0</v>
      </c>
      <c r="D351" s="197" t="s">
        <v>93</v>
      </c>
      <c r="E351" s="194">
        <v>680432.43</v>
      </c>
      <c r="F351" s="122" t="s">
        <v>93</v>
      </c>
      <c r="G351" s="50"/>
    </row>
    <row r="352" ht="15.75" customHeight="1">
      <c r="A352" s="118" t="s">
        <v>113</v>
      </c>
      <c r="B352" s="118" t="s">
        <v>27</v>
      </c>
      <c r="C352" s="118">
        <v>6.0</v>
      </c>
      <c r="D352" s="197" t="s">
        <v>93</v>
      </c>
      <c r="E352" s="194">
        <v>707640.39</v>
      </c>
      <c r="F352" s="122" t="s">
        <v>93</v>
      </c>
      <c r="G352" s="50"/>
    </row>
    <row r="353" ht="15.75" customHeight="1">
      <c r="A353" s="118" t="s">
        <v>113</v>
      </c>
      <c r="B353" s="118" t="s">
        <v>27</v>
      </c>
      <c r="C353" s="118">
        <v>7.0</v>
      </c>
      <c r="D353" s="197" t="s">
        <v>1375</v>
      </c>
      <c r="E353" s="194">
        <v>436562.71</v>
      </c>
      <c r="F353" s="122" t="s">
        <v>90</v>
      </c>
      <c r="G353" s="50"/>
    </row>
    <row r="354" ht="15.75" customHeight="1">
      <c r="A354" s="118" t="s">
        <v>119</v>
      </c>
      <c r="B354" s="118" t="s">
        <v>27</v>
      </c>
      <c r="C354" s="118">
        <v>1.0</v>
      </c>
      <c r="D354" s="197" t="s">
        <v>93</v>
      </c>
      <c r="E354" s="194">
        <v>665684.28</v>
      </c>
      <c r="F354" s="122" t="s">
        <v>93</v>
      </c>
      <c r="G354" s="50"/>
    </row>
    <row r="355" ht="15.75" customHeight="1">
      <c r="A355" s="118" t="s">
        <v>119</v>
      </c>
      <c r="B355" s="118" t="s">
        <v>27</v>
      </c>
      <c r="C355" s="118">
        <v>2.0</v>
      </c>
      <c r="D355" s="197" t="s">
        <v>1377</v>
      </c>
      <c r="E355" s="194">
        <v>673287.88</v>
      </c>
      <c r="F355" s="122" t="s">
        <v>55</v>
      </c>
      <c r="G355" s="50"/>
    </row>
    <row r="356" ht="15.75" customHeight="1">
      <c r="A356" s="118" t="s">
        <v>119</v>
      </c>
      <c r="B356" s="118" t="s">
        <v>27</v>
      </c>
      <c r="C356" s="118">
        <v>3.0</v>
      </c>
      <c r="D356" s="197" t="s">
        <v>1375</v>
      </c>
      <c r="E356" s="194">
        <v>657739.62</v>
      </c>
      <c r="F356" s="122" t="s">
        <v>90</v>
      </c>
      <c r="G356" s="50"/>
    </row>
    <row r="357" ht="15.75" customHeight="1">
      <c r="A357" s="118" t="s">
        <v>119</v>
      </c>
      <c r="B357" s="118" t="s">
        <v>27</v>
      </c>
      <c r="C357" s="118">
        <v>4.0</v>
      </c>
      <c r="D357" s="197" t="s">
        <v>93</v>
      </c>
      <c r="E357" s="194">
        <v>650003.64</v>
      </c>
      <c r="F357" s="122" t="s">
        <v>93</v>
      </c>
      <c r="G357" s="50"/>
    </row>
    <row r="358" ht="15.75" customHeight="1">
      <c r="A358" s="118" t="s">
        <v>119</v>
      </c>
      <c r="B358" s="118" t="s">
        <v>27</v>
      </c>
      <c r="C358" s="118">
        <v>5.0</v>
      </c>
      <c r="D358" s="191" t="s">
        <v>102</v>
      </c>
      <c r="E358" s="194">
        <v>591370.43</v>
      </c>
      <c r="F358" s="122" t="s">
        <v>102</v>
      </c>
      <c r="G358" s="50"/>
    </row>
    <row r="359" ht="15.75" customHeight="1">
      <c r="A359" s="118" t="s">
        <v>119</v>
      </c>
      <c r="B359" s="118" t="s">
        <v>27</v>
      </c>
      <c r="C359" s="118">
        <v>6.0</v>
      </c>
      <c r="D359" s="191" t="s">
        <v>1384</v>
      </c>
      <c r="E359" s="194">
        <v>622035.94</v>
      </c>
      <c r="F359" s="122" t="s">
        <v>90</v>
      </c>
      <c r="G359" s="50"/>
    </row>
    <row r="360" ht="15.75" customHeight="1">
      <c r="A360" s="118" t="s">
        <v>119</v>
      </c>
      <c r="B360" s="118" t="s">
        <v>27</v>
      </c>
      <c r="C360" s="118">
        <v>7.0</v>
      </c>
      <c r="D360" s="191" t="s">
        <v>1372</v>
      </c>
      <c r="E360" s="194">
        <v>596434.32</v>
      </c>
      <c r="F360" s="122" t="s">
        <v>46</v>
      </c>
      <c r="G360" s="50"/>
    </row>
    <row r="361" ht="15.75" customHeight="1">
      <c r="A361" s="118" t="s">
        <v>119</v>
      </c>
      <c r="B361" s="118" t="s">
        <v>27</v>
      </c>
      <c r="C361" s="118">
        <v>8.0</v>
      </c>
      <c r="D361" s="191" t="s">
        <v>1385</v>
      </c>
      <c r="E361" s="194">
        <v>239107.21</v>
      </c>
      <c r="F361" s="122" t="s">
        <v>46</v>
      </c>
      <c r="G361" s="50"/>
    </row>
    <row r="362" ht="15.75" customHeight="1">
      <c r="A362" s="118" t="s">
        <v>119</v>
      </c>
      <c r="B362" s="118" t="s">
        <v>27</v>
      </c>
      <c r="C362" s="118">
        <v>9.0</v>
      </c>
      <c r="D362" s="191" t="s">
        <v>52</v>
      </c>
      <c r="E362" s="194">
        <v>988118.88</v>
      </c>
      <c r="F362" s="122" t="s">
        <v>52</v>
      </c>
      <c r="G362" s="50"/>
    </row>
    <row r="363" ht="15.75" customHeight="1">
      <c r="A363" s="118" t="s">
        <v>119</v>
      </c>
      <c r="B363" s="118" t="s">
        <v>27</v>
      </c>
      <c r="C363" s="118">
        <v>10.0</v>
      </c>
      <c r="D363" s="191" t="s">
        <v>1258</v>
      </c>
      <c r="E363" s="194">
        <v>988438.66</v>
      </c>
      <c r="F363" s="122" t="s">
        <v>52</v>
      </c>
      <c r="G363" s="50"/>
    </row>
    <row r="364" ht="15.75" customHeight="1">
      <c r="A364" s="30"/>
      <c r="B364" s="30"/>
      <c r="C364" s="30"/>
      <c r="E364" s="149"/>
      <c r="F364" s="31"/>
      <c r="G364" s="50"/>
    </row>
    <row r="365" ht="15.75" customHeight="1">
      <c r="A365" s="30"/>
      <c r="B365" s="30"/>
      <c r="C365" s="30"/>
      <c r="E365" s="149"/>
      <c r="F365" s="31"/>
      <c r="G365" s="50"/>
    </row>
    <row r="366" ht="15.75" customHeight="1">
      <c r="A366" s="30"/>
      <c r="B366" s="30"/>
      <c r="C366" s="30"/>
      <c r="E366" s="149"/>
      <c r="F366" s="31"/>
      <c r="G366" s="50"/>
    </row>
    <row r="367" ht="15.75" customHeight="1">
      <c r="A367" s="30"/>
      <c r="B367" s="30"/>
      <c r="C367" s="30"/>
      <c r="E367" s="149"/>
      <c r="F367" s="31"/>
      <c r="G367" s="50"/>
    </row>
    <row r="368" ht="15.75" customHeight="1">
      <c r="A368" s="30"/>
      <c r="B368" s="30"/>
      <c r="C368" s="30"/>
      <c r="E368" s="149"/>
      <c r="F368" s="31"/>
      <c r="G368" s="50"/>
    </row>
    <row r="369" ht="15.75" customHeight="1">
      <c r="A369" s="30"/>
      <c r="B369" s="30"/>
      <c r="C369" s="30"/>
      <c r="E369" s="149"/>
      <c r="F369" s="31"/>
      <c r="G369" s="50"/>
    </row>
    <row r="370" ht="15.75" customHeight="1">
      <c r="A370" s="30"/>
      <c r="B370" s="30"/>
      <c r="C370" s="30"/>
      <c r="E370" s="149"/>
      <c r="F370" s="31"/>
      <c r="G370" s="50"/>
    </row>
    <row r="371" ht="15.75" customHeight="1">
      <c r="A371" s="30"/>
      <c r="B371" s="30"/>
      <c r="C371" s="30"/>
      <c r="E371" s="149"/>
      <c r="F371" s="31"/>
      <c r="G371" s="50"/>
    </row>
    <row r="372" ht="15.75" customHeight="1">
      <c r="A372" s="30"/>
      <c r="B372" s="30"/>
      <c r="C372" s="30"/>
      <c r="E372" s="149"/>
      <c r="F372" s="31"/>
      <c r="G372" s="50"/>
    </row>
    <row r="373" ht="15.75" customHeight="1">
      <c r="A373" s="30"/>
      <c r="B373" s="30"/>
      <c r="C373" s="30"/>
      <c r="E373" s="149"/>
      <c r="F373" s="31"/>
      <c r="G373" s="50"/>
    </row>
    <row r="374" ht="15.75" customHeight="1">
      <c r="A374" s="30"/>
      <c r="B374" s="30"/>
      <c r="C374" s="30"/>
      <c r="E374" s="149"/>
      <c r="F374" s="31"/>
      <c r="G374" s="50"/>
    </row>
    <row r="375" ht="15.75" customHeight="1">
      <c r="A375" s="30"/>
      <c r="B375" s="30"/>
      <c r="C375" s="30"/>
      <c r="E375" s="149"/>
      <c r="F375" s="31"/>
      <c r="G375" s="50"/>
    </row>
    <row r="376" ht="15.75" customHeight="1">
      <c r="A376" s="30"/>
      <c r="B376" s="30"/>
      <c r="C376" s="30"/>
      <c r="E376" s="149"/>
      <c r="F376" s="31"/>
      <c r="G376" s="50"/>
    </row>
    <row r="377" ht="15.75" customHeight="1">
      <c r="A377" s="30"/>
      <c r="B377" s="30"/>
      <c r="C377" s="30"/>
      <c r="E377" s="149"/>
      <c r="F377" s="31"/>
      <c r="G377" s="50"/>
    </row>
    <row r="378" ht="15.75" customHeight="1">
      <c r="A378" s="30"/>
      <c r="B378" s="30"/>
      <c r="C378" s="30"/>
      <c r="E378" s="149"/>
      <c r="F378" s="31"/>
      <c r="G378" s="50"/>
    </row>
    <row r="379" ht="15.75" customHeight="1">
      <c r="A379" s="30"/>
      <c r="B379" s="30"/>
      <c r="C379" s="30"/>
      <c r="E379" s="149"/>
      <c r="F379" s="31"/>
      <c r="G379" s="50"/>
    </row>
    <row r="380" ht="15.75" customHeight="1">
      <c r="A380" s="30"/>
      <c r="B380" s="30"/>
      <c r="C380" s="30"/>
      <c r="E380" s="149"/>
      <c r="F380" s="31"/>
      <c r="G380" s="50"/>
    </row>
    <row r="381" ht="15.75" customHeight="1">
      <c r="A381" s="30"/>
      <c r="B381" s="30"/>
      <c r="C381" s="30"/>
      <c r="E381" s="149"/>
      <c r="F381" s="31"/>
      <c r="G381" s="50"/>
    </row>
    <row r="382" ht="15.75" customHeight="1">
      <c r="A382" s="30"/>
      <c r="B382" s="30"/>
      <c r="C382" s="30"/>
      <c r="E382" s="149"/>
      <c r="F382" s="31"/>
      <c r="G382" s="50"/>
    </row>
    <row r="383" ht="15.75" customHeight="1">
      <c r="A383" s="30"/>
      <c r="B383" s="30"/>
      <c r="C383" s="30"/>
      <c r="E383" s="149"/>
      <c r="F383" s="31"/>
      <c r="G383" s="50"/>
    </row>
    <row r="384" ht="15.75" customHeight="1">
      <c r="A384" s="30"/>
      <c r="B384" s="30"/>
      <c r="C384" s="30"/>
      <c r="E384" s="149"/>
      <c r="F384" s="31"/>
      <c r="G384" s="50"/>
    </row>
    <row r="385" ht="15.75" customHeight="1">
      <c r="A385" s="30"/>
      <c r="B385" s="30"/>
      <c r="C385" s="30"/>
      <c r="E385" s="149"/>
      <c r="F385" s="31"/>
      <c r="G385" s="50"/>
    </row>
    <row r="386" ht="15.75" customHeight="1">
      <c r="A386" s="30"/>
      <c r="B386" s="30"/>
      <c r="C386" s="30"/>
      <c r="E386" s="149"/>
      <c r="F386" s="31"/>
      <c r="G386" s="50"/>
    </row>
    <row r="387" ht="15.75" customHeight="1">
      <c r="A387" s="30"/>
      <c r="B387" s="30"/>
      <c r="C387" s="30"/>
      <c r="E387" s="149"/>
      <c r="F387" s="31"/>
      <c r="G387" s="50"/>
    </row>
    <row r="388" ht="15.75" customHeight="1">
      <c r="A388" s="30"/>
      <c r="B388" s="30"/>
      <c r="C388" s="30"/>
      <c r="E388" s="149"/>
      <c r="F388" s="31"/>
      <c r="G388" s="50"/>
    </row>
    <row r="389" ht="15.75" customHeight="1">
      <c r="A389" s="30"/>
      <c r="B389" s="30"/>
      <c r="C389" s="30"/>
      <c r="E389" s="149"/>
      <c r="F389" s="31"/>
      <c r="G389" s="50"/>
    </row>
    <row r="390" ht="15.75" customHeight="1">
      <c r="A390" s="30"/>
      <c r="B390" s="30"/>
      <c r="C390" s="30"/>
      <c r="E390" s="149"/>
      <c r="F390" s="31"/>
      <c r="G390" s="50"/>
    </row>
    <row r="391" ht="15.75" customHeight="1">
      <c r="A391" s="30"/>
      <c r="B391" s="30"/>
      <c r="C391" s="30"/>
      <c r="E391" s="149"/>
      <c r="F391" s="31"/>
      <c r="G391" s="50"/>
    </row>
    <row r="392" ht="15.75" customHeight="1">
      <c r="A392" s="30"/>
      <c r="B392" s="30"/>
      <c r="C392" s="30"/>
      <c r="E392" s="149"/>
      <c r="F392" s="31"/>
      <c r="G392" s="50"/>
    </row>
    <row r="393" ht="15.75" customHeight="1">
      <c r="A393" s="30"/>
      <c r="B393" s="30"/>
      <c r="C393" s="30"/>
      <c r="E393" s="149"/>
      <c r="F393" s="31"/>
      <c r="G393" s="50"/>
    </row>
    <row r="394" ht="15.75" customHeight="1">
      <c r="A394" s="30"/>
      <c r="B394" s="30"/>
      <c r="C394" s="30"/>
      <c r="E394" s="149"/>
      <c r="F394" s="31"/>
      <c r="G394" s="50"/>
    </row>
    <row r="395" ht="15.75" customHeight="1">
      <c r="A395" s="30"/>
      <c r="B395" s="30"/>
      <c r="C395" s="30"/>
      <c r="E395" s="149"/>
      <c r="F395" s="31"/>
      <c r="G395" s="50"/>
    </row>
    <row r="396" ht="15.75" customHeight="1">
      <c r="A396" s="30"/>
      <c r="B396" s="30"/>
      <c r="C396" s="30"/>
      <c r="E396" s="149"/>
      <c r="F396" s="31"/>
      <c r="G396" s="50"/>
    </row>
    <row r="397" ht="15.75" customHeight="1">
      <c r="A397" s="30"/>
      <c r="B397" s="30"/>
      <c r="C397" s="30"/>
      <c r="E397" s="149"/>
      <c r="F397" s="31"/>
      <c r="G397" s="50"/>
    </row>
    <row r="398" ht="15.75" customHeight="1">
      <c r="A398" s="30"/>
      <c r="B398" s="30"/>
      <c r="C398" s="30"/>
      <c r="E398" s="149"/>
      <c r="F398" s="31"/>
      <c r="G398" s="50"/>
    </row>
    <row r="399" ht="15.75" customHeight="1">
      <c r="A399" s="30"/>
      <c r="B399" s="30"/>
      <c r="C399" s="30"/>
      <c r="E399" s="149"/>
      <c r="F399" s="31"/>
      <c r="G399" s="50"/>
    </row>
    <row r="400" ht="15.75" customHeight="1">
      <c r="A400" s="30"/>
      <c r="B400" s="30"/>
      <c r="C400" s="30"/>
      <c r="E400" s="149"/>
      <c r="F400" s="31"/>
      <c r="G400" s="50"/>
    </row>
    <row r="401" ht="15.75" customHeight="1">
      <c r="A401" s="30"/>
      <c r="B401" s="30"/>
      <c r="C401" s="30"/>
      <c r="E401" s="149"/>
      <c r="F401" s="31"/>
      <c r="G401" s="50"/>
    </row>
    <row r="402" ht="15.75" customHeight="1">
      <c r="A402" s="30"/>
      <c r="B402" s="30"/>
      <c r="C402" s="30"/>
      <c r="E402" s="149"/>
      <c r="F402" s="31"/>
      <c r="G402" s="50"/>
    </row>
    <row r="403" ht="15.75" customHeight="1">
      <c r="A403" s="30"/>
      <c r="B403" s="30"/>
      <c r="C403" s="30"/>
      <c r="E403" s="149"/>
      <c r="F403" s="31"/>
      <c r="G403" s="50"/>
    </row>
    <row r="404" ht="15.75" customHeight="1">
      <c r="A404" s="30"/>
      <c r="B404" s="30"/>
      <c r="C404" s="30"/>
      <c r="E404" s="149"/>
      <c r="F404" s="31"/>
      <c r="G404" s="50"/>
    </row>
    <row r="405" ht="15.75" customHeight="1">
      <c r="A405" s="30"/>
      <c r="B405" s="30"/>
      <c r="C405" s="30"/>
      <c r="E405" s="149"/>
      <c r="F405" s="31"/>
      <c r="G405" s="50"/>
    </row>
    <row r="406" ht="15.75" customHeight="1">
      <c r="A406" s="30"/>
      <c r="B406" s="30"/>
      <c r="C406" s="30"/>
      <c r="E406" s="149"/>
      <c r="F406" s="31"/>
      <c r="G406" s="50"/>
    </row>
    <row r="407" ht="15.75" customHeight="1">
      <c r="A407" s="30"/>
      <c r="B407" s="30"/>
      <c r="C407" s="30"/>
      <c r="E407" s="149"/>
      <c r="F407" s="31"/>
      <c r="G407" s="50"/>
    </row>
    <row r="408" ht="15.75" customHeight="1">
      <c r="A408" s="30"/>
      <c r="B408" s="30"/>
      <c r="C408" s="30"/>
      <c r="E408" s="149"/>
      <c r="F408" s="31"/>
      <c r="G408" s="50"/>
    </row>
    <row r="409" ht="15.75" customHeight="1">
      <c r="A409" s="30"/>
      <c r="B409" s="30"/>
      <c r="C409" s="30"/>
      <c r="E409" s="149"/>
      <c r="F409" s="31"/>
      <c r="G409" s="50"/>
    </row>
    <row r="410" ht="15.75" customHeight="1">
      <c r="A410" s="30"/>
      <c r="B410" s="30"/>
      <c r="C410" s="30"/>
      <c r="E410" s="149"/>
      <c r="F410" s="31"/>
      <c r="G410" s="50"/>
    </row>
    <row r="411" ht="15.75" customHeight="1">
      <c r="A411" s="30"/>
      <c r="B411" s="30"/>
      <c r="C411" s="30"/>
      <c r="E411" s="149"/>
      <c r="F411" s="31"/>
      <c r="G411" s="50"/>
    </row>
    <row r="412" ht="15.75" customHeight="1">
      <c r="A412" s="30"/>
      <c r="B412" s="30"/>
      <c r="C412" s="30"/>
      <c r="E412" s="149"/>
      <c r="F412" s="31"/>
      <c r="G412" s="50"/>
    </row>
    <row r="413" ht="15.75" customHeight="1">
      <c r="A413" s="30"/>
      <c r="B413" s="30"/>
      <c r="C413" s="30"/>
      <c r="E413" s="149"/>
      <c r="F413" s="31"/>
      <c r="G413" s="50"/>
    </row>
    <row r="414" ht="15.75" customHeight="1">
      <c r="A414" s="30"/>
      <c r="B414" s="30"/>
      <c r="C414" s="30"/>
      <c r="E414" s="149"/>
      <c r="F414" s="31"/>
      <c r="G414" s="50"/>
    </row>
    <row r="415" ht="15.75" customHeight="1">
      <c r="A415" s="30"/>
      <c r="B415" s="30"/>
      <c r="C415" s="30"/>
      <c r="E415" s="149"/>
      <c r="F415" s="31"/>
      <c r="G415" s="50"/>
    </row>
    <row r="416" ht="15.75" customHeight="1">
      <c r="A416" s="30"/>
      <c r="B416" s="30"/>
      <c r="C416" s="30"/>
      <c r="E416" s="149"/>
      <c r="F416" s="31"/>
      <c r="G416" s="50"/>
    </row>
    <row r="417" ht="15.75" customHeight="1">
      <c r="A417" s="30"/>
      <c r="B417" s="30"/>
      <c r="C417" s="30"/>
      <c r="E417" s="149"/>
      <c r="F417" s="31"/>
      <c r="G417" s="50"/>
    </row>
    <row r="418" ht="15.75" customHeight="1">
      <c r="A418" s="30"/>
      <c r="B418" s="30"/>
      <c r="C418" s="30"/>
      <c r="E418" s="149"/>
      <c r="F418" s="31"/>
      <c r="G418" s="50"/>
    </row>
    <row r="419" ht="15.75" customHeight="1">
      <c r="A419" s="30"/>
      <c r="B419" s="30"/>
      <c r="C419" s="30"/>
      <c r="E419" s="149"/>
      <c r="F419" s="31"/>
      <c r="G419" s="50"/>
    </row>
    <row r="420" ht="15.75" customHeight="1">
      <c r="A420" s="30"/>
      <c r="B420" s="30"/>
      <c r="C420" s="30"/>
      <c r="E420" s="149"/>
      <c r="F420" s="31"/>
      <c r="G420" s="50"/>
    </row>
    <row r="421" ht="15.75" customHeight="1">
      <c r="A421" s="30"/>
      <c r="B421" s="30"/>
      <c r="C421" s="30"/>
      <c r="E421" s="149"/>
      <c r="F421" s="31"/>
      <c r="G421" s="50"/>
    </row>
    <row r="422" ht="15.75" customHeight="1">
      <c r="A422" s="30"/>
      <c r="B422" s="30"/>
      <c r="C422" s="30"/>
      <c r="E422" s="149"/>
      <c r="F422" s="31"/>
      <c r="G422" s="50"/>
    </row>
    <row r="423" ht="15.75" customHeight="1">
      <c r="A423" s="30"/>
      <c r="B423" s="30"/>
      <c r="C423" s="30"/>
      <c r="E423" s="149"/>
      <c r="F423" s="31"/>
      <c r="G423" s="50"/>
    </row>
    <row r="424" ht="15.75" customHeight="1">
      <c r="A424" s="30"/>
      <c r="B424" s="30"/>
      <c r="C424" s="30"/>
      <c r="E424" s="149"/>
      <c r="F424" s="31"/>
      <c r="G424" s="50"/>
    </row>
    <row r="425" ht="15.75" customHeight="1">
      <c r="A425" s="30"/>
      <c r="B425" s="30"/>
      <c r="C425" s="30"/>
      <c r="E425" s="149"/>
      <c r="F425" s="31"/>
      <c r="G425" s="50"/>
    </row>
    <row r="426" ht="15.75" customHeight="1">
      <c r="A426" s="30"/>
      <c r="B426" s="30"/>
      <c r="C426" s="30"/>
      <c r="E426" s="149"/>
      <c r="F426" s="31"/>
      <c r="G426" s="50"/>
    </row>
    <row r="427" ht="15.75" customHeight="1">
      <c r="A427" s="30"/>
      <c r="B427" s="30"/>
      <c r="C427" s="30"/>
      <c r="E427" s="149"/>
      <c r="F427" s="31"/>
      <c r="G427" s="50"/>
    </row>
    <row r="428" ht="15.75" customHeight="1">
      <c r="A428" s="30"/>
      <c r="B428" s="30"/>
      <c r="C428" s="30"/>
      <c r="E428" s="149"/>
      <c r="F428" s="31"/>
      <c r="G428" s="50"/>
    </row>
    <row r="429" ht="15.75" customHeight="1">
      <c r="A429" s="30"/>
      <c r="B429" s="30"/>
      <c r="C429" s="30"/>
      <c r="E429" s="149"/>
      <c r="F429" s="31"/>
      <c r="G429" s="50"/>
    </row>
    <row r="430" ht="15.75" customHeight="1">
      <c r="A430" s="30"/>
      <c r="B430" s="30"/>
      <c r="C430" s="30"/>
      <c r="E430" s="149"/>
      <c r="F430" s="31"/>
      <c r="G430" s="50"/>
    </row>
    <row r="431" ht="15.75" customHeight="1">
      <c r="A431" s="30"/>
      <c r="B431" s="30"/>
      <c r="C431" s="30"/>
      <c r="E431" s="149"/>
      <c r="F431" s="31"/>
      <c r="G431" s="50"/>
    </row>
    <row r="432" ht="15.75" customHeight="1">
      <c r="A432" s="30"/>
      <c r="B432" s="30"/>
      <c r="C432" s="30"/>
      <c r="E432" s="149"/>
      <c r="F432" s="31"/>
      <c r="G432" s="50"/>
    </row>
    <row r="433" ht="15.75" customHeight="1">
      <c r="A433" s="30"/>
      <c r="B433" s="30"/>
      <c r="C433" s="30"/>
      <c r="E433" s="149"/>
      <c r="F433" s="31"/>
      <c r="G433" s="50"/>
    </row>
    <row r="434" ht="15.75" customHeight="1">
      <c r="A434" s="30"/>
      <c r="B434" s="30"/>
      <c r="C434" s="30"/>
      <c r="E434" s="149"/>
      <c r="F434" s="31"/>
      <c r="G434" s="50"/>
    </row>
    <row r="435" ht="15.75" customHeight="1">
      <c r="A435" s="30"/>
      <c r="B435" s="30"/>
      <c r="C435" s="30"/>
      <c r="E435" s="149"/>
      <c r="F435" s="31"/>
      <c r="G435" s="50"/>
    </row>
    <row r="436" ht="15.75" customHeight="1">
      <c r="A436" s="30"/>
      <c r="B436" s="30"/>
      <c r="C436" s="30"/>
      <c r="E436" s="149"/>
      <c r="F436" s="31"/>
      <c r="G436" s="50"/>
    </row>
    <row r="437" ht="15.75" customHeight="1">
      <c r="A437" s="30"/>
      <c r="B437" s="30"/>
      <c r="C437" s="30"/>
      <c r="E437" s="149"/>
      <c r="F437" s="31"/>
      <c r="G437" s="50"/>
    </row>
    <row r="438" ht="15.75" customHeight="1">
      <c r="A438" s="30"/>
      <c r="B438" s="30"/>
      <c r="C438" s="30"/>
      <c r="E438" s="149"/>
      <c r="F438" s="31"/>
      <c r="G438" s="50"/>
    </row>
    <row r="439" ht="15.75" customHeight="1">
      <c r="A439" s="30"/>
      <c r="B439" s="30"/>
      <c r="C439" s="30"/>
      <c r="E439" s="149"/>
      <c r="F439" s="31"/>
      <c r="G439" s="50"/>
    </row>
    <row r="440" ht="15.75" customHeight="1">
      <c r="A440" s="30"/>
      <c r="B440" s="30"/>
      <c r="C440" s="30"/>
      <c r="E440" s="149"/>
      <c r="F440" s="31"/>
      <c r="G440" s="50"/>
    </row>
    <row r="441" ht="15.75" customHeight="1">
      <c r="A441" s="30"/>
      <c r="B441" s="30"/>
      <c r="C441" s="30"/>
      <c r="E441" s="149"/>
      <c r="F441" s="31"/>
      <c r="G441" s="50"/>
    </row>
    <row r="442" ht="15.75" customHeight="1">
      <c r="A442" s="30"/>
      <c r="B442" s="30"/>
      <c r="C442" s="30"/>
      <c r="E442" s="149"/>
      <c r="F442" s="31"/>
      <c r="G442" s="50"/>
    </row>
    <row r="443" ht="15.75" customHeight="1">
      <c r="A443" s="30"/>
      <c r="B443" s="30"/>
      <c r="C443" s="30"/>
      <c r="E443" s="149"/>
      <c r="F443" s="31"/>
      <c r="G443" s="50"/>
    </row>
    <row r="444" ht="15.75" customHeight="1">
      <c r="A444" s="30"/>
      <c r="B444" s="30"/>
      <c r="C444" s="30"/>
      <c r="E444" s="149"/>
      <c r="F444" s="31"/>
      <c r="G444" s="50"/>
    </row>
    <row r="445" ht="15.75" customHeight="1">
      <c r="A445" s="30"/>
      <c r="B445" s="30"/>
      <c r="C445" s="30"/>
      <c r="E445" s="149"/>
      <c r="F445" s="31"/>
      <c r="G445" s="50"/>
    </row>
    <row r="446" ht="15.75" customHeight="1">
      <c r="A446" s="30"/>
      <c r="B446" s="30"/>
      <c r="C446" s="30"/>
      <c r="E446" s="149"/>
      <c r="F446" s="31"/>
      <c r="G446" s="50"/>
    </row>
    <row r="447" ht="15.75" customHeight="1">
      <c r="A447" s="30"/>
      <c r="B447" s="30"/>
      <c r="C447" s="30"/>
      <c r="E447" s="149"/>
      <c r="F447" s="31"/>
      <c r="G447" s="50"/>
    </row>
    <row r="448" ht="15.75" customHeight="1">
      <c r="A448" s="30"/>
      <c r="B448" s="30"/>
      <c r="C448" s="30"/>
      <c r="E448" s="149"/>
      <c r="F448" s="31"/>
      <c r="G448" s="50"/>
    </row>
    <row r="449" ht="15.75" customHeight="1">
      <c r="A449" s="30"/>
      <c r="B449" s="30"/>
      <c r="C449" s="30"/>
      <c r="E449" s="149"/>
      <c r="F449" s="31"/>
      <c r="G449" s="50"/>
    </row>
    <row r="450" ht="15.75" customHeight="1">
      <c r="A450" s="30"/>
      <c r="B450" s="30"/>
      <c r="C450" s="30"/>
      <c r="E450" s="149"/>
      <c r="F450" s="31"/>
      <c r="G450" s="50"/>
    </row>
    <row r="451" ht="15.75" customHeight="1">
      <c r="A451" s="30"/>
      <c r="B451" s="30"/>
      <c r="C451" s="30"/>
      <c r="E451" s="149"/>
      <c r="F451" s="31"/>
      <c r="G451" s="50"/>
    </row>
    <row r="452" ht="15.75" customHeight="1">
      <c r="A452" s="30"/>
      <c r="B452" s="30"/>
      <c r="C452" s="30"/>
      <c r="E452" s="149"/>
      <c r="F452" s="31"/>
      <c r="G452" s="50"/>
    </row>
    <row r="453" ht="15.75" customHeight="1">
      <c r="A453" s="30"/>
      <c r="B453" s="30"/>
      <c r="C453" s="30"/>
      <c r="E453" s="149"/>
      <c r="F453" s="31"/>
      <c r="G453" s="50"/>
    </row>
    <row r="454" ht="15.75" customHeight="1">
      <c r="A454" s="30"/>
      <c r="B454" s="30"/>
      <c r="C454" s="30"/>
      <c r="E454" s="149"/>
      <c r="F454" s="31"/>
      <c r="G454" s="50"/>
    </row>
    <row r="455" ht="15.75" customHeight="1">
      <c r="A455" s="30"/>
      <c r="B455" s="30"/>
      <c r="C455" s="30"/>
      <c r="E455" s="149"/>
      <c r="F455" s="31"/>
      <c r="G455" s="50"/>
    </row>
    <row r="456" ht="15.75" customHeight="1">
      <c r="A456" s="30"/>
      <c r="B456" s="30"/>
      <c r="C456" s="30"/>
      <c r="E456" s="149"/>
      <c r="F456" s="31"/>
      <c r="G456" s="50"/>
    </row>
    <row r="457" ht="15.75" customHeight="1">
      <c r="A457" s="30"/>
      <c r="B457" s="30"/>
      <c r="C457" s="30"/>
      <c r="E457" s="149"/>
      <c r="F457" s="31"/>
      <c r="G457" s="50"/>
    </row>
    <row r="458" ht="15.75" customHeight="1">
      <c r="A458" s="30"/>
      <c r="B458" s="30"/>
      <c r="C458" s="30"/>
      <c r="E458" s="149"/>
      <c r="F458" s="31"/>
      <c r="G458" s="50"/>
    </row>
    <row r="459" ht="15.75" customHeight="1">
      <c r="A459" s="30"/>
      <c r="B459" s="30"/>
      <c r="C459" s="30"/>
      <c r="E459" s="149"/>
      <c r="F459" s="31"/>
      <c r="G459" s="50"/>
    </row>
    <row r="460" ht="15.75" customHeight="1">
      <c r="A460" s="30"/>
      <c r="B460" s="30"/>
      <c r="C460" s="30"/>
      <c r="E460" s="149"/>
      <c r="F460" s="31"/>
      <c r="G460" s="50"/>
    </row>
    <row r="461" ht="15.75" customHeight="1">
      <c r="A461" s="30"/>
      <c r="B461" s="30"/>
      <c r="C461" s="30"/>
      <c r="E461" s="149"/>
      <c r="F461" s="31"/>
      <c r="G461" s="50"/>
    </row>
    <row r="462" ht="15.75" customHeight="1">
      <c r="A462" s="30"/>
      <c r="B462" s="30"/>
      <c r="C462" s="30"/>
      <c r="E462" s="149"/>
      <c r="F462" s="31"/>
      <c r="G462" s="50"/>
    </row>
    <row r="463" ht="15.75" customHeight="1">
      <c r="A463" s="30"/>
      <c r="B463" s="30"/>
      <c r="C463" s="30"/>
      <c r="E463" s="149"/>
      <c r="F463" s="31"/>
      <c r="G463" s="50"/>
    </row>
    <row r="464" ht="15.75" customHeight="1">
      <c r="A464" s="30"/>
      <c r="B464" s="30"/>
      <c r="C464" s="30"/>
      <c r="E464" s="149"/>
      <c r="F464" s="31"/>
      <c r="G464" s="50"/>
    </row>
    <row r="465" ht="15.75" customHeight="1">
      <c r="A465" s="30"/>
      <c r="B465" s="30"/>
      <c r="C465" s="30"/>
      <c r="E465" s="149"/>
      <c r="F465" s="31"/>
      <c r="G465" s="50"/>
    </row>
    <row r="466" ht="15.75" customHeight="1">
      <c r="A466" s="30"/>
      <c r="B466" s="30"/>
      <c r="C466" s="30"/>
      <c r="E466" s="149"/>
      <c r="F466" s="31"/>
      <c r="G466" s="50"/>
    </row>
    <row r="467" ht="15.75" customHeight="1">
      <c r="A467" s="30"/>
      <c r="B467" s="30"/>
      <c r="C467" s="30"/>
      <c r="E467" s="149"/>
      <c r="F467" s="31"/>
      <c r="G467" s="50"/>
    </row>
    <row r="468" ht="15.75" customHeight="1">
      <c r="A468" s="30"/>
      <c r="B468" s="30"/>
      <c r="C468" s="30"/>
      <c r="E468" s="149"/>
      <c r="F468" s="31"/>
      <c r="G468" s="50"/>
    </row>
    <row r="469" ht="15.75" customHeight="1">
      <c r="A469" s="30"/>
      <c r="B469" s="30"/>
      <c r="C469" s="30"/>
      <c r="E469" s="149"/>
      <c r="F469" s="31"/>
      <c r="G469" s="50"/>
    </row>
    <row r="470" ht="15.75" customHeight="1">
      <c r="A470" s="30"/>
      <c r="B470" s="30"/>
      <c r="C470" s="30"/>
      <c r="E470" s="149"/>
      <c r="F470" s="31"/>
      <c r="G470" s="50"/>
    </row>
    <row r="471" ht="15.75" customHeight="1">
      <c r="A471" s="30"/>
      <c r="B471" s="30"/>
      <c r="C471" s="30"/>
      <c r="E471" s="149"/>
      <c r="F471" s="31"/>
      <c r="G471" s="50"/>
    </row>
    <row r="472" ht="15.75" customHeight="1">
      <c r="A472" s="109"/>
      <c r="B472" s="109"/>
      <c r="F472" s="109"/>
      <c r="G472" s="109"/>
    </row>
    <row r="473" ht="15.75" customHeight="1">
      <c r="A473" s="109"/>
      <c r="B473" s="109"/>
      <c r="F473" s="109"/>
      <c r="G473" s="109"/>
    </row>
    <row r="474" ht="15.75" customHeight="1">
      <c r="A474" s="109"/>
      <c r="B474" s="109"/>
      <c r="F474" s="109"/>
      <c r="G474" s="109"/>
    </row>
    <row r="475" ht="15.75" customHeight="1">
      <c r="A475" s="109"/>
      <c r="B475" s="109"/>
      <c r="F475" s="109"/>
      <c r="G475" s="109"/>
    </row>
    <row r="476" ht="15.75" customHeight="1">
      <c r="A476" s="109"/>
      <c r="B476" s="109"/>
      <c r="F476" s="109"/>
      <c r="G476" s="109"/>
    </row>
    <row r="477" ht="15.75" customHeight="1">
      <c r="A477" s="109"/>
      <c r="B477" s="109"/>
      <c r="F477" s="109"/>
      <c r="G477" s="109"/>
    </row>
    <row r="478" ht="15.75" customHeight="1">
      <c r="A478" s="109"/>
      <c r="B478" s="109"/>
      <c r="F478" s="109"/>
      <c r="G478" s="109"/>
    </row>
    <row r="479" ht="15.75" customHeight="1">
      <c r="A479" s="109"/>
      <c r="B479" s="109"/>
      <c r="F479" s="109"/>
      <c r="G479" s="109"/>
    </row>
    <row r="480" ht="15.75" customHeight="1">
      <c r="A480" s="109"/>
      <c r="B480" s="109"/>
      <c r="F480" s="109"/>
      <c r="G480" s="109"/>
    </row>
    <row r="481" ht="15.75" customHeight="1">
      <c r="A481" s="109"/>
      <c r="B481" s="109"/>
      <c r="F481" s="109"/>
      <c r="G481" s="109"/>
    </row>
    <row r="482" ht="15.75" customHeight="1">
      <c r="A482" s="109"/>
      <c r="B482" s="109"/>
      <c r="F482" s="109"/>
      <c r="G482" s="109"/>
    </row>
    <row r="483" ht="15.75" customHeight="1">
      <c r="A483" s="109"/>
      <c r="B483" s="109"/>
      <c r="F483" s="109"/>
      <c r="G483" s="109"/>
    </row>
    <row r="484" ht="15.75" customHeight="1">
      <c r="A484" s="109"/>
      <c r="B484" s="109"/>
      <c r="F484" s="109"/>
      <c r="G484" s="109"/>
    </row>
    <row r="485" ht="15.75" customHeight="1">
      <c r="A485" s="109"/>
      <c r="B485" s="109"/>
      <c r="F485" s="109"/>
      <c r="G485" s="109"/>
    </row>
    <row r="486" ht="15.75" customHeight="1">
      <c r="A486" s="109"/>
      <c r="B486" s="109"/>
      <c r="F486" s="109"/>
      <c r="G486" s="109"/>
    </row>
    <row r="487" ht="15.75" customHeight="1">
      <c r="A487" s="109"/>
      <c r="B487" s="109"/>
      <c r="F487" s="109"/>
      <c r="G487" s="109"/>
    </row>
    <row r="488" ht="15.75" customHeight="1">
      <c r="A488" s="109"/>
      <c r="B488" s="109"/>
      <c r="F488" s="109"/>
      <c r="G488" s="109"/>
    </row>
    <row r="489" ht="15.75" customHeight="1">
      <c r="A489" s="109"/>
      <c r="B489" s="109"/>
      <c r="F489" s="109"/>
      <c r="G489" s="109"/>
    </row>
    <row r="490" ht="15.75" customHeight="1">
      <c r="A490" s="109"/>
      <c r="B490" s="109"/>
      <c r="F490" s="109"/>
      <c r="G490" s="109"/>
    </row>
    <row r="491" ht="15.75" customHeight="1">
      <c r="A491" s="109"/>
      <c r="B491" s="109"/>
      <c r="F491" s="109"/>
      <c r="G491" s="109"/>
    </row>
    <row r="492" ht="15.75" customHeight="1">
      <c r="A492" s="109"/>
      <c r="B492" s="109"/>
      <c r="F492" s="109"/>
      <c r="G492" s="109"/>
    </row>
    <row r="493" ht="15.75" customHeight="1">
      <c r="A493" s="109"/>
      <c r="B493" s="109"/>
      <c r="F493" s="109"/>
      <c r="G493" s="109"/>
    </row>
    <row r="494" ht="15.75" customHeight="1">
      <c r="A494" s="109"/>
      <c r="B494" s="109"/>
      <c r="F494" s="109"/>
      <c r="G494" s="109"/>
    </row>
    <row r="495" ht="15.75" customHeight="1">
      <c r="A495" s="109"/>
      <c r="B495" s="109"/>
      <c r="F495" s="109"/>
      <c r="G495" s="109"/>
    </row>
    <row r="496" ht="15.75" customHeight="1">
      <c r="A496" s="109"/>
      <c r="B496" s="109"/>
      <c r="F496" s="109"/>
      <c r="G496" s="109"/>
    </row>
    <row r="497" ht="15.75" customHeight="1">
      <c r="A497" s="109"/>
      <c r="B497" s="109"/>
      <c r="F497" s="109"/>
      <c r="G497" s="109"/>
    </row>
    <row r="498" ht="15.75" customHeight="1">
      <c r="A498" s="109"/>
      <c r="B498" s="109"/>
      <c r="F498" s="109"/>
      <c r="G498" s="109"/>
    </row>
    <row r="499" ht="15.75" customHeight="1">
      <c r="A499" s="109"/>
      <c r="B499" s="109"/>
      <c r="F499" s="109"/>
      <c r="G499" s="109"/>
    </row>
    <row r="500" ht="15.75" customHeight="1">
      <c r="A500" s="109"/>
      <c r="B500" s="109"/>
      <c r="F500" s="109"/>
      <c r="G500" s="109"/>
    </row>
    <row r="501" ht="15.75" customHeight="1">
      <c r="A501" s="109"/>
      <c r="B501" s="109"/>
      <c r="F501" s="109"/>
      <c r="G501" s="109"/>
    </row>
    <row r="502" ht="15.75" customHeight="1">
      <c r="A502" s="109"/>
      <c r="B502" s="109"/>
      <c r="F502" s="109"/>
      <c r="G502" s="109"/>
    </row>
    <row r="503" ht="15.75" customHeight="1">
      <c r="A503" s="109"/>
      <c r="B503" s="109"/>
      <c r="F503" s="109"/>
      <c r="G503" s="109"/>
    </row>
    <row r="504" ht="15.75" customHeight="1">
      <c r="A504" s="109"/>
      <c r="B504" s="109"/>
      <c r="F504" s="109"/>
      <c r="G504" s="109"/>
    </row>
    <row r="505" ht="15.75" customHeight="1">
      <c r="A505" s="109"/>
      <c r="B505" s="109"/>
      <c r="F505" s="109"/>
      <c r="G505" s="109"/>
    </row>
    <row r="506" ht="15.75" customHeight="1">
      <c r="A506" s="109"/>
      <c r="B506" s="109"/>
      <c r="F506" s="109"/>
      <c r="G506" s="109"/>
    </row>
    <row r="507" ht="15.75" customHeight="1">
      <c r="A507" s="109"/>
      <c r="B507" s="109"/>
      <c r="F507" s="109"/>
      <c r="G507" s="109"/>
    </row>
    <row r="508" ht="15.75" customHeight="1">
      <c r="A508" s="109"/>
      <c r="B508" s="109"/>
      <c r="F508" s="109"/>
      <c r="G508" s="109"/>
    </row>
    <row r="509" ht="15.75" customHeight="1">
      <c r="A509" s="109"/>
      <c r="B509" s="109"/>
      <c r="F509" s="109"/>
      <c r="G509" s="109"/>
    </row>
    <row r="510" ht="15.75" customHeight="1">
      <c r="A510" s="109"/>
      <c r="B510" s="109"/>
      <c r="F510" s="109"/>
      <c r="G510" s="109"/>
    </row>
    <row r="511" ht="15.75" customHeight="1">
      <c r="A511" s="109"/>
      <c r="B511" s="109"/>
      <c r="F511" s="109"/>
      <c r="G511" s="109"/>
    </row>
    <row r="512" ht="15.75" customHeight="1">
      <c r="A512" s="109"/>
      <c r="B512" s="109"/>
      <c r="F512" s="109"/>
      <c r="G512" s="109"/>
    </row>
    <row r="513" ht="15.75" customHeight="1">
      <c r="A513" s="109"/>
      <c r="B513" s="109"/>
      <c r="F513" s="109"/>
      <c r="G513" s="109"/>
    </row>
    <row r="514" ht="15.75" customHeight="1">
      <c r="A514" s="109"/>
      <c r="B514" s="109"/>
      <c r="F514" s="109"/>
      <c r="G514" s="109"/>
    </row>
    <row r="515" ht="15.75" customHeight="1">
      <c r="A515" s="109"/>
      <c r="B515" s="109"/>
      <c r="F515" s="109"/>
      <c r="G515" s="109"/>
    </row>
    <row r="516" ht="15.75" customHeight="1">
      <c r="A516" s="109"/>
      <c r="B516" s="109"/>
      <c r="F516" s="109"/>
      <c r="G516" s="109"/>
    </row>
    <row r="517" ht="15.75" customHeight="1">
      <c r="A517" s="109"/>
      <c r="B517" s="109"/>
      <c r="F517" s="109"/>
      <c r="G517" s="109"/>
    </row>
    <row r="518" ht="15.75" customHeight="1">
      <c r="A518" s="109"/>
      <c r="B518" s="109"/>
      <c r="F518" s="109"/>
      <c r="G518" s="109"/>
    </row>
    <row r="519" ht="15.75" customHeight="1">
      <c r="A519" s="109"/>
      <c r="B519" s="109"/>
      <c r="F519" s="109"/>
      <c r="G519" s="109"/>
    </row>
    <row r="520" ht="15.75" customHeight="1">
      <c r="A520" s="109"/>
      <c r="B520" s="109"/>
      <c r="F520" s="109"/>
      <c r="G520" s="109"/>
    </row>
    <row r="521" ht="15.75" customHeight="1">
      <c r="A521" s="109"/>
      <c r="B521" s="109"/>
      <c r="F521" s="109"/>
      <c r="G521" s="109"/>
    </row>
    <row r="522" ht="15.75" customHeight="1">
      <c r="A522" s="109"/>
      <c r="B522" s="109"/>
      <c r="F522" s="109"/>
      <c r="G522" s="109"/>
    </row>
    <row r="523" ht="15.75" customHeight="1">
      <c r="A523" s="109"/>
      <c r="B523" s="109"/>
      <c r="F523" s="109"/>
      <c r="G523" s="109"/>
    </row>
    <row r="524" ht="15.75" customHeight="1">
      <c r="A524" s="109"/>
      <c r="B524" s="109"/>
      <c r="F524" s="109"/>
      <c r="G524" s="109"/>
    </row>
    <row r="525" ht="15.75" customHeight="1">
      <c r="A525" s="109"/>
      <c r="B525" s="109"/>
      <c r="F525" s="109"/>
      <c r="G525" s="109"/>
    </row>
    <row r="526" ht="15.75" customHeight="1">
      <c r="A526" s="109"/>
      <c r="B526" s="109"/>
      <c r="F526" s="109"/>
      <c r="G526" s="109"/>
    </row>
    <row r="527" ht="15.75" customHeight="1">
      <c r="A527" s="109"/>
      <c r="B527" s="109"/>
      <c r="F527" s="109"/>
      <c r="G527" s="109"/>
    </row>
    <row r="528" ht="15.75" customHeight="1">
      <c r="A528" s="109"/>
      <c r="B528" s="109"/>
      <c r="F528" s="109"/>
      <c r="G528" s="109"/>
    </row>
    <row r="529" ht="15.75" customHeight="1">
      <c r="A529" s="109"/>
      <c r="B529" s="109"/>
      <c r="F529" s="109"/>
      <c r="G529" s="109"/>
    </row>
    <row r="530" ht="15.75" customHeight="1">
      <c r="A530" s="109"/>
      <c r="B530" s="109"/>
      <c r="F530" s="109"/>
      <c r="G530" s="109"/>
    </row>
    <row r="531" ht="15.75" customHeight="1">
      <c r="A531" s="109"/>
      <c r="B531" s="109"/>
      <c r="F531" s="109"/>
      <c r="G531" s="109"/>
    </row>
    <row r="532" ht="15.75" customHeight="1">
      <c r="A532" s="109"/>
      <c r="B532" s="109"/>
      <c r="F532" s="109"/>
      <c r="G532" s="109"/>
    </row>
    <row r="533" ht="15.75" customHeight="1">
      <c r="A533" s="109"/>
      <c r="B533" s="109"/>
      <c r="F533" s="109"/>
      <c r="G533" s="109"/>
    </row>
    <row r="534" ht="15.75" customHeight="1">
      <c r="A534" s="109"/>
      <c r="B534" s="109"/>
      <c r="F534" s="109"/>
      <c r="G534" s="109"/>
    </row>
    <row r="535" ht="15.75" customHeight="1">
      <c r="A535" s="109"/>
      <c r="B535" s="109"/>
      <c r="F535" s="109"/>
      <c r="G535" s="109"/>
    </row>
    <row r="536" ht="15.75" customHeight="1">
      <c r="A536" s="109"/>
      <c r="B536" s="109"/>
      <c r="F536" s="109"/>
      <c r="G536" s="109"/>
    </row>
    <row r="537" ht="15.75" customHeight="1">
      <c r="A537" s="109"/>
      <c r="B537" s="109"/>
      <c r="F537" s="109"/>
      <c r="G537" s="109"/>
    </row>
    <row r="538" ht="15.75" customHeight="1">
      <c r="A538" s="109"/>
      <c r="B538" s="109"/>
      <c r="F538" s="109"/>
      <c r="G538" s="109"/>
    </row>
    <row r="539" ht="15.75" customHeight="1">
      <c r="A539" s="109"/>
      <c r="B539" s="109"/>
      <c r="F539" s="109"/>
      <c r="G539" s="109"/>
    </row>
    <row r="540" ht="15.75" customHeight="1">
      <c r="A540" s="109"/>
      <c r="B540" s="109"/>
      <c r="F540" s="109"/>
      <c r="G540" s="109"/>
    </row>
    <row r="541" ht="15.75" customHeight="1">
      <c r="A541" s="109"/>
      <c r="B541" s="109"/>
      <c r="F541" s="109"/>
      <c r="G541" s="109"/>
    </row>
    <row r="542" ht="15.75" customHeight="1">
      <c r="A542" s="109"/>
      <c r="B542" s="109"/>
      <c r="F542" s="109"/>
      <c r="G542" s="109"/>
    </row>
    <row r="543" ht="15.75" customHeight="1">
      <c r="A543" s="109"/>
      <c r="B543" s="109"/>
      <c r="F543" s="109"/>
      <c r="G543" s="109"/>
    </row>
    <row r="544" ht="15.75" customHeight="1">
      <c r="A544" s="109"/>
      <c r="B544" s="109"/>
      <c r="F544" s="109"/>
      <c r="G544" s="109"/>
    </row>
    <row r="545" ht="15.75" customHeight="1">
      <c r="A545" s="109"/>
      <c r="B545" s="109"/>
      <c r="F545" s="109"/>
      <c r="G545" s="109"/>
    </row>
    <row r="546" ht="15.75" customHeight="1">
      <c r="A546" s="109"/>
      <c r="B546" s="109"/>
      <c r="F546" s="109"/>
      <c r="G546" s="109"/>
    </row>
    <row r="547" ht="15.75" customHeight="1">
      <c r="A547" s="109"/>
      <c r="B547" s="109"/>
      <c r="F547" s="109"/>
      <c r="G547" s="109"/>
    </row>
    <row r="548" ht="15.75" customHeight="1">
      <c r="A548" s="109"/>
      <c r="B548" s="109"/>
      <c r="F548" s="109"/>
      <c r="G548" s="109"/>
    </row>
    <row r="549" ht="15.75" customHeight="1">
      <c r="A549" s="109"/>
      <c r="B549" s="109"/>
      <c r="F549" s="109"/>
      <c r="G549" s="109"/>
    </row>
    <row r="550" ht="15.75" customHeight="1">
      <c r="A550" s="109"/>
      <c r="B550" s="109"/>
      <c r="F550" s="109"/>
      <c r="G550" s="109"/>
    </row>
    <row r="551" ht="15.75" customHeight="1">
      <c r="A551" s="109"/>
      <c r="B551" s="109"/>
      <c r="F551" s="109"/>
      <c r="G551" s="109"/>
    </row>
    <row r="552" ht="15.75" customHeight="1">
      <c r="A552" s="109"/>
      <c r="B552" s="109"/>
      <c r="F552" s="109"/>
      <c r="G552" s="109"/>
    </row>
    <row r="553" ht="15.75" customHeight="1">
      <c r="A553" s="109"/>
      <c r="B553" s="109"/>
      <c r="F553" s="109"/>
      <c r="G553" s="109"/>
    </row>
    <row r="554" ht="15.75" customHeight="1">
      <c r="A554" s="109"/>
      <c r="B554" s="109"/>
      <c r="F554" s="109"/>
      <c r="G554" s="109"/>
    </row>
    <row r="555" ht="15.75" customHeight="1">
      <c r="A555" s="109"/>
      <c r="B555" s="109"/>
      <c r="F555" s="109"/>
      <c r="G555" s="109"/>
    </row>
    <row r="556" ht="15.75" customHeight="1">
      <c r="A556" s="109"/>
      <c r="B556" s="109"/>
      <c r="F556" s="109"/>
      <c r="G556" s="109"/>
    </row>
    <row r="557" ht="15.75" customHeight="1">
      <c r="A557" s="109"/>
      <c r="B557" s="109"/>
      <c r="F557" s="109"/>
      <c r="G557" s="109"/>
    </row>
    <row r="558" ht="15.75" customHeight="1">
      <c r="A558" s="109"/>
      <c r="B558" s="109"/>
      <c r="F558" s="109"/>
      <c r="G558" s="109"/>
    </row>
    <row r="559" ht="15.75" customHeight="1">
      <c r="A559" s="109"/>
      <c r="B559" s="109"/>
      <c r="F559" s="109"/>
      <c r="G559" s="109"/>
    </row>
    <row r="560" ht="15.75" customHeight="1">
      <c r="A560" s="109"/>
      <c r="B560" s="109"/>
      <c r="F560" s="109"/>
      <c r="G560" s="109"/>
    </row>
    <row r="561" ht="15.75" customHeight="1">
      <c r="A561" s="109"/>
      <c r="B561" s="109"/>
      <c r="F561" s="109"/>
      <c r="G561" s="109"/>
    </row>
    <row r="562" ht="15.75" customHeight="1">
      <c r="A562" s="109"/>
      <c r="B562" s="109"/>
      <c r="F562" s="109"/>
      <c r="G562" s="109"/>
    </row>
    <row r="563" ht="15.75" customHeight="1">
      <c r="A563" s="109"/>
      <c r="B563" s="109"/>
      <c r="F563" s="109"/>
      <c r="G563" s="109"/>
    </row>
    <row r="564" ht="15.75" customHeight="1">
      <c r="A564" s="109"/>
      <c r="B564" s="109"/>
      <c r="F564" s="109"/>
      <c r="G564" s="109"/>
    </row>
    <row r="565" ht="15.75" customHeight="1">
      <c r="A565" s="109"/>
      <c r="B565" s="109"/>
      <c r="F565" s="109"/>
      <c r="G565" s="109"/>
    </row>
    <row r="566" ht="15.75" customHeight="1">
      <c r="A566" s="109"/>
      <c r="B566" s="109"/>
      <c r="F566" s="109"/>
      <c r="G566" s="109"/>
    </row>
    <row r="567" ht="15.75" customHeight="1">
      <c r="A567" s="109"/>
      <c r="B567" s="109"/>
      <c r="F567" s="109"/>
      <c r="G567" s="109"/>
    </row>
    <row r="568" ht="15.75" customHeight="1">
      <c r="A568" s="109"/>
      <c r="B568" s="109"/>
      <c r="F568" s="109"/>
      <c r="G568" s="109"/>
    </row>
    <row r="569" ht="15.75" customHeight="1">
      <c r="A569" s="109"/>
      <c r="B569" s="109"/>
      <c r="F569" s="109"/>
      <c r="G569" s="109"/>
    </row>
    <row r="570" ht="15.75" customHeight="1">
      <c r="A570" s="109"/>
      <c r="B570" s="109"/>
      <c r="F570" s="109"/>
      <c r="G570" s="109"/>
    </row>
    <row r="571" ht="15.75" customHeight="1">
      <c r="A571" s="109"/>
      <c r="B571" s="109"/>
      <c r="F571" s="109"/>
      <c r="G571" s="109"/>
    </row>
    <row r="572" ht="15.75" customHeight="1">
      <c r="A572" s="109"/>
      <c r="B572" s="109"/>
      <c r="F572" s="109"/>
      <c r="G572" s="109"/>
    </row>
    <row r="573" ht="15.75" customHeight="1">
      <c r="A573" s="109"/>
      <c r="B573" s="109"/>
      <c r="F573" s="109"/>
      <c r="G573" s="109"/>
    </row>
    <row r="574" ht="15.75" customHeight="1">
      <c r="A574" s="109"/>
      <c r="B574" s="109"/>
      <c r="F574" s="109"/>
      <c r="G574" s="109"/>
    </row>
    <row r="575" ht="15.75" customHeight="1">
      <c r="A575" s="109"/>
      <c r="B575" s="109"/>
      <c r="F575" s="109"/>
      <c r="G575" s="109"/>
    </row>
    <row r="576" ht="15.75" customHeight="1">
      <c r="A576" s="109"/>
      <c r="B576" s="109"/>
      <c r="F576" s="109"/>
      <c r="G576" s="109"/>
    </row>
    <row r="577" ht="15.75" customHeight="1">
      <c r="A577" s="109"/>
      <c r="B577" s="109"/>
      <c r="F577" s="109"/>
      <c r="G577" s="109"/>
    </row>
    <row r="578" ht="15.75" customHeight="1">
      <c r="A578" s="109"/>
      <c r="B578" s="109"/>
      <c r="F578" s="109"/>
      <c r="G578" s="109"/>
    </row>
    <row r="579" ht="15.75" customHeight="1">
      <c r="A579" s="109"/>
      <c r="B579" s="109"/>
      <c r="F579" s="109"/>
      <c r="G579" s="109"/>
    </row>
    <row r="580" ht="15.75" customHeight="1">
      <c r="A580" s="109"/>
      <c r="B580" s="109"/>
      <c r="F580" s="109"/>
      <c r="G580" s="109"/>
    </row>
    <row r="581" ht="15.75" customHeight="1">
      <c r="A581" s="109"/>
      <c r="B581" s="109"/>
      <c r="F581" s="109"/>
      <c r="G581" s="109"/>
    </row>
    <row r="582" ht="15.75" customHeight="1">
      <c r="A582" s="109"/>
      <c r="B582" s="109"/>
      <c r="F582" s="109"/>
      <c r="G582" s="109"/>
    </row>
    <row r="583" ht="15.75" customHeight="1">
      <c r="A583" s="109"/>
      <c r="B583" s="109"/>
      <c r="F583" s="109"/>
      <c r="G583" s="109"/>
    </row>
    <row r="584" ht="15.75" customHeight="1">
      <c r="A584" s="109"/>
      <c r="B584" s="109"/>
      <c r="F584" s="109"/>
      <c r="G584" s="109"/>
    </row>
    <row r="585" ht="15.75" customHeight="1">
      <c r="A585" s="109"/>
      <c r="B585" s="109"/>
      <c r="F585" s="109"/>
      <c r="G585" s="109"/>
    </row>
    <row r="586" ht="15.75" customHeight="1">
      <c r="A586" s="109"/>
      <c r="B586" s="109"/>
      <c r="F586" s="109"/>
      <c r="G586" s="109"/>
    </row>
    <row r="587" ht="15.75" customHeight="1">
      <c r="A587" s="109"/>
      <c r="B587" s="109"/>
      <c r="F587" s="109"/>
      <c r="G587" s="109"/>
    </row>
    <row r="588" ht="15.75" customHeight="1">
      <c r="A588" s="109"/>
      <c r="B588" s="109"/>
      <c r="F588" s="109"/>
      <c r="G588" s="109"/>
    </row>
    <row r="589" ht="15.75" customHeight="1">
      <c r="A589" s="109"/>
      <c r="B589" s="109"/>
      <c r="F589" s="109"/>
      <c r="G589" s="109"/>
    </row>
    <row r="590" ht="15.75" customHeight="1">
      <c r="A590" s="109"/>
      <c r="B590" s="109"/>
      <c r="F590" s="109"/>
      <c r="G590" s="109"/>
    </row>
    <row r="591" ht="15.75" customHeight="1">
      <c r="A591" s="109"/>
      <c r="B591" s="109"/>
      <c r="F591" s="109"/>
      <c r="G591" s="109"/>
    </row>
    <row r="592" ht="15.75" customHeight="1">
      <c r="A592" s="109"/>
      <c r="B592" s="109"/>
      <c r="F592" s="109"/>
      <c r="G592" s="109"/>
    </row>
    <row r="593" ht="15.75" customHeight="1">
      <c r="A593" s="109"/>
      <c r="B593" s="109"/>
      <c r="F593" s="109"/>
      <c r="G593" s="109"/>
    </row>
    <row r="594" ht="15.75" customHeight="1">
      <c r="A594" s="109"/>
      <c r="B594" s="109"/>
      <c r="F594" s="109"/>
      <c r="G594" s="109"/>
    </row>
    <row r="595" ht="15.75" customHeight="1">
      <c r="A595" s="109"/>
      <c r="B595" s="109"/>
      <c r="F595" s="109"/>
      <c r="G595" s="109"/>
    </row>
    <row r="596" ht="15.75" customHeight="1">
      <c r="A596" s="109"/>
      <c r="B596" s="109"/>
      <c r="F596" s="109"/>
      <c r="G596" s="109"/>
    </row>
    <row r="597" ht="15.75" customHeight="1">
      <c r="A597" s="109"/>
      <c r="B597" s="109"/>
      <c r="F597" s="109"/>
      <c r="G597" s="109"/>
    </row>
    <row r="598" ht="15.75" customHeight="1">
      <c r="A598" s="109"/>
      <c r="B598" s="109"/>
      <c r="F598" s="109"/>
      <c r="G598" s="109"/>
    </row>
    <row r="599" ht="15.75" customHeight="1">
      <c r="A599" s="109"/>
      <c r="B599" s="109"/>
      <c r="F599" s="109"/>
      <c r="G599" s="109"/>
    </row>
    <row r="600" ht="15.75" customHeight="1">
      <c r="A600" s="109"/>
      <c r="B600" s="109"/>
      <c r="F600" s="109"/>
      <c r="G600" s="109"/>
    </row>
    <row r="601" ht="15.75" customHeight="1">
      <c r="A601" s="109"/>
      <c r="B601" s="109"/>
      <c r="F601" s="109"/>
      <c r="G601" s="109"/>
    </row>
    <row r="602" ht="15.75" customHeight="1">
      <c r="A602" s="109"/>
      <c r="B602" s="109"/>
      <c r="F602" s="109"/>
      <c r="G602" s="109"/>
    </row>
    <row r="603" ht="15.75" customHeight="1">
      <c r="A603" s="109"/>
      <c r="B603" s="109"/>
      <c r="F603" s="109"/>
      <c r="G603" s="109"/>
    </row>
    <row r="604" ht="15.75" customHeight="1">
      <c r="A604" s="109"/>
      <c r="B604" s="109"/>
      <c r="F604" s="109"/>
      <c r="G604" s="109"/>
    </row>
    <row r="605" ht="15.75" customHeight="1">
      <c r="A605" s="109"/>
      <c r="B605" s="109"/>
      <c r="F605" s="109"/>
      <c r="G605" s="109"/>
    </row>
    <row r="606" ht="15.75" customHeight="1">
      <c r="A606" s="109"/>
      <c r="B606" s="109"/>
      <c r="F606" s="109"/>
      <c r="G606" s="109"/>
    </row>
    <row r="607" ht="15.75" customHeight="1">
      <c r="A607" s="109"/>
      <c r="B607" s="109"/>
      <c r="F607" s="109"/>
      <c r="G607" s="109"/>
    </row>
    <row r="608" ht="15.75" customHeight="1">
      <c r="A608" s="109"/>
      <c r="B608" s="109"/>
      <c r="F608" s="109"/>
      <c r="G608" s="109"/>
    </row>
    <row r="609" ht="15.75" customHeight="1">
      <c r="A609" s="109"/>
      <c r="B609" s="109"/>
      <c r="F609" s="109"/>
      <c r="G609" s="109"/>
    </row>
    <row r="610" ht="15.75" customHeight="1">
      <c r="A610" s="109"/>
      <c r="B610" s="109"/>
      <c r="F610" s="109"/>
      <c r="G610" s="109"/>
    </row>
    <row r="611" ht="15.75" customHeight="1">
      <c r="A611" s="109"/>
      <c r="B611" s="109"/>
      <c r="F611" s="109"/>
      <c r="G611" s="109"/>
    </row>
    <row r="612" ht="15.75" customHeight="1">
      <c r="A612" s="109"/>
      <c r="B612" s="109"/>
      <c r="F612" s="109"/>
      <c r="G612" s="109"/>
    </row>
    <row r="613" ht="15.75" customHeight="1">
      <c r="A613" s="109"/>
      <c r="B613" s="109"/>
      <c r="F613" s="109"/>
      <c r="G613" s="109"/>
    </row>
    <row r="614" ht="15.75" customHeight="1">
      <c r="A614" s="109"/>
      <c r="B614" s="109"/>
      <c r="F614" s="109"/>
      <c r="G614" s="109"/>
    </row>
    <row r="615" ht="15.75" customHeight="1">
      <c r="A615" s="109"/>
      <c r="B615" s="109"/>
      <c r="F615" s="109"/>
      <c r="G615" s="109"/>
    </row>
    <row r="616" ht="15.75" customHeight="1">
      <c r="A616" s="109"/>
      <c r="B616" s="109"/>
      <c r="F616" s="109"/>
      <c r="G616" s="109"/>
    </row>
    <row r="617" ht="15.75" customHeight="1">
      <c r="A617" s="109"/>
      <c r="B617" s="109"/>
      <c r="F617" s="109"/>
      <c r="G617" s="109"/>
    </row>
    <row r="618" ht="15.75" customHeight="1">
      <c r="A618" s="109"/>
      <c r="B618" s="109"/>
      <c r="F618" s="109"/>
      <c r="G618" s="109"/>
    </row>
    <row r="619" ht="15.75" customHeight="1">
      <c r="A619" s="109"/>
      <c r="B619" s="109"/>
      <c r="F619" s="109"/>
      <c r="G619" s="109"/>
    </row>
    <row r="620" ht="15.75" customHeight="1">
      <c r="A620" s="109"/>
      <c r="B620" s="109"/>
      <c r="F620" s="109"/>
      <c r="G620" s="109"/>
    </row>
    <row r="621" ht="15.75" customHeight="1">
      <c r="A621" s="109"/>
      <c r="B621" s="109"/>
      <c r="F621" s="109"/>
      <c r="G621" s="109"/>
    </row>
    <row r="622" ht="15.75" customHeight="1">
      <c r="A622" s="109"/>
      <c r="B622" s="109"/>
      <c r="F622" s="109"/>
      <c r="G622" s="109"/>
    </row>
    <row r="623" ht="15.75" customHeight="1">
      <c r="A623" s="109"/>
      <c r="B623" s="109"/>
      <c r="F623" s="109"/>
      <c r="G623" s="109"/>
    </row>
    <row r="624" ht="15.75" customHeight="1">
      <c r="A624" s="109"/>
      <c r="B624" s="109"/>
      <c r="F624" s="109"/>
      <c r="G624" s="109"/>
    </row>
    <row r="625" ht="15.75" customHeight="1">
      <c r="A625" s="109"/>
      <c r="B625" s="109"/>
      <c r="F625" s="109"/>
      <c r="G625" s="109"/>
    </row>
    <row r="626" ht="15.75" customHeight="1">
      <c r="A626" s="109"/>
      <c r="B626" s="109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>
      <c r="A999" s="109"/>
      <c r="B999" s="109"/>
      <c r="F999" s="109"/>
      <c r="G999" s="109"/>
    </row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">
    <mergeCell ref="A1:I1"/>
  </mergeCells>
  <conditionalFormatting sqref="G2">
    <cfRule type="cellIs" dxfId="0" priority="1" operator="greaterThan">
      <formula>0</formula>
    </cfRule>
  </conditionalFormatting>
  <conditionalFormatting sqref="G271:G365">
    <cfRule type="containsText" dxfId="6" priority="2" operator="containsText" text="Open">
      <formula>NOT(ISERROR(SEARCH(("Open"),(G271))))</formula>
    </cfRule>
  </conditionalFormatting>
  <conditionalFormatting sqref="G271:G365">
    <cfRule type="containsText" dxfId="7" priority="3" operator="containsText" text="Resolved">
      <formula>NOT(ISERROR(SEARCH(("Resolved"),(G271))))</formula>
    </cfRule>
  </conditionalFormatting>
  <dataValidations>
    <dataValidation type="list" allowBlank="1" sqref="F4:F999">
      <formula1>Codes!$G$2:$G$51</formula1>
    </dataValidation>
    <dataValidation type="list" allowBlank="1" sqref="A4:A999">
      <formula1>Codes!$C$2:$C$172</formula1>
    </dataValidation>
    <dataValidation type="list" allowBlank="1" sqref="B4:B999">
      <formula1>Codes!$E$2:$E$6</formula1>
    </dataValidation>
    <dataValidation type="list" allowBlank="1" sqref="G4:G999">
      <formula1>Codes!$A$2:$A$6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25.63"/>
    <col customWidth="1" min="5" max="6" width="12.63"/>
    <col customWidth="1" min="8" max="8" width="28.88"/>
    <col customWidth="1" min="9" max="9" width="30.5"/>
  </cols>
  <sheetData>
    <row r="1" ht="15.75" customHeight="1">
      <c r="A1" s="114" t="s">
        <v>1386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50"/>
      <c r="E2" s="117"/>
      <c r="F2" s="31"/>
      <c r="G2" s="30">
        <f>countif(G4:G2009,"Open")</f>
        <v>1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50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122</v>
      </c>
      <c r="B4" s="30" t="s">
        <v>7</v>
      </c>
      <c r="C4" s="30">
        <v>1.0</v>
      </c>
      <c r="D4" s="50" t="s">
        <v>761</v>
      </c>
      <c r="E4" s="149">
        <v>136129.25</v>
      </c>
      <c r="F4" s="31" t="s">
        <v>8</v>
      </c>
      <c r="G4" s="50"/>
    </row>
    <row r="5" ht="15.75" customHeight="1">
      <c r="A5" s="30" t="s">
        <v>122</v>
      </c>
      <c r="B5" s="30" t="s">
        <v>7</v>
      </c>
      <c r="C5" s="30">
        <v>2.0</v>
      </c>
      <c r="D5" s="50" t="s">
        <v>761</v>
      </c>
      <c r="E5" s="149">
        <v>136763.52</v>
      </c>
      <c r="F5" s="31" t="s">
        <v>8</v>
      </c>
      <c r="G5" s="50"/>
    </row>
    <row r="6" ht="15.75" customHeight="1">
      <c r="A6" s="30" t="s">
        <v>122</v>
      </c>
      <c r="B6" s="30" t="s">
        <v>7</v>
      </c>
      <c r="C6" s="30">
        <v>3.0</v>
      </c>
      <c r="D6" s="50" t="s">
        <v>761</v>
      </c>
      <c r="E6" s="149">
        <v>136129.25</v>
      </c>
      <c r="F6" s="31" t="s">
        <v>8</v>
      </c>
      <c r="G6" s="50"/>
    </row>
    <row r="7" ht="15.75" customHeight="1">
      <c r="A7" s="30" t="s">
        <v>122</v>
      </c>
      <c r="B7" s="30" t="s">
        <v>7</v>
      </c>
      <c r="C7" s="30">
        <v>4.0</v>
      </c>
      <c r="D7" s="50" t="s">
        <v>761</v>
      </c>
      <c r="E7" s="149">
        <v>137647.43</v>
      </c>
      <c r="F7" s="31" t="s">
        <v>8</v>
      </c>
      <c r="G7" s="50"/>
    </row>
    <row r="8" ht="15.75" customHeight="1">
      <c r="A8" s="30" t="s">
        <v>122</v>
      </c>
      <c r="B8" s="30" t="s">
        <v>7</v>
      </c>
      <c r="C8" s="30">
        <v>5.0</v>
      </c>
      <c r="D8" s="50" t="s">
        <v>1387</v>
      </c>
      <c r="E8" s="149">
        <v>76697.34</v>
      </c>
      <c r="F8" s="31" t="s">
        <v>93</v>
      </c>
      <c r="G8" s="50"/>
    </row>
    <row r="9" ht="15.75" customHeight="1">
      <c r="A9" s="30" t="s">
        <v>122</v>
      </c>
      <c r="B9" s="30" t="s">
        <v>7</v>
      </c>
      <c r="C9" s="30">
        <v>6.0</v>
      </c>
      <c r="D9" s="50" t="s">
        <v>1388</v>
      </c>
      <c r="E9" s="149">
        <v>87620.75</v>
      </c>
      <c r="F9" s="31" t="s">
        <v>52</v>
      </c>
      <c r="G9" s="50"/>
    </row>
    <row r="10" ht="15.75" customHeight="1">
      <c r="A10" s="30" t="s">
        <v>122</v>
      </c>
      <c r="B10" s="30" t="s">
        <v>7</v>
      </c>
      <c r="C10" s="30">
        <v>7.0</v>
      </c>
      <c r="D10" s="50" t="s">
        <v>1389</v>
      </c>
      <c r="E10" s="149">
        <v>142421.67</v>
      </c>
      <c r="F10" s="31" t="s">
        <v>43</v>
      </c>
      <c r="G10" s="50"/>
    </row>
    <row r="11" ht="15.75" customHeight="1">
      <c r="A11" s="30" t="s">
        <v>122</v>
      </c>
      <c r="B11" s="30" t="s">
        <v>7</v>
      </c>
      <c r="C11" s="30">
        <v>8.0</v>
      </c>
      <c r="D11" s="50" t="s">
        <v>1132</v>
      </c>
      <c r="E11" s="149">
        <v>142563.56</v>
      </c>
      <c r="F11" s="31" t="s">
        <v>102</v>
      </c>
      <c r="G11" s="50"/>
    </row>
    <row r="12" ht="15.75" customHeight="1">
      <c r="A12" s="30" t="s">
        <v>122</v>
      </c>
      <c r="B12" s="30" t="s">
        <v>7</v>
      </c>
      <c r="C12" s="30">
        <v>9.0</v>
      </c>
      <c r="D12" s="50" t="s">
        <v>1387</v>
      </c>
      <c r="E12" s="149">
        <v>148474.67</v>
      </c>
      <c r="F12" s="31" t="s">
        <v>93</v>
      </c>
      <c r="G12" s="50"/>
    </row>
    <row r="13" ht="15.75" customHeight="1">
      <c r="A13" s="30" t="s">
        <v>122</v>
      </c>
      <c r="B13" s="30" t="s">
        <v>7</v>
      </c>
      <c r="C13" s="30">
        <v>10.0</v>
      </c>
      <c r="D13" s="50" t="s">
        <v>1390</v>
      </c>
      <c r="E13" s="149">
        <v>142180.33</v>
      </c>
      <c r="F13" s="31" t="s">
        <v>120</v>
      </c>
      <c r="G13" s="50"/>
    </row>
    <row r="14" ht="15.75" customHeight="1">
      <c r="A14" s="30" t="s">
        <v>122</v>
      </c>
      <c r="B14" s="30" t="s">
        <v>7</v>
      </c>
      <c r="C14" s="30">
        <v>11.0</v>
      </c>
      <c r="D14" s="50" t="s">
        <v>1391</v>
      </c>
      <c r="E14" s="149">
        <v>200000.0</v>
      </c>
      <c r="F14" s="31" t="s">
        <v>31</v>
      </c>
      <c r="G14" s="50"/>
    </row>
    <row r="15" ht="15.75" customHeight="1">
      <c r="A15" s="30" t="s">
        <v>125</v>
      </c>
      <c r="B15" s="30" t="s">
        <v>7</v>
      </c>
      <c r="C15" s="30">
        <v>1.0</v>
      </c>
      <c r="D15" s="50" t="s">
        <v>1392</v>
      </c>
      <c r="E15" s="149">
        <v>133382.67</v>
      </c>
      <c r="F15" s="31" t="s">
        <v>28</v>
      </c>
      <c r="G15" s="50"/>
    </row>
    <row r="16" ht="15.75" customHeight="1">
      <c r="A16" s="30" t="s">
        <v>125</v>
      </c>
      <c r="B16" s="30" t="s">
        <v>7</v>
      </c>
      <c r="C16" s="30">
        <v>2.0</v>
      </c>
      <c r="D16" s="50" t="s">
        <v>761</v>
      </c>
      <c r="E16" s="149">
        <v>138796.52</v>
      </c>
      <c r="F16" s="31" t="s">
        <v>8</v>
      </c>
      <c r="G16" s="50"/>
    </row>
    <row r="17" ht="15.75" customHeight="1">
      <c r="A17" s="30" t="s">
        <v>125</v>
      </c>
      <c r="B17" s="30" t="s">
        <v>7</v>
      </c>
      <c r="C17" s="30">
        <v>3.0</v>
      </c>
      <c r="D17" s="50" t="s">
        <v>1391</v>
      </c>
      <c r="E17" s="149">
        <v>200000.0</v>
      </c>
      <c r="F17" s="31" t="s">
        <v>31</v>
      </c>
      <c r="G17" s="50"/>
    </row>
    <row r="18" ht="15.75" customHeight="1">
      <c r="A18" s="30" t="s">
        <v>125</v>
      </c>
      <c r="B18" s="30" t="s">
        <v>7</v>
      </c>
      <c r="C18" s="30">
        <v>4.0</v>
      </c>
      <c r="D18" s="50" t="s">
        <v>1391</v>
      </c>
      <c r="E18" s="149">
        <v>200000.0</v>
      </c>
      <c r="F18" s="31" t="s">
        <v>31</v>
      </c>
      <c r="G18" s="50"/>
    </row>
    <row r="19" ht="15.75" customHeight="1">
      <c r="A19" s="30" t="s">
        <v>125</v>
      </c>
      <c r="B19" s="30" t="s">
        <v>7</v>
      </c>
      <c r="C19" s="30">
        <v>5.0</v>
      </c>
      <c r="D19" s="50" t="s">
        <v>1391</v>
      </c>
      <c r="E19" s="149">
        <v>200000.0</v>
      </c>
      <c r="F19" s="31" t="s">
        <v>31</v>
      </c>
      <c r="G19" s="50"/>
    </row>
    <row r="20" ht="15.75" customHeight="1">
      <c r="A20" s="30" t="s">
        <v>125</v>
      </c>
      <c r="B20" s="30" t="s">
        <v>7</v>
      </c>
      <c r="C20" s="30">
        <v>6.0</v>
      </c>
      <c r="D20" s="50" t="s">
        <v>761</v>
      </c>
      <c r="E20" s="149">
        <v>148160.48</v>
      </c>
      <c r="F20" s="31" t="s">
        <v>8</v>
      </c>
      <c r="G20" s="50"/>
    </row>
    <row r="21" ht="15.75" customHeight="1">
      <c r="A21" s="30" t="s">
        <v>128</v>
      </c>
      <c r="B21" s="30" t="s">
        <v>7</v>
      </c>
      <c r="C21" s="30">
        <v>1.0</v>
      </c>
      <c r="D21" s="50" t="s">
        <v>1393</v>
      </c>
      <c r="E21" s="149">
        <v>97720.0</v>
      </c>
      <c r="F21" s="31" t="s">
        <v>111</v>
      </c>
      <c r="G21" s="50"/>
    </row>
    <row r="22" ht="15.75" customHeight="1">
      <c r="A22" s="30" t="s">
        <v>128</v>
      </c>
      <c r="B22" s="30" t="s">
        <v>7</v>
      </c>
      <c r="C22" s="30">
        <v>2.0</v>
      </c>
      <c r="D22" s="50" t="s">
        <v>1394</v>
      </c>
      <c r="E22" s="149">
        <v>135473.87</v>
      </c>
      <c r="F22" s="31" t="s">
        <v>87</v>
      </c>
      <c r="G22" s="50"/>
    </row>
    <row r="23" ht="15.75" customHeight="1">
      <c r="A23" s="30" t="s">
        <v>128</v>
      </c>
      <c r="B23" s="30" t="s">
        <v>7</v>
      </c>
      <c r="C23" s="30">
        <v>3.0</v>
      </c>
      <c r="D23" s="50" t="s">
        <v>761</v>
      </c>
      <c r="E23" s="149">
        <v>169961.44</v>
      </c>
      <c r="F23" s="31" t="s">
        <v>8</v>
      </c>
      <c r="G23" s="50"/>
    </row>
    <row r="24" ht="15.75" customHeight="1">
      <c r="A24" s="30" t="s">
        <v>128</v>
      </c>
      <c r="B24" s="30" t="s">
        <v>7</v>
      </c>
      <c r="C24" s="30">
        <v>4.0</v>
      </c>
      <c r="D24" s="50" t="s">
        <v>1391</v>
      </c>
      <c r="E24" s="149">
        <v>200000.0</v>
      </c>
      <c r="F24" s="31" t="s">
        <v>31</v>
      </c>
      <c r="G24" s="50"/>
    </row>
    <row r="25" ht="15.75" customHeight="1">
      <c r="A25" s="30" t="s">
        <v>128</v>
      </c>
      <c r="B25" s="30" t="s">
        <v>7</v>
      </c>
      <c r="C25" s="30">
        <v>5.0</v>
      </c>
      <c r="D25" s="50" t="s">
        <v>1393</v>
      </c>
      <c r="E25" s="149">
        <v>98600.0</v>
      </c>
      <c r="F25" s="31" t="s">
        <v>111</v>
      </c>
      <c r="G25" s="50"/>
    </row>
    <row r="26" ht="15.75" customHeight="1">
      <c r="A26" s="30" t="s">
        <v>128</v>
      </c>
      <c r="B26" s="30" t="s">
        <v>7</v>
      </c>
      <c r="C26" s="30">
        <v>6.0</v>
      </c>
      <c r="D26" s="50" t="s">
        <v>1395</v>
      </c>
      <c r="E26" s="149">
        <v>152938.23</v>
      </c>
      <c r="F26" s="31" t="s">
        <v>8</v>
      </c>
      <c r="G26" s="50" t="s">
        <v>10</v>
      </c>
    </row>
    <row r="27" ht="15.75" customHeight="1">
      <c r="A27" s="30" t="s">
        <v>128</v>
      </c>
      <c r="B27" s="30" t="s">
        <v>7</v>
      </c>
      <c r="C27" s="30">
        <v>7.0</v>
      </c>
      <c r="D27" s="50" t="s">
        <v>1396</v>
      </c>
      <c r="E27" s="149">
        <v>186472.9</v>
      </c>
      <c r="F27" s="31" t="s">
        <v>61</v>
      </c>
      <c r="G27" s="50"/>
    </row>
    <row r="28" ht="15.75" customHeight="1">
      <c r="A28" s="30" t="s">
        <v>128</v>
      </c>
      <c r="B28" s="30" t="s">
        <v>7</v>
      </c>
      <c r="C28" s="30">
        <v>8.0</v>
      </c>
      <c r="D28" s="50" t="s">
        <v>1389</v>
      </c>
      <c r="E28" s="149">
        <v>185902.27</v>
      </c>
      <c r="F28" s="31" t="s">
        <v>43</v>
      </c>
      <c r="G28" s="50"/>
    </row>
    <row r="29" ht="15.75" customHeight="1">
      <c r="A29" s="30" t="s">
        <v>128</v>
      </c>
      <c r="B29" s="30" t="s">
        <v>7</v>
      </c>
      <c r="C29" s="30">
        <v>9.0</v>
      </c>
      <c r="D29" s="50" t="s">
        <v>761</v>
      </c>
      <c r="E29" s="149">
        <v>155609.74</v>
      </c>
      <c r="F29" s="31" t="s">
        <v>8</v>
      </c>
      <c r="G29" s="50"/>
    </row>
    <row r="30" ht="15.75" customHeight="1">
      <c r="A30" s="30" t="s">
        <v>131</v>
      </c>
      <c r="B30" s="30" t="s">
        <v>7</v>
      </c>
      <c r="C30" s="30">
        <v>1.0</v>
      </c>
      <c r="D30" s="50" t="s">
        <v>1397</v>
      </c>
      <c r="E30" s="149">
        <v>124205.98</v>
      </c>
      <c r="F30" s="31" t="s">
        <v>90</v>
      </c>
      <c r="G30" s="50"/>
    </row>
    <row r="31" ht="15.75" customHeight="1">
      <c r="A31" s="30" t="s">
        <v>131</v>
      </c>
      <c r="B31" s="30" t="s">
        <v>7</v>
      </c>
      <c r="C31" s="30">
        <v>2.0</v>
      </c>
      <c r="D31" s="50" t="s">
        <v>761</v>
      </c>
      <c r="E31" s="149">
        <v>139369.06</v>
      </c>
      <c r="F31" s="31" t="s">
        <v>8</v>
      </c>
      <c r="G31" s="50"/>
    </row>
    <row r="32" ht="15.75" customHeight="1">
      <c r="A32" s="30" t="s">
        <v>131</v>
      </c>
      <c r="B32" s="30" t="s">
        <v>7</v>
      </c>
      <c r="C32" s="30">
        <v>3.0</v>
      </c>
      <c r="D32" s="50" t="s">
        <v>1398</v>
      </c>
      <c r="E32" s="149">
        <v>128598.16</v>
      </c>
      <c r="F32" s="31" t="s">
        <v>46</v>
      </c>
      <c r="G32" s="50"/>
    </row>
    <row r="33" ht="15.75" customHeight="1">
      <c r="A33" s="30" t="s">
        <v>131</v>
      </c>
      <c r="B33" s="30" t="s">
        <v>7</v>
      </c>
      <c r="C33" s="30">
        <v>4.0</v>
      </c>
      <c r="D33" s="50" t="s">
        <v>1391</v>
      </c>
      <c r="E33" s="149">
        <v>200000.0</v>
      </c>
      <c r="F33" s="31" t="s">
        <v>31</v>
      </c>
      <c r="G33" s="50"/>
    </row>
    <row r="34" ht="15.75" customHeight="1">
      <c r="A34" s="30" t="s">
        <v>131</v>
      </c>
      <c r="B34" s="30" t="s">
        <v>7</v>
      </c>
      <c r="C34" s="30">
        <v>5.0</v>
      </c>
      <c r="D34" s="50" t="s">
        <v>1391</v>
      </c>
      <c r="E34" s="149">
        <v>200000.0</v>
      </c>
      <c r="F34" s="31" t="s">
        <v>31</v>
      </c>
      <c r="G34" s="50"/>
    </row>
    <row r="35" ht="15.75" customHeight="1">
      <c r="A35" s="30" t="s">
        <v>131</v>
      </c>
      <c r="B35" s="30" t="s">
        <v>7</v>
      </c>
      <c r="C35" s="30">
        <v>6.0</v>
      </c>
      <c r="D35" s="50" t="s">
        <v>1391</v>
      </c>
      <c r="E35" s="149">
        <v>200000.0</v>
      </c>
      <c r="F35" s="31" t="s">
        <v>31</v>
      </c>
      <c r="G35" s="50"/>
    </row>
    <row r="36" ht="15.75" customHeight="1">
      <c r="A36" s="30" t="s">
        <v>131</v>
      </c>
      <c r="B36" s="30" t="s">
        <v>7</v>
      </c>
      <c r="C36" s="30">
        <v>7.0</v>
      </c>
      <c r="D36" s="50" t="s">
        <v>1399</v>
      </c>
      <c r="E36" s="149">
        <v>195709.05</v>
      </c>
      <c r="F36" s="31" t="s">
        <v>8</v>
      </c>
      <c r="G36" s="50" t="s">
        <v>10</v>
      </c>
    </row>
    <row r="37" ht="15.75" customHeight="1">
      <c r="A37" s="30" t="s">
        <v>131</v>
      </c>
      <c r="B37" s="30" t="s">
        <v>7</v>
      </c>
      <c r="C37" s="30">
        <v>8.0</v>
      </c>
      <c r="D37" s="50" t="s">
        <v>761</v>
      </c>
      <c r="E37" s="149">
        <v>168476.8</v>
      </c>
      <c r="F37" s="31" t="s">
        <v>8</v>
      </c>
      <c r="G37" s="50"/>
    </row>
    <row r="38" ht="15.75" customHeight="1">
      <c r="A38" s="30" t="s">
        <v>131</v>
      </c>
      <c r="B38" s="30" t="s">
        <v>7</v>
      </c>
      <c r="C38" s="30">
        <v>9.0</v>
      </c>
      <c r="D38" s="50" t="s">
        <v>1400</v>
      </c>
      <c r="E38" s="149">
        <v>142729.58</v>
      </c>
      <c r="F38" s="31" t="s">
        <v>8</v>
      </c>
      <c r="G38" s="50"/>
    </row>
    <row r="39" ht="15.75" customHeight="1">
      <c r="A39" s="30" t="s">
        <v>131</v>
      </c>
      <c r="B39" s="30" t="s">
        <v>7</v>
      </c>
      <c r="C39" s="30">
        <v>10.0</v>
      </c>
      <c r="D39" s="50" t="s">
        <v>761</v>
      </c>
      <c r="E39" s="149">
        <v>142729.58</v>
      </c>
      <c r="F39" s="31" t="s">
        <v>8</v>
      </c>
      <c r="G39" s="50"/>
    </row>
    <row r="40" ht="15.75" customHeight="1">
      <c r="A40" s="30" t="s">
        <v>134</v>
      </c>
      <c r="B40" s="30" t="s">
        <v>7</v>
      </c>
      <c r="C40" s="30">
        <v>1.0</v>
      </c>
      <c r="D40" s="50" t="s">
        <v>1398</v>
      </c>
      <c r="E40" s="149">
        <v>157668.79</v>
      </c>
      <c r="F40" s="31" t="s">
        <v>46</v>
      </c>
      <c r="G40" s="50"/>
    </row>
    <row r="41" ht="15.75" customHeight="1">
      <c r="A41" s="30" t="s">
        <v>134</v>
      </c>
      <c r="B41" s="30" t="s">
        <v>7</v>
      </c>
      <c r="C41" s="30">
        <v>2.0</v>
      </c>
      <c r="D41" s="50" t="s">
        <v>1401</v>
      </c>
      <c r="E41" s="149">
        <v>153875.04</v>
      </c>
      <c r="F41" s="31" t="s">
        <v>46</v>
      </c>
      <c r="G41" s="50"/>
    </row>
    <row r="42" ht="15.75" customHeight="1">
      <c r="A42" s="30" t="s">
        <v>134</v>
      </c>
      <c r="B42" s="30" t="s">
        <v>7</v>
      </c>
      <c r="C42" s="30">
        <v>3.0</v>
      </c>
      <c r="D42" s="50" t="s">
        <v>1392</v>
      </c>
      <c r="E42" s="149">
        <v>164250.96</v>
      </c>
      <c r="F42" s="31" t="s">
        <v>28</v>
      </c>
      <c r="G42" s="50"/>
    </row>
    <row r="43" ht="15.75" customHeight="1">
      <c r="A43" s="30" t="s">
        <v>134</v>
      </c>
      <c r="B43" s="30" t="s">
        <v>7</v>
      </c>
      <c r="C43" s="30">
        <v>4.0</v>
      </c>
      <c r="D43" s="50" t="s">
        <v>1388</v>
      </c>
      <c r="E43" s="149">
        <v>118289.74</v>
      </c>
      <c r="F43" s="31" t="s">
        <v>52</v>
      </c>
      <c r="G43" s="50"/>
    </row>
    <row r="44" ht="15.75" customHeight="1">
      <c r="A44" s="30" t="s">
        <v>134</v>
      </c>
      <c r="B44" s="30" t="s">
        <v>7</v>
      </c>
      <c r="C44" s="30">
        <v>5.0</v>
      </c>
      <c r="D44" s="50" t="s">
        <v>761</v>
      </c>
      <c r="E44" s="149">
        <v>153835.5</v>
      </c>
      <c r="F44" s="31" t="s">
        <v>8</v>
      </c>
      <c r="G44" s="50"/>
    </row>
    <row r="45" ht="15.75" customHeight="1">
      <c r="A45" s="30" t="s">
        <v>134</v>
      </c>
      <c r="B45" s="30" t="s">
        <v>7</v>
      </c>
      <c r="C45" s="30">
        <v>6.0</v>
      </c>
      <c r="D45" s="50" t="s">
        <v>1402</v>
      </c>
      <c r="E45" s="149">
        <v>149775.0</v>
      </c>
      <c r="F45" s="31" t="s">
        <v>108</v>
      </c>
      <c r="G45" s="50"/>
    </row>
    <row r="46" ht="15.75" customHeight="1">
      <c r="A46" s="30" t="s">
        <v>137</v>
      </c>
      <c r="B46" s="30" t="s">
        <v>7</v>
      </c>
      <c r="C46" s="30">
        <v>1.0</v>
      </c>
      <c r="D46" s="50" t="s">
        <v>1388</v>
      </c>
      <c r="E46" s="149">
        <v>99960.18</v>
      </c>
      <c r="F46" s="31" t="s">
        <v>52</v>
      </c>
      <c r="G46" s="50"/>
    </row>
    <row r="47" ht="15.75" customHeight="1">
      <c r="A47" s="30" t="s">
        <v>137</v>
      </c>
      <c r="B47" s="30" t="s">
        <v>7</v>
      </c>
      <c r="C47" s="30">
        <v>2.0</v>
      </c>
      <c r="D47" s="50" t="s">
        <v>1388</v>
      </c>
      <c r="E47" s="149">
        <v>99987.62</v>
      </c>
      <c r="F47" s="31" t="s">
        <v>52</v>
      </c>
      <c r="G47" s="50"/>
    </row>
    <row r="48" ht="15.75" customHeight="1">
      <c r="A48" s="30" t="s">
        <v>137</v>
      </c>
      <c r="B48" s="30" t="s">
        <v>7</v>
      </c>
      <c r="C48" s="30">
        <v>3.0</v>
      </c>
      <c r="D48" s="50" t="s">
        <v>1393</v>
      </c>
      <c r="E48" s="149">
        <v>97720.0</v>
      </c>
      <c r="F48" s="31" t="s">
        <v>111</v>
      </c>
      <c r="G48" s="50"/>
    </row>
    <row r="49" ht="15.75" customHeight="1">
      <c r="A49" s="30" t="s">
        <v>137</v>
      </c>
      <c r="B49" s="30" t="s">
        <v>7</v>
      </c>
      <c r="C49" s="30">
        <v>4.0</v>
      </c>
      <c r="D49" s="50" t="s">
        <v>1402</v>
      </c>
      <c r="E49" s="149">
        <v>145787.4</v>
      </c>
      <c r="F49" s="31" t="s">
        <v>108</v>
      </c>
      <c r="G49" s="50"/>
    </row>
    <row r="50" ht="15.75" customHeight="1">
      <c r="A50" s="30" t="s">
        <v>137</v>
      </c>
      <c r="B50" s="30" t="s">
        <v>7</v>
      </c>
      <c r="C50" s="30">
        <v>5.0</v>
      </c>
      <c r="D50" s="50" t="s">
        <v>1393</v>
      </c>
      <c r="E50" s="149">
        <v>98600.0</v>
      </c>
      <c r="F50" s="31" t="s">
        <v>111</v>
      </c>
      <c r="G50" s="50"/>
    </row>
    <row r="51" ht="15.75" customHeight="1">
      <c r="A51" s="30" t="s">
        <v>137</v>
      </c>
      <c r="B51" s="30" t="s">
        <v>7</v>
      </c>
      <c r="C51" s="30">
        <v>6.0</v>
      </c>
      <c r="D51" s="50" t="s">
        <v>1403</v>
      </c>
      <c r="E51" s="149">
        <v>98600.0</v>
      </c>
      <c r="F51" s="31" t="s">
        <v>111</v>
      </c>
      <c r="G51" s="50"/>
    </row>
    <row r="52" ht="15.75" customHeight="1">
      <c r="A52" s="30" t="s">
        <v>140</v>
      </c>
      <c r="B52" s="30" t="s">
        <v>7</v>
      </c>
      <c r="C52" s="30">
        <v>1.0</v>
      </c>
      <c r="D52" s="50" t="s">
        <v>1132</v>
      </c>
      <c r="E52" s="149">
        <v>139872.8</v>
      </c>
      <c r="F52" s="31" t="s">
        <v>102</v>
      </c>
      <c r="G52" s="50"/>
    </row>
    <row r="53" ht="15.75" customHeight="1">
      <c r="A53" s="30" t="s">
        <v>140</v>
      </c>
      <c r="B53" s="30" t="s">
        <v>7</v>
      </c>
      <c r="C53" s="30">
        <v>2.0</v>
      </c>
      <c r="D53" s="50" t="s">
        <v>1402</v>
      </c>
      <c r="E53" s="149">
        <v>143489.09</v>
      </c>
      <c r="F53" s="31" t="s">
        <v>108</v>
      </c>
      <c r="G53" s="50"/>
    </row>
    <row r="54" ht="15.75" customHeight="1">
      <c r="A54" s="30" t="s">
        <v>140</v>
      </c>
      <c r="B54" s="30" t="s">
        <v>7</v>
      </c>
      <c r="C54" s="30">
        <v>3.0</v>
      </c>
      <c r="D54" s="50" t="s">
        <v>1404</v>
      </c>
      <c r="E54" s="149">
        <v>146093.9</v>
      </c>
      <c r="F54" s="31" t="s">
        <v>46</v>
      </c>
      <c r="G54" s="50"/>
    </row>
    <row r="55" ht="15.75" customHeight="1">
      <c r="A55" s="30" t="s">
        <v>140</v>
      </c>
      <c r="B55" s="30" t="s">
        <v>7</v>
      </c>
      <c r="C55" s="30">
        <v>4.0</v>
      </c>
      <c r="D55" s="50" t="s">
        <v>1404</v>
      </c>
      <c r="E55" s="149">
        <v>146179.81</v>
      </c>
      <c r="F55" s="31" t="s">
        <v>46</v>
      </c>
      <c r="G55" s="50"/>
    </row>
    <row r="56" ht="15.75" customHeight="1">
      <c r="A56" s="30" t="s">
        <v>140</v>
      </c>
      <c r="B56" s="30" t="s">
        <v>7</v>
      </c>
      <c r="C56" s="30">
        <v>5.0</v>
      </c>
      <c r="D56" s="50" t="s">
        <v>1405</v>
      </c>
      <c r="E56" s="149">
        <v>152238.22</v>
      </c>
      <c r="F56" s="31" t="s">
        <v>96</v>
      </c>
      <c r="G56" s="50"/>
    </row>
    <row r="57" ht="15.75" customHeight="1">
      <c r="A57" s="30" t="s">
        <v>140</v>
      </c>
      <c r="B57" s="30" t="s">
        <v>7</v>
      </c>
      <c r="C57" s="30">
        <v>6.0</v>
      </c>
      <c r="D57" s="50" t="s">
        <v>761</v>
      </c>
      <c r="E57" s="149">
        <v>135819.87</v>
      </c>
      <c r="F57" s="31" t="s">
        <v>8</v>
      </c>
      <c r="G57" s="50"/>
    </row>
    <row r="58" ht="15.75" customHeight="1">
      <c r="A58" s="30" t="s">
        <v>140</v>
      </c>
      <c r="B58" s="30" t="s">
        <v>7</v>
      </c>
      <c r="C58" s="30">
        <v>7.0</v>
      </c>
      <c r="D58" s="50" t="s">
        <v>1132</v>
      </c>
      <c r="E58" s="149">
        <v>139882.61</v>
      </c>
      <c r="F58" s="31" t="s">
        <v>102</v>
      </c>
      <c r="G58" s="50"/>
    </row>
    <row r="59" ht="15.75" customHeight="1">
      <c r="A59" s="30" t="s">
        <v>141</v>
      </c>
      <c r="B59" s="30" t="s">
        <v>7</v>
      </c>
      <c r="C59" s="30">
        <v>1.0</v>
      </c>
      <c r="D59" s="50" t="s">
        <v>1406</v>
      </c>
      <c r="E59" s="149">
        <v>149423.49</v>
      </c>
      <c r="F59" s="31" t="s">
        <v>46</v>
      </c>
      <c r="G59" s="50"/>
    </row>
    <row r="60" ht="15.75" customHeight="1">
      <c r="A60" s="30" t="s">
        <v>141</v>
      </c>
      <c r="B60" s="30" t="s">
        <v>7</v>
      </c>
      <c r="C60" s="30">
        <v>2.0</v>
      </c>
      <c r="D60" s="50" t="s">
        <v>1406</v>
      </c>
      <c r="E60" s="149">
        <v>149950.06</v>
      </c>
      <c r="F60" s="31" t="s">
        <v>46</v>
      </c>
      <c r="G60" s="50"/>
    </row>
    <row r="61" ht="15.75" customHeight="1">
      <c r="A61" s="30" t="s">
        <v>141</v>
      </c>
      <c r="B61" s="30" t="s">
        <v>7</v>
      </c>
      <c r="C61" s="30">
        <v>3.0</v>
      </c>
      <c r="D61" s="50" t="s">
        <v>1406</v>
      </c>
      <c r="E61" s="149">
        <v>143795.13</v>
      </c>
      <c r="F61" s="31" t="s">
        <v>46</v>
      </c>
      <c r="G61" s="50"/>
    </row>
    <row r="62" ht="15.75" customHeight="1">
      <c r="A62" s="30" t="s">
        <v>141</v>
      </c>
      <c r="B62" s="30" t="s">
        <v>7</v>
      </c>
      <c r="C62" s="30">
        <v>4.0</v>
      </c>
      <c r="D62" s="50" t="s">
        <v>1406</v>
      </c>
      <c r="E62" s="149">
        <v>149879.49</v>
      </c>
      <c r="F62" s="31" t="s">
        <v>46</v>
      </c>
      <c r="G62" s="50"/>
    </row>
    <row r="63" ht="15.75" customHeight="1">
      <c r="A63" s="30" t="s">
        <v>141</v>
      </c>
      <c r="B63" s="30" t="s">
        <v>7</v>
      </c>
      <c r="C63" s="30">
        <v>5.0</v>
      </c>
      <c r="D63" s="50" t="s">
        <v>1176</v>
      </c>
      <c r="E63" s="149">
        <v>138747.18</v>
      </c>
      <c r="F63" s="31" t="s">
        <v>55</v>
      </c>
      <c r="G63" s="50"/>
    </row>
    <row r="64" ht="15.75" customHeight="1">
      <c r="A64" s="30" t="s">
        <v>141</v>
      </c>
      <c r="B64" s="30" t="s">
        <v>7</v>
      </c>
      <c r="C64" s="30">
        <v>6.0</v>
      </c>
      <c r="D64" s="50" t="s">
        <v>1407</v>
      </c>
      <c r="E64" s="149">
        <v>170000.02</v>
      </c>
      <c r="F64" s="31" t="s">
        <v>52</v>
      </c>
      <c r="G64" s="50"/>
    </row>
    <row r="65" ht="15.75" customHeight="1">
      <c r="A65" s="30" t="s">
        <v>141</v>
      </c>
      <c r="B65" s="30" t="s">
        <v>7</v>
      </c>
      <c r="C65" s="30">
        <v>7.0</v>
      </c>
      <c r="D65" s="50" t="s">
        <v>1408</v>
      </c>
      <c r="E65" s="149">
        <v>143807.81</v>
      </c>
      <c r="F65" s="31" t="s">
        <v>46</v>
      </c>
      <c r="G65" s="50"/>
    </row>
    <row r="66" ht="15.75" customHeight="1">
      <c r="A66" s="30" t="s">
        <v>141</v>
      </c>
      <c r="B66" s="30" t="s">
        <v>7</v>
      </c>
      <c r="C66" s="30">
        <v>8.0</v>
      </c>
      <c r="D66" s="50" t="s">
        <v>1408</v>
      </c>
      <c r="E66" s="149">
        <v>143587.97</v>
      </c>
      <c r="F66" s="31" t="s">
        <v>46</v>
      </c>
      <c r="G66" s="50"/>
    </row>
    <row r="67" ht="15.75" customHeight="1">
      <c r="A67" s="30" t="s">
        <v>141</v>
      </c>
      <c r="B67" s="30" t="s">
        <v>7</v>
      </c>
      <c r="C67" s="30">
        <v>9.0</v>
      </c>
      <c r="D67" s="50" t="s">
        <v>1408</v>
      </c>
      <c r="E67" s="149">
        <v>161062.84</v>
      </c>
      <c r="F67" s="31" t="s">
        <v>46</v>
      </c>
      <c r="G67" s="50"/>
    </row>
    <row r="68" ht="15.75" customHeight="1">
      <c r="A68" s="30" t="s">
        <v>142</v>
      </c>
      <c r="B68" s="30" t="s">
        <v>7</v>
      </c>
      <c r="C68" s="30">
        <v>1.0</v>
      </c>
      <c r="D68" s="50" t="s">
        <v>761</v>
      </c>
      <c r="E68" s="149">
        <v>129770.27</v>
      </c>
      <c r="F68" s="31" t="s">
        <v>8</v>
      </c>
      <c r="G68" s="50"/>
    </row>
    <row r="69" ht="15.75" customHeight="1">
      <c r="A69" s="30" t="s">
        <v>142</v>
      </c>
      <c r="B69" s="30" t="s">
        <v>7</v>
      </c>
      <c r="C69" s="30">
        <v>2.0</v>
      </c>
      <c r="D69" s="50" t="s">
        <v>1409</v>
      </c>
      <c r="E69" s="149">
        <v>97720.0</v>
      </c>
      <c r="F69" s="31" t="s">
        <v>111</v>
      </c>
      <c r="G69" s="50"/>
    </row>
    <row r="70" ht="15.75" customHeight="1">
      <c r="A70" s="30" t="s">
        <v>142</v>
      </c>
      <c r="B70" s="30" t="s">
        <v>7</v>
      </c>
      <c r="C70" s="30">
        <v>3.0</v>
      </c>
      <c r="D70" s="50" t="s">
        <v>1394</v>
      </c>
      <c r="E70" s="149">
        <v>129938.59</v>
      </c>
      <c r="F70" s="31" t="s">
        <v>87</v>
      </c>
      <c r="G70" s="50"/>
    </row>
    <row r="71" ht="15.75" customHeight="1">
      <c r="A71" s="30" t="s">
        <v>142</v>
      </c>
      <c r="B71" s="30" t="s">
        <v>7</v>
      </c>
      <c r="C71" s="30">
        <v>4.0</v>
      </c>
      <c r="D71" s="50" t="s">
        <v>1388</v>
      </c>
      <c r="E71" s="149">
        <v>99987.3</v>
      </c>
      <c r="F71" s="31" t="s">
        <v>52</v>
      </c>
      <c r="G71" s="50"/>
    </row>
    <row r="72" ht="15.75" customHeight="1">
      <c r="A72" s="30" t="s">
        <v>142</v>
      </c>
      <c r="B72" s="30" t="s">
        <v>7</v>
      </c>
      <c r="C72" s="30">
        <v>5.0</v>
      </c>
      <c r="D72" s="50" t="s">
        <v>1409</v>
      </c>
      <c r="E72" s="149">
        <v>98600.0</v>
      </c>
      <c r="F72" s="31" t="s">
        <v>111</v>
      </c>
      <c r="G72" s="50"/>
    </row>
    <row r="73" ht="15.75" customHeight="1">
      <c r="A73" s="30" t="s">
        <v>142</v>
      </c>
      <c r="B73" s="30" t="s">
        <v>7</v>
      </c>
      <c r="C73" s="30">
        <v>6.0</v>
      </c>
      <c r="D73" s="50" t="s">
        <v>1391</v>
      </c>
      <c r="E73" s="149">
        <v>200000.0</v>
      </c>
      <c r="F73" s="31" t="s">
        <v>31</v>
      </c>
      <c r="G73" s="50"/>
    </row>
    <row r="74" ht="15.75" customHeight="1">
      <c r="A74" s="30" t="s">
        <v>142</v>
      </c>
      <c r="B74" s="30" t="s">
        <v>7</v>
      </c>
      <c r="C74" s="30">
        <v>7.0</v>
      </c>
      <c r="D74" s="50" t="s">
        <v>1391</v>
      </c>
      <c r="E74" s="149">
        <v>200000.0</v>
      </c>
      <c r="F74" s="31" t="s">
        <v>31</v>
      </c>
      <c r="G74" s="50"/>
    </row>
    <row r="75" ht="15.75" customHeight="1">
      <c r="A75" s="30" t="s">
        <v>142</v>
      </c>
      <c r="B75" s="30" t="s">
        <v>7</v>
      </c>
      <c r="C75" s="30">
        <v>8.0</v>
      </c>
      <c r="D75" s="50" t="s">
        <v>761</v>
      </c>
      <c r="E75" s="149">
        <v>72826.77</v>
      </c>
      <c r="F75" s="31" t="s">
        <v>8</v>
      </c>
      <c r="G75" s="50"/>
    </row>
    <row r="76" ht="15.75" customHeight="1">
      <c r="A76" s="30" t="s">
        <v>142</v>
      </c>
      <c r="B76" s="30" t="s">
        <v>7</v>
      </c>
      <c r="C76" s="30">
        <v>9.0</v>
      </c>
      <c r="D76" s="50" t="s">
        <v>1410</v>
      </c>
      <c r="E76" s="149">
        <v>200000.0</v>
      </c>
      <c r="F76" s="31" t="s">
        <v>31</v>
      </c>
      <c r="G76" s="50"/>
    </row>
    <row r="77" ht="15.75" customHeight="1">
      <c r="A77" s="30" t="s">
        <v>142</v>
      </c>
      <c r="B77" s="30" t="s">
        <v>7</v>
      </c>
      <c r="C77" s="30">
        <v>10.0</v>
      </c>
      <c r="D77" s="50" t="s">
        <v>1392</v>
      </c>
      <c r="E77" s="149">
        <v>149657.18</v>
      </c>
      <c r="F77" s="31" t="s">
        <v>28</v>
      </c>
      <c r="G77" s="50"/>
    </row>
    <row r="78" ht="15.75" customHeight="1">
      <c r="A78" s="30" t="s">
        <v>143</v>
      </c>
      <c r="B78" s="30" t="s">
        <v>7</v>
      </c>
      <c r="C78" s="30">
        <v>1.0</v>
      </c>
      <c r="D78" s="50" t="s">
        <v>1411</v>
      </c>
      <c r="E78" s="149">
        <v>97720.0</v>
      </c>
      <c r="F78" s="31" t="s">
        <v>111</v>
      </c>
      <c r="G78" s="50"/>
    </row>
    <row r="79" ht="15.75" customHeight="1">
      <c r="A79" s="30" t="s">
        <v>143</v>
      </c>
      <c r="B79" s="30" t="s">
        <v>7</v>
      </c>
      <c r="C79" s="30">
        <v>2.0</v>
      </c>
      <c r="D79" s="50" t="s">
        <v>1412</v>
      </c>
      <c r="E79" s="149">
        <v>97720.0</v>
      </c>
      <c r="F79" s="31" t="s">
        <v>111</v>
      </c>
      <c r="G79" s="50"/>
    </row>
    <row r="80" ht="15.75" customHeight="1">
      <c r="A80" s="30" t="s">
        <v>143</v>
      </c>
      <c r="B80" s="30" t="s">
        <v>7</v>
      </c>
      <c r="C80" s="30">
        <v>3.0</v>
      </c>
      <c r="D80" s="50" t="s">
        <v>761</v>
      </c>
      <c r="E80" s="149">
        <v>129885.35</v>
      </c>
      <c r="F80" s="31" t="s">
        <v>8</v>
      </c>
      <c r="G80" s="50"/>
    </row>
    <row r="81" ht="15.75" customHeight="1">
      <c r="A81" s="30" t="s">
        <v>143</v>
      </c>
      <c r="B81" s="30" t="s">
        <v>7</v>
      </c>
      <c r="C81" s="30">
        <v>4.0</v>
      </c>
      <c r="D81" s="50" t="s">
        <v>1132</v>
      </c>
      <c r="E81" s="149">
        <v>141422.3</v>
      </c>
      <c r="F81" s="31" t="s">
        <v>102</v>
      </c>
      <c r="G81" s="50"/>
    </row>
    <row r="82" ht="15.75" customHeight="1">
      <c r="A82" s="30" t="s">
        <v>143</v>
      </c>
      <c r="B82" s="30" t="s">
        <v>7</v>
      </c>
      <c r="C82" s="30">
        <v>5.0</v>
      </c>
      <c r="D82" s="50" t="s">
        <v>1176</v>
      </c>
      <c r="E82" s="149">
        <v>142335.43</v>
      </c>
      <c r="F82" s="31" t="s">
        <v>55</v>
      </c>
      <c r="G82" s="50"/>
    </row>
    <row r="83" ht="15.75" customHeight="1">
      <c r="A83" s="30" t="s">
        <v>143</v>
      </c>
      <c r="B83" s="30" t="s">
        <v>7</v>
      </c>
      <c r="C83" s="30">
        <v>6.0</v>
      </c>
      <c r="D83" s="50" t="s">
        <v>1392</v>
      </c>
      <c r="E83" s="149">
        <v>129080.19</v>
      </c>
      <c r="F83" s="31" t="s">
        <v>28</v>
      </c>
      <c r="G83" s="50"/>
    </row>
    <row r="84" ht="15.75" customHeight="1">
      <c r="A84" s="30" t="s">
        <v>143</v>
      </c>
      <c r="B84" s="30" t="s">
        <v>7</v>
      </c>
      <c r="C84" s="30">
        <v>7.0</v>
      </c>
      <c r="D84" s="50" t="s">
        <v>1411</v>
      </c>
      <c r="E84" s="149">
        <v>98600.0</v>
      </c>
      <c r="F84" s="31" t="s">
        <v>111</v>
      </c>
      <c r="G84" s="50"/>
    </row>
    <row r="85" ht="15.75" customHeight="1">
      <c r="A85" s="30" t="s">
        <v>143</v>
      </c>
      <c r="B85" s="30" t="s">
        <v>7</v>
      </c>
      <c r="C85" s="30">
        <v>8.0</v>
      </c>
      <c r="D85" s="50" t="s">
        <v>1411</v>
      </c>
      <c r="E85" s="149">
        <v>98600.0</v>
      </c>
      <c r="F85" s="31" t="s">
        <v>111</v>
      </c>
      <c r="G85" s="50"/>
    </row>
    <row r="86" ht="15.75" customHeight="1">
      <c r="A86" s="30" t="s">
        <v>143</v>
      </c>
      <c r="B86" s="30" t="s">
        <v>7</v>
      </c>
      <c r="C86" s="30">
        <v>9.0</v>
      </c>
      <c r="D86" s="50" t="s">
        <v>1410</v>
      </c>
      <c r="E86" s="149">
        <v>200000.0</v>
      </c>
      <c r="F86" s="31" t="s">
        <v>31</v>
      </c>
      <c r="G86" s="50"/>
    </row>
    <row r="87" ht="15.75" customHeight="1">
      <c r="A87" s="30" t="s">
        <v>144</v>
      </c>
      <c r="B87" s="30" t="s">
        <v>7</v>
      </c>
      <c r="C87" s="30">
        <v>1.0</v>
      </c>
      <c r="D87" s="50" t="s">
        <v>1410</v>
      </c>
      <c r="E87" s="149">
        <v>200000.0</v>
      </c>
      <c r="F87" s="31" t="s">
        <v>31</v>
      </c>
      <c r="G87" s="50"/>
    </row>
    <row r="88" ht="15.75" customHeight="1">
      <c r="A88" s="30" t="s">
        <v>144</v>
      </c>
      <c r="B88" s="30" t="s">
        <v>7</v>
      </c>
      <c r="C88" s="30">
        <v>2.0</v>
      </c>
      <c r="D88" s="50" t="s">
        <v>1413</v>
      </c>
      <c r="E88" s="149">
        <v>121746.81</v>
      </c>
      <c r="F88" s="31" t="s">
        <v>87</v>
      </c>
      <c r="G88" s="50"/>
    </row>
    <row r="89" ht="15.75" customHeight="1">
      <c r="A89" s="30" t="s">
        <v>144</v>
      </c>
      <c r="B89" s="30" t="s">
        <v>7</v>
      </c>
      <c r="C89" s="30">
        <v>3.0</v>
      </c>
      <c r="D89" s="50" t="s">
        <v>761</v>
      </c>
      <c r="E89" s="149">
        <v>143282.89</v>
      </c>
      <c r="F89" s="31" t="s">
        <v>8</v>
      </c>
      <c r="G89" s="50"/>
    </row>
    <row r="90" ht="15.75" customHeight="1">
      <c r="A90" s="30" t="s">
        <v>144</v>
      </c>
      <c r="B90" s="30" t="s">
        <v>7</v>
      </c>
      <c r="C90" s="30">
        <v>4.0</v>
      </c>
      <c r="D90" s="50" t="s">
        <v>761</v>
      </c>
      <c r="E90" s="149">
        <v>143252.58</v>
      </c>
      <c r="F90" s="31" t="s">
        <v>8</v>
      </c>
      <c r="G90" s="50"/>
    </row>
    <row r="91" ht="15.75" customHeight="1">
      <c r="A91" s="30" t="s">
        <v>144</v>
      </c>
      <c r="B91" s="30" t="s">
        <v>7</v>
      </c>
      <c r="C91" s="30">
        <v>5.0</v>
      </c>
      <c r="D91" s="50" t="s">
        <v>1413</v>
      </c>
      <c r="E91" s="149">
        <v>121932.8</v>
      </c>
      <c r="F91" s="31" t="s">
        <v>87</v>
      </c>
      <c r="G91" s="50"/>
    </row>
    <row r="92" ht="15.75" customHeight="1">
      <c r="A92" s="30" t="s">
        <v>144</v>
      </c>
      <c r="B92" s="30" t="s">
        <v>7</v>
      </c>
      <c r="C92" s="30">
        <v>6.0</v>
      </c>
      <c r="D92" s="50" t="s">
        <v>1410</v>
      </c>
      <c r="E92" s="149">
        <v>200000.0</v>
      </c>
      <c r="F92" s="31" t="s">
        <v>31</v>
      </c>
      <c r="G92" s="50"/>
    </row>
    <row r="93" ht="15.75" customHeight="1">
      <c r="A93" s="30" t="s">
        <v>144</v>
      </c>
      <c r="B93" s="30" t="s">
        <v>7</v>
      </c>
      <c r="C93" s="30">
        <v>7.0</v>
      </c>
      <c r="D93" s="50" t="s">
        <v>761</v>
      </c>
      <c r="E93" s="149">
        <v>112427.48</v>
      </c>
      <c r="F93" s="31" t="s">
        <v>8</v>
      </c>
      <c r="G93" s="50"/>
    </row>
    <row r="94" ht="15.75" customHeight="1">
      <c r="A94" s="30" t="s">
        <v>144</v>
      </c>
      <c r="B94" s="30" t="s">
        <v>7</v>
      </c>
      <c r="C94" s="30">
        <v>8.0</v>
      </c>
      <c r="D94" s="50" t="s">
        <v>1410</v>
      </c>
      <c r="E94" s="149">
        <v>200000.0</v>
      </c>
      <c r="F94" s="31" t="s">
        <v>31</v>
      </c>
      <c r="G94" s="50"/>
    </row>
    <row r="95" ht="15.75" customHeight="1">
      <c r="A95" s="30" t="s">
        <v>144</v>
      </c>
      <c r="B95" s="30" t="s">
        <v>7</v>
      </c>
      <c r="C95" s="30">
        <v>9.0</v>
      </c>
      <c r="D95" s="50" t="s">
        <v>1413</v>
      </c>
      <c r="E95" s="149">
        <v>135608.42</v>
      </c>
      <c r="F95" s="31" t="s">
        <v>87</v>
      </c>
      <c r="G95" s="50"/>
    </row>
    <row r="96" ht="15.75" customHeight="1">
      <c r="A96" s="30" t="s">
        <v>144</v>
      </c>
      <c r="B96" s="30" t="s">
        <v>7</v>
      </c>
      <c r="C96" s="30">
        <v>10.0</v>
      </c>
      <c r="D96" s="50" t="s">
        <v>761</v>
      </c>
      <c r="E96" s="149">
        <v>139686.03</v>
      </c>
      <c r="F96" s="31" t="s">
        <v>8</v>
      </c>
      <c r="G96" s="50"/>
    </row>
    <row r="97" ht="15.75" customHeight="1">
      <c r="A97" s="30" t="s">
        <v>145</v>
      </c>
      <c r="B97" s="30" t="s">
        <v>7</v>
      </c>
      <c r="C97" s="30">
        <v>1.0</v>
      </c>
      <c r="D97" s="50" t="s">
        <v>1414</v>
      </c>
      <c r="E97" s="149">
        <v>99954.69</v>
      </c>
      <c r="F97" s="31" t="s">
        <v>52</v>
      </c>
      <c r="G97" s="50"/>
    </row>
    <row r="98" ht="15.75" customHeight="1">
      <c r="A98" s="30" t="s">
        <v>145</v>
      </c>
      <c r="B98" s="30" t="s">
        <v>7</v>
      </c>
      <c r="C98" s="30">
        <v>2.0</v>
      </c>
      <c r="D98" s="50" t="s">
        <v>1388</v>
      </c>
      <c r="E98" s="149">
        <v>129065.97</v>
      </c>
      <c r="F98" s="31" t="s">
        <v>52</v>
      </c>
      <c r="G98" s="50"/>
    </row>
    <row r="99" ht="15.75" customHeight="1">
      <c r="A99" s="30" t="s">
        <v>145</v>
      </c>
      <c r="B99" s="30" t="s">
        <v>7</v>
      </c>
      <c r="C99" s="30">
        <v>3.0</v>
      </c>
      <c r="D99" s="50" t="s">
        <v>761</v>
      </c>
      <c r="E99" s="149">
        <v>141283.01</v>
      </c>
      <c r="F99" s="31" t="s">
        <v>8</v>
      </c>
      <c r="G99" s="50"/>
    </row>
    <row r="100" ht="15.75" customHeight="1">
      <c r="A100" s="30" t="s">
        <v>145</v>
      </c>
      <c r="B100" s="30" t="s">
        <v>7</v>
      </c>
      <c r="C100" s="30">
        <v>4.0</v>
      </c>
      <c r="D100" s="50" t="s">
        <v>761</v>
      </c>
      <c r="E100" s="149">
        <v>141283.01</v>
      </c>
      <c r="F100" s="31" t="s">
        <v>8</v>
      </c>
      <c r="G100" s="50"/>
    </row>
    <row r="101" ht="15.75" customHeight="1">
      <c r="A101" s="30" t="s">
        <v>145</v>
      </c>
      <c r="B101" s="30" t="s">
        <v>7</v>
      </c>
      <c r="C101" s="30">
        <v>5.0</v>
      </c>
      <c r="D101" s="50" t="s">
        <v>1410</v>
      </c>
      <c r="E101" s="149">
        <v>200000.0</v>
      </c>
      <c r="F101" s="31" t="s">
        <v>31</v>
      </c>
      <c r="G101" s="50"/>
    </row>
    <row r="102" ht="15.75" customHeight="1">
      <c r="A102" s="30" t="s">
        <v>145</v>
      </c>
      <c r="B102" s="30" t="s">
        <v>7</v>
      </c>
      <c r="C102" s="30">
        <v>6.0</v>
      </c>
      <c r="D102" s="50" t="s">
        <v>1415</v>
      </c>
      <c r="E102" s="149">
        <v>120965.47</v>
      </c>
      <c r="F102" s="31" t="s">
        <v>46</v>
      </c>
      <c r="G102" s="50"/>
    </row>
    <row r="103" ht="15.75" customHeight="1">
      <c r="A103" s="30" t="s">
        <v>145</v>
      </c>
      <c r="B103" s="30" t="s">
        <v>7</v>
      </c>
      <c r="C103" s="30">
        <v>7.0</v>
      </c>
      <c r="D103" s="50" t="s">
        <v>1415</v>
      </c>
      <c r="E103" s="149">
        <v>121452.62</v>
      </c>
      <c r="F103" s="31" t="s">
        <v>46</v>
      </c>
      <c r="G103" s="50"/>
    </row>
    <row r="104" ht="15.75" customHeight="1">
      <c r="A104" s="30" t="s">
        <v>145</v>
      </c>
      <c r="B104" s="30" t="s">
        <v>7</v>
      </c>
      <c r="C104" s="30">
        <v>8.0</v>
      </c>
      <c r="D104" s="50" t="s">
        <v>1416</v>
      </c>
      <c r="E104" s="149">
        <v>117472.29</v>
      </c>
      <c r="F104" s="31" t="s">
        <v>46</v>
      </c>
      <c r="G104" s="50"/>
    </row>
    <row r="105" ht="15.75" customHeight="1">
      <c r="A105" s="30" t="s">
        <v>145</v>
      </c>
      <c r="B105" s="30" t="s">
        <v>7</v>
      </c>
      <c r="C105" s="30">
        <v>9.0</v>
      </c>
      <c r="D105" s="50" t="s">
        <v>1417</v>
      </c>
      <c r="E105" s="149">
        <v>153403.69</v>
      </c>
      <c r="F105" s="31" t="s">
        <v>96</v>
      </c>
      <c r="G105" s="50"/>
    </row>
    <row r="106" ht="15.75" customHeight="1">
      <c r="A106" s="30" t="s">
        <v>122</v>
      </c>
      <c r="B106" s="30" t="s">
        <v>12</v>
      </c>
      <c r="C106" s="30">
        <v>1.0</v>
      </c>
      <c r="D106" s="50" t="s">
        <v>1418</v>
      </c>
      <c r="E106" s="149">
        <v>157671.09</v>
      </c>
      <c r="F106" s="31" t="s">
        <v>46</v>
      </c>
      <c r="G106" s="50"/>
    </row>
    <row r="107" ht="15.75" customHeight="1">
      <c r="A107" s="30" t="s">
        <v>122</v>
      </c>
      <c r="B107" s="30" t="s">
        <v>12</v>
      </c>
      <c r="C107" s="30">
        <v>2.0</v>
      </c>
      <c r="D107" s="50" t="s">
        <v>1413</v>
      </c>
      <c r="E107" s="149">
        <v>168219.0</v>
      </c>
      <c r="F107" s="31" t="s">
        <v>87</v>
      </c>
      <c r="G107" s="50"/>
    </row>
    <row r="108" ht="15.75" customHeight="1">
      <c r="A108" s="30" t="s">
        <v>122</v>
      </c>
      <c r="B108" s="30" t="s">
        <v>12</v>
      </c>
      <c r="C108" s="30">
        <v>3.0</v>
      </c>
      <c r="D108" s="50" t="s">
        <v>1392</v>
      </c>
      <c r="E108" s="149">
        <v>156413.17</v>
      </c>
      <c r="F108" s="31" t="s">
        <v>28</v>
      </c>
      <c r="G108" s="50"/>
    </row>
    <row r="109" ht="15.75" customHeight="1">
      <c r="A109" s="30" t="s">
        <v>122</v>
      </c>
      <c r="B109" s="30" t="s">
        <v>12</v>
      </c>
      <c r="C109" s="30">
        <v>4.0</v>
      </c>
      <c r="D109" s="50" t="s">
        <v>1419</v>
      </c>
      <c r="E109" s="149">
        <v>84800.35</v>
      </c>
      <c r="F109" s="31" t="s">
        <v>120</v>
      </c>
      <c r="G109" s="50"/>
    </row>
    <row r="110" ht="15.75" customHeight="1">
      <c r="A110" s="30" t="s">
        <v>125</v>
      </c>
      <c r="B110" s="30" t="s">
        <v>12</v>
      </c>
      <c r="C110" s="30">
        <v>1.0</v>
      </c>
      <c r="D110" s="50" t="s">
        <v>1391</v>
      </c>
      <c r="E110" s="149">
        <v>200000.0</v>
      </c>
      <c r="F110" s="31" t="s">
        <v>31</v>
      </c>
      <c r="G110" s="50"/>
    </row>
    <row r="111" ht="15.75" customHeight="1">
      <c r="A111" s="30" t="s">
        <v>125</v>
      </c>
      <c r="B111" s="30" t="s">
        <v>12</v>
      </c>
      <c r="C111" s="30">
        <v>2.0</v>
      </c>
      <c r="D111" s="50" t="s">
        <v>1391</v>
      </c>
      <c r="E111" s="149">
        <v>200000.0</v>
      </c>
      <c r="F111" s="31" t="s">
        <v>31</v>
      </c>
      <c r="G111" s="50"/>
    </row>
    <row r="112" ht="15.75" customHeight="1">
      <c r="A112" s="30" t="s">
        <v>125</v>
      </c>
      <c r="B112" s="30" t="s">
        <v>12</v>
      </c>
      <c r="C112" s="30">
        <v>3.0</v>
      </c>
      <c r="D112" s="50" t="s">
        <v>1413</v>
      </c>
      <c r="E112" s="149">
        <v>168181.98</v>
      </c>
      <c r="F112" s="31" t="s">
        <v>87</v>
      </c>
      <c r="G112" s="50"/>
    </row>
    <row r="113" ht="15.75" customHeight="1">
      <c r="A113" s="30" t="s">
        <v>125</v>
      </c>
      <c r="B113" s="30" t="s">
        <v>12</v>
      </c>
      <c r="C113" s="30">
        <v>4.0</v>
      </c>
      <c r="D113" s="50" t="s">
        <v>1420</v>
      </c>
      <c r="E113" s="149">
        <v>152626.83</v>
      </c>
      <c r="F113" s="31" t="s">
        <v>52</v>
      </c>
      <c r="G113" s="50"/>
    </row>
    <row r="114" ht="15.75" customHeight="1">
      <c r="A114" s="30" t="s">
        <v>125</v>
      </c>
      <c r="B114" s="30" t="s">
        <v>12</v>
      </c>
      <c r="C114" s="30">
        <v>5.0</v>
      </c>
      <c r="D114" s="50" t="s">
        <v>1389</v>
      </c>
      <c r="E114" s="149">
        <v>169940.28</v>
      </c>
      <c r="F114" s="31" t="s">
        <v>43</v>
      </c>
      <c r="G114" s="50"/>
    </row>
    <row r="115" ht="15.75" customHeight="1">
      <c r="A115" s="30" t="s">
        <v>125</v>
      </c>
      <c r="B115" s="30" t="s">
        <v>12</v>
      </c>
      <c r="C115" s="30">
        <v>6.0</v>
      </c>
      <c r="D115" s="50" t="s">
        <v>1391</v>
      </c>
      <c r="E115" s="149">
        <v>200000.0</v>
      </c>
      <c r="F115" s="31" t="s">
        <v>31</v>
      </c>
      <c r="G115" s="50"/>
    </row>
    <row r="116" ht="15.75" customHeight="1">
      <c r="A116" s="30" t="s">
        <v>128</v>
      </c>
      <c r="B116" s="30" t="s">
        <v>12</v>
      </c>
      <c r="C116" s="30">
        <v>1.0</v>
      </c>
      <c r="D116" s="50" t="s">
        <v>1394</v>
      </c>
      <c r="E116" s="149">
        <v>198574.22</v>
      </c>
      <c r="F116" s="31" t="s">
        <v>87</v>
      </c>
      <c r="G116" s="50"/>
    </row>
    <row r="117" ht="15.75" customHeight="1">
      <c r="A117" s="30" t="s">
        <v>128</v>
      </c>
      <c r="B117" s="30" t="s">
        <v>12</v>
      </c>
      <c r="C117" s="30">
        <v>2.0</v>
      </c>
      <c r="D117" s="50" t="s">
        <v>1421</v>
      </c>
      <c r="E117" s="149">
        <v>196723.46</v>
      </c>
      <c r="F117" s="31" t="s">
        <v>96</v>
      </c>
      <c r="G117" s="50" t="s">
        <v>10</v>
      </c>
    </row>
    <row r="118" ht="15.75" customHeight="1">
      <c r="A118" s="30" t="s">
        <v>128</v>
      </c>
      <c r="B118" s="30" t="s">
        <v>12</v>
      </c>
      <c r="C118" s="30">
        <v>3.0</v>
      </c>
      <c r="D118" s="50" t="s">
        <v>1394</v>
      </c>
      <c r="E118" s="149">
        <v>195894.93</v>
      </c>
      <c r="F118" s="31" t="s">
        <v>87</v>
      </c>
      <c r="G118" s="50"/>
    </row>
    <row r="119" ht="15.75" customHeight="1">
      <c r="A119" s="30" t="s">
        <v>128</v>
      </c>
      <c r="B119" s="30" t="s">
        <v>12</v>
      </c>
      <c r="C119" s="30">
        <v>4.0</v>
      </c>
      <c r="D119" s="50" t="s">
        <v>1176</v>
      </c>
      <c r="E119" s="149">
        <v>80675.25</v>
      </c>
      <c r="F119" s="31" t="s">
        <v>55</v>
      </c>
      <c r="G119" s="50"/>
    </row>
    <row r="120" ht="15.75" customHeight="1">
      <c r="A120" s="30" t="s">
        <v>128</v>
      </c>
      <c r="B120" s="30" t="s">
        <v>12</v>
      </c>
      <c r="C120" s="30">
        <v>5.0</v>
      </c>
      <c r="D120" s="50" t="s">
        <v>1394</v>
      </c>
      <c r="E120" s="149">
        <v>195695.83</v>
      </c>
      <c r="F120" s="31" t="s">
        <v>87</v>
      </c>
      <c r="G120" s="50"/>
    </row>
    <row r="121" ht="15.75" customHeight="1">
      <c r="A121" s="30" t="s">
        <v>128</v>
      </c>
      <c r="B121" s="30" t="s">
        <v>12</v>
      </c>
      <c r="C121" s="30">
        <v>6.0</v>
      </c>
      <c r="D121" s="50" t="s">
        <v>1421</v>
      </c>
      <c r="E121" s="149">
        <v>182005.76</v>
      </c>
      <c r="F121" s="31" t="s">
        <v>8</v>
      </c>
      <c r="G121" s="50" t="s">
        <v>10</v>
      </c>
    </row>
    <row r="122" ht="15.75" customHeight="1">
      <c r="A122" s="30" t="s">
        <v>131</v>
      </c>
      <c r="B122" s="30" t="s">
        <v>12</v>
      </c>
      <c r="C122" s="30">
        <v>1.0</v>
      </c>
      <c r="D122" s="50" t="s">
        <v>1394</v>
      </c>
      <c r="E122" s="149">
        <v>193910.32</v>
      </c>
      <c r="F122" s="31" t="s">
        <v>87</v>
      </c>
      <c r="G122" s="50"/>
    </row>
    <row r="123" ht="15.75" customHeight="1">
      <c r="A123" s="30" t="s">
        <v>131</v>
      </c>
      <c r="B123" s="30" t="s">
        <v>12</v>
      </c>
      <c r="C123" s="30">
        <v>2.0</v>
      </c>
      <c r="D123" s="50" t="s">
        <v>1394</v>
      </c>
      <c r="E123" s="149">
        <v>193970.79</v>
      </c>
      <c r="F123" s="31" t="s">
        <v>87</v>
      </c>
      <c r="G123" s="50"/>
    </row>
    <row r="124" ht="15.75" customHeight="1">
      <c r="A124" s="30" t="s">
        <v>131</v>
      </c>
      <c r="B124" s="30" t="s">
        <v>12</v>
      </c>
      <c r="C124" s="30">
        <v>3.0</v>
      </c>
      <c r="D124" s="50" t="s">
        <v>1394</v>
      </c>
      <c r="E124" s="149">
        <v>180626.57</v>
      </c>
      <c r="F124" s="31" t="s">
        <v>87</v>
      </c>
      <c r="G124" s="50"/>
    </row>
    <row r="125" ht="15.75" customHeight="1">
      <c r="A125" s="30" t="s">
        <v>131</v>
      </c>
      <c r="B125" s="30" t="s">
        <v>12</v>
      </c>
      <c r="C125" s="30">
        <v>4.0</v>
      </c>
      <c r="D125" s="50" t="s">
        <v>1392</v>
      </c>
      <c r="E125" s="149">
        <v>97995.82</v>
      </c>
      <c r="F125" s="31" t="s">
        <v>28</v>
      </c>
      <c r="G125" s="50"/>
    </row>
    <row r="126" ht="15.75" customHeight="1">
      <c r="A126" s="30" t="s">
        <v>131</v>
      </c>
      <c r="B126" s="30" t="s">
        <v>12</v>
      </c>
      <c r="C126" s="30">
        <v>5.0</v>
      </c>
      <c r="D126" s="50" t="s">
        <v>1413</v>
      </c>
      <c r="E126" s="149">
        <v>200000.0</v>
      </c>
      <c r="F126" s="31" t="s">
        <v>87</v>
      </c>
      <c r="G126" s="50"/>
    </row>
    <row r="127" ht="15.75" customHeight="1">
      <c r="A127" s="30" t="s">
        <v>131</v>
      </c>
      <c r="B127" s="30" t="s">
        <v>12</v>
      </c>
      <c r="C127" s="30">
        <v>6.0</v>
      </c>
      <c r="D127" s="50" t="s">
        <v>1422</v>
      </c>
      <c r="E127" s="149">
        <v>200000.0</v>
      </c>
      <c r="F127" s="31" t="s">
        <v>31</v>
      </c>
      <c r="G127" s="50"/>
    </row>
    <row r="128" ht="15.75" customHeight="1">
      <c r="A128" s="30" t="s">
        <v>131</v>
      </c>
      <c r="B128" s="30" t="s">
        <v>12</v>
      </c>
      <c r="C128" s="30">
        <v>7.0</v>
      </c>
      <c r="D128" s="50" t="s">
        <v>1422</v>
      </c>
      <c r="E128" s="149">
        <v>200000.0</v>
      </c>
      <c r="F128" s="31" t="s">
        <v>31</v>
      </c>
      <c r="G128" s="50"/>
    </row>
    <row r="129" ht="15.75" customHeight="1">
      <c r="A129" s="30" t="s">
        <v>134</v>
      </c>
      <c r="B129" s="30" t="s">
        <v>12</v>
      </c>
      <c r="C129" s="30">
        <v>1.0</v>
      </c>
      <c r="D129" s="50" t="s">
        <v>1423</v>
      </c>
      <c r="E129" s="149">
        <v>145352.11</v>
      </c>
      <c r="F129" s="31" t="s">
        <v>52</v>
      </c>
      <c r="G129" s="50"/>
    </row>
    <row r="130" ht="15.75" customHeight="1">
      <c r="A130" s="30" t="s">
        <v>134</v>
      </c>
      <c r="B130" s="30" t="s">
        <v>12</v>
      </c>
      <c r="C130" s="30">
        <v>2.0</v>
      </c>
      <c r="D130" s="50" t="s">
        <v>1423</v>
      </c>
      <c r="E130" s="149">
        <v>114784.5</v>
      </c>
      <c r="F130" s="31" t="s">
        <v>52</v>
      </c>
      <c r="G130" s="50"/>
    </row>
    <row r="131" ht="15.75" customHeight="1">
      <c r="A131" s="30" t="s">
        <v>134</v>
      </c>
      <c r="B131" s="30" t="s">
        <v>12</v>
      </c>
      <c r="C131" s="30">
        <v>3.0</v>
      </c>
      <c r="D131" s="50" t="s">
        <v>1402</v>
      </c>
      <c r="E131" s="149">
        <v>153006.74</v>
      </c>
      <c r="F131" s="31" t="s">
        <v>108</v>
      </c>
      <c r="G131" s="50"/>
    </row>
    <row r="132" ht="15.75" customHeight="1">
      <c r="A132" s="30" t="s">
        <v>134</v>
      </c>
      <c r="B132" s="30" t="s">
        <v>12</v>
      </c>
      <c r="C132" s="30">
        <v>4.0</v>
      </c>
      <c r="D132" s="50" t="s">
        <v>1402</v>
      </c>
      <c r="E132" s="149">
        <v>153006.74</v>
      </c>
      <c r="F132" s="31" t="s">
        <v>108</v>
      </c>
      <c r="G132" s="50"/>
    </row>
    <row r="133" ht="15.75" customHeight="1">
      <c r="A133" s="30" t="s">
        <v>134</v>
      </c>
      <c r="B133" s="30" t="s">
        <v>12</v>
      </c>
      <c r="C133" s="30">
        <v>5.0</v>
      </c>
      <c r="D133" s="50" t="s">
        <v>1402</v>
      </c>
      <c r="E133" s="149">
        <v>146103.48</v>
      </c>
      <c r="F133" s="31" t="s">
        <v>108</v>
      </c>
      <c r="G133" s="50"/>
    </row>
    <row r="134" ht="15.75" customHeight="1">
      <c r="A134" s="30" t="s">
        <v>137</v>
      </c>
      <c r="B134" s="30" t="s">
        <v>12</v>
      </c>
      <c r="C134" s="30">
        <v>1.0</v>
      </c>
      <c r="D134" s="50" t="s">
        <v>1391</v>
      </c>
      <c r="E134" s="149">
        <v>200000.0</v>
      </c>
      <c r="F134" s="31" t="s">
        <v>31</v>
      </c>
      <c r="G134" s="50"/>
    </row>
    <row r="135" ht="15.75" customHeight="1">
      <c r="A135" s="30" t="s">
        <v>140</v>
      </c>
      <c r="B135" s="30" t="s">
        <v>12</v>
      </c>
      <c r="C135" s="30">
        <v>1.0</v>
      </c>
      <c r="D135" s="50" t="s">
        <v>1402</v>
      </c>
      <c r="E135" s="149">
        <v>174513.04</v>
      </c>
      <c r="F135" s="31" t="s">
        <v>108</v>
      </c>
      <c r="G135" s="50"/>
    </row>
    <row r="136" ht="15.75" customHeight="1">
      <c r="A136" s="30" t="s">
        <v>140</v>
      </c>
      <c r="B136" s="30" t="s">
        <v>12</v>
      </c>
      <c r="C136" s="30">
        <v>2.0</v>
      </c>
      <c r="D136" s="50" t="s">
        <v>1418</v>
      </c>
      <c r="E136" s="149">
        <v>174275.56</v>
      </c>
      <c r="F136" s="31" t="s">
        <v>46</v>
      </c>
      <c r="G136" s="50"/>
    </row>
    <row r="137" ht="15.75" customHeight="1">
      <c r="A137" s="30" t="s">
        <v>140</v>
      </c>
      <c r="B137" s="30" t="s">
        <v>12</v>
      </c>
      <c r="C137" s="30">
        <v>3.0</v>
      </c>
      <c r="D137" s="50" t="s">
        <v>1405</v>
      </c>
      <c r="E137" s="149">
        <v>196180.74</v>
      </c>
      <c r="F137" s="31" t="s">
        <v>96</v>
      </c>
      <c r="G137" s="50"/>
    </row>
    <row r="138" ht="15.75" customHeight="1">
      <c r="A138" s="30" t="s">
        <v>140</v>
      </c>
      <c r="B138" s="30" t="s">
        <v>12</v>
      </c>
      <c r="C138" s="30">
        <v>4.0</v>
      </c>
      <c r="D138" s="50" t="s">
        <v>1392</v>
      </c>
      <c r="E138" s="149">
        <v>169972.29</v>
      </c>
      <c r="F138" s="31" t="s">
        <v>28</v>
      </c>
      <c r="G138" s="50"/>
    </row>
    <row r="139" ht="15.75" customHeight="1">
      <c r="A139" s="30" t="s">
        <v>140</v>
      </c>
      <c r="B139" s="30" t="s">
        <v>12</v>
      </c>
      <c r="C139" s="30">
        <v>5.0</v>
      </c>
      <c r="D139" s="50" t="s">
        <v>1391</v>
      </c>
      <c r="E139" s="149">
        <v>200000.0</v>
      </c>
      <c r="F139" s="31" t="s">
        <v>31</v>
      </c>
      <c r="G139" s="50"/>
    </row>
    <row r="140" ht="15.75" customHeight="1">
      <c r="A140" s="30" t="s">
        <v>141</v>
      </c>
      <c r="B140" s="30" t="s">
        <v>12</v>
      </c>
      <c r="C140" s="30">
        <v>1.0</v>
      </c>
      <c r="D140" s="50" t="s">
        <v>1405</v>
      </c>
      <c r="E140" s="149">
        <v>192211.94</v>
      </c>
      <c r="F140" s="31" t="s">
        <v>96</v>
      </c>
      <c r="G140" s="50"/>
    </row>
    <row r="141" ht="15.75" customHeight="1">
      <c r="A141" s="30" t="s">
        <v>141</v>
      </c>
      <c r="B141" s="30" t="s">
        <v>12</v>
      </c>
      <c r="C141" s="30">
        <v>2.0</v>
      </c>
      <c r="D141" s="50" t="s">
        <v>1423</v>
      </c>
      <c r="E141" s="149">
        <v>157245.13</v>
      </c>
      <c r="F141" s="31" t="s">
        <v>52</v>
      </c>
      <c r="G141" s="50"/>
    </row>
    <row r="142" ht="15.75" customHeight="1">
      <c r="A142" s="30" t="s">
        <v>141</v>
      </c>
      <c r="B142" s="30" t="s">
        <v>12</v>
      </c>
      <c r="C142" s="30">
        <v>3.0</v>
      </c>
      <c r="D142" s="50" t="s">
        <v>1416</v>
      </c>
      <c r="E142" s="149">
        <v>192182.79</v>
      </c>
      <c r="F142" s="31" t="s">
        <v>46</v>
      </c>
      <c r="G142" s="50"/>
    </row>
    <row r="143" ht="15.75" customHeight="1">
      <c r="A143" s="30" t="s">
        <v>141</v>
      </c>
      <c r="B143" s="30" t="s">
        <v>12</v>
      </c>
      <c r="C143" s="30">
        <v>4.0</v>
      </c>
      <c r="D143" s="50" t="s">
        <v>1416</v>
      </c>
      <c r="E143" s="149">
        <v>192438.12</v>
      </c>
      <c r="F143" s="31" t="s">
        <v>46</v>
      </c>
      <c r="G143" s="50"/>
    </row>
    <row r="144" ht="15.75" customHeight="1">
      <c r="A144" s="30" t="s">
        <v>141</v>
      </c>
      <c r="B144" s="30" t="s">
        <v>12</v>
      </c>
      <c r="C144" s="30">
        <v>5.0</v>
      </c>
      <c r="D144" s="50" t="s">
        <v>1416</v>
      </c>
      <c r="E144" s="149">
        <v>191868.34</v>
      </c>
      <c r="F144" s="31" t="s">
        <v>46</v>
      </c>
      <c r="G144" s="50"/>
    </row>
    <row r="145" ht="15.75" customHeight="1">
      <c r="A145" s="30" t="s">
        <v>142</v>
      </c>
      <c r="B145" s="30" t="s">
        <v>12</v>
      </c>
      <c r="C145" s="30">
        <v>1.0</v>
      </c>
      <c r="D145" s="50" t="s">
        <v>1422</v>
      </c>
      <c r="E145" s="149">
        <v>200000.0</v>
      </c>
      <c r="F145" s="31" t="s">
        <v>31</v>
      </c>
      <c r="G145" s="50"/>
    </row>
    <row r="146" ht="15.75" customHeight="1">
      <c r="A146" s="30" t="s">
        <v>142</v>
      </c>
      <c r="B146" s="30" t="s">
        <v>12</v>
      </c>
      <c r="C146" s="30">
        <v>2.0</v>
      </c>
      <c r="D146" s="50" t="s">
        <v>1392</v>
      </c>
      <c r="E146" s="149">
        <v>193828.31</v>
      </c>
      <c r="F146" s="31" t="s">
        <v>28</v>
      </c>
      <c r="G146" s="50"/>
    </row>
    <row r="147" ht="15.75" customHeight="1">
      <c r="A147" s="30" t="s">
        <v>142</v>
      </c>
      <c r="B147" s="30" t="s">
        <v>12</v>
      </c>
      <c r="C147" s="30">
        <v>3.0</v>
      </c>
      <c r="D147" s="50" t="s">
        <v>1413</v>
      </c>
      <c r="E147" s="149">
        <v>166449.14</v>
      </c>
      <c r="F147" s="31" t="s">
        <v>87</v>
      </c>
      <c r="G147" s="50"/>
    </row>
    <row r="148" ht="15.75" customHeight="1">
      <c r="A148" s="30" t="s">
        <v>142</v>
      </c>
      <c r="B148" s="30" t="s">
        <v>12</v>
      </c>
      <c r="C148" s="30">
        <v>4.0</v>
      </c>
      <c r="D148" s="50" t="s">
        <v>1424</v>
      </c>
      <c r="E148" s="149">
        <v>145320.45</v>
      </c>
      <c r="F148" s="31" t="s">
        <v>52</v>
      </c>
      <c r="G148" s="50"/>
    </row>
    <row r="149" ht="15.75" customHeight="1">
      <c r="A149" s="30" t="s">
        <v>142</v>
      </c>
      <c r="B149" s="30" t="s">
        <v>12</v>
      </c>
      <c r="C149" s="30">
        <v>5.0</v>
      </c>
      <c r="D149" s="50" t="s">
        <v>1425</v>
      </c>
      <c r="E149" s="149">
        <v>197627.84</v>
      </c>
      <c r="F149" s="31" t="s">
        <v>46</v>
      </c>
      <c r="G149" s="50"/>
    </row>
    <row r="150" ht="15.75" customHeight="1">
      <c r="A150" s="30" t="s">
        <v>142</v>
      </c>
      <c r="B150" s="30" t="s">
        <v>12</v>
      </c>
      <c r="C150" s="30">
        <v>6.0</v>
      </c>
      <c r="D150" s="50" t="s">
        <v>1425</v>
      </c>
      <c r="E150" s="149">
        <v>197867.47</v>
      </c>
      <c r="F150" s="31" t="s">
        <v>46</v>
      </c>
      <c r="G150" s="50"/>
    </row>
    <row r="151" ht="15.75" customHeight="1">
      <c r="A151" s="30" t="s">
        <v>142</v>
      </c>
      <c r="B151" s="30" t="s">
        <v>12</v>
      </c>
      <c r="C151" s="30">
        <v>7.0</v>
      </c>
      <c r="D151" s="50" t="s">
        <v>1425</v>
      </c>
      <c r="E151" s="149">
        <v>197670.11</v>
      </c>
      <c r="F151" s="31" t="s">
        <v>46</v>
      </c>
      <c r="G151" s="50"/>
    </row>
    <row r="152" ht="15.75" customHeight="1">
      <c r="A152" s="30" t="s">
        <v>142</v>
      </c>
      <c r="B152" s="30" t="s">
        <v>12</v>
      </c>
      <c r="C152" s="30">
        <v>8.0</v>
      </c>
      <c r="D152" s="50" t="s">
        <v>1391</v>
      </c>
      <c r="E152" s="149">
        <v>100000.0</v>
      </c>
      <c r="F152" s="31" t="s">
        <v>31</v>
      </c>
      <c r="G152" s="50"/>
    </row>
    <row r="153" ht="15.75" customHeight="1">
      <c r="A153" s="30" t="s">
        <v>143</v>
      </c>
      <c r="B153" s="30" t="s">
        <v>12</v>
      </c>
      <c r="C153" s="30">
        <v>1.0</v>
      </c>
      <c r="D153" s="50" t="s">
        <v>1422</v>
      </c>
      <c r="E153" s="149">
        <v>200000.0</v>
      </c>
      <c r="F153" s="31" t="s">
        <v>31</v>
      </c>
      <c r="G153" s="50"/>
    </row>
    <row r="154" ht="15.75" customHeight="1">
      <c r="A154" s="30" t="s">
        <v>143</v>
      </c>
      <c r="B154" s="30" t="s">
        <v>12</v>
      </c>
      <c r="C154" s="30">
        <v>2.0</v>
      </c>
      <c r="D154" s="50" t="s">
        <v>1422</v>
      </c>
      <c r="E154" s="149">
        <v>200000.0</v>
      </c>
      <c r="F154" s="31" t="s">
        <v>31</v>
      </c>
      <c r="G154" s="50"/>
    </row>
    <row r="155" ht="15.75" customHeight="1">
      <c r="A155" s="30" t="s">
        <v>143</v>
      </c>
      <c r="B155" s="30" t="s">
        <v>12</v>
      </c>
      <c r="C155" s="30">
        <v>3.0</v>
      </c>
      <c r="D155" s="50" t="s">
        <v>1422</v>
      </c>
      <c r="E155" s="149">
        <v>200000.0</v>
      </c>
      <c r="F155" s="31" t="s">
        <v>31</v>
      </c>
      <c r="G155" s="50"/>
    </row>
    <row r="156" ht="15.75" customHeight="1">
      <c r="A156" s="30" t="s">
        <v>143</v>
      </c>
      <c r="B156" s="30" t="s">
        <v>12</v>
      </c>
      <c r="C156" s="30">
        <v>4.0</v>
      </c>
      <c r="D156" s="50" t="s">
        <v>1132</v>
      </c>
      <c r="E156" s="149">
        <v>195572.89</v>
      </c>
      <c r="F156" s="31" t="s">
        <v>102</v>
      </c>
      <c r="G156" s="50"/>
    </row>
    <row r="157" ht="15.75" customHeight="1">
      <c r="A157" s="30" t="s">
        <v>143</v>
      </c>
      <c r="B157" s="30" t="s">
        <v>12</v>
      </c>
      <c r="C157" s="30">
        <v>5.0</v>
      </c>
      <c r="D157" s="50" t="s">
        <v>1426</v>
      </c>
      <c r="E157" s="149">
        <v>195812.32</v>
      </c>
      <c r="F157" s="31" t="s">
        <v>90</v>
      </c>
      <c r="G157" s="50"/>
    </row>
    <row r="158" ht="15.75" customHeight="1">
      <c r="A158" s="30" t="s">
        <v>144</v>
      </c>
      <c r="B158" s="30" t="s">
        <v>12</v>
      </c>
      <c r="C158" s="30">
        <v>1.0</v>
      </c>
      <c r="D158" s="50" t="s">
        <v>1391</v>
      </c>
      <c r="E158" s="149">
        <v>200000.0</v>
      </c>
      <c r="F158" s="31" t="s">
        <v>31</v>
      </c>
      <c r="G158" s="50"/>
    </row>
    <row r="159" ht="15.75" customHeight="1">
      <c r="A159" s="30" t="s">
        <v>144</v>
      </c>
      <c r="B159" s="30" t="s">
        <v>12</v>
      </c>
      <c r="C159" s="30">
        <v>2.0</v>
      </c>
      <c r="D159" s="50" t="s">
        <v>1391</v>
      </c>
      <c r="E159" s="149">
        <v>100000.0</v>
      </c>
      <c r="F159" s="31" t="s">
        <v>31</v>
      </c>
      <c r="G159" s="50"/>
    </row>
    <row r="160" ht="15.75" customHeight="1">
      <c r="A160" s="30" t="s">
        <v>145</v>
      </c>
      <c r="B160" s="30" t="s">
        <v>12</v>
      </c>
      <c r="C160" s="30">
        <v>1.0</v>
      </c>
      <c r="D160" s="50" t="s">
        <v>1391</v>
      </c>
      <c r="E160" s="149">
        <v>200000.0</v>
      </c>
      <c r="F160" s="31" t="s">
        <v>31</v>
      </c>
      <c r="G160" s="50"/>
    </row>
    <row r="161" ht="15.75" customHeight="1">
      <c r="A161" s="30" t="s">
        <v>145</v>
      </c>
      <c r="B161" s="30" t="s">
        <v>12</v>
      </c>
      <c r="C161" s="30">
        <v>2.0</v>
      </c>
      <c r="D161" s="50" t="s">
        <v>1427</v>
      </c>
      <c r="E161" s="149">
        <v>161485.74</v>
      </c>
      <c r="F161" s="31" t="s">
        <v>46</v>
      </c>
      <c r="G161" s="50"/>
    </row>
    <row r="162" ht="15.75" customHeight="1">
      <c r="A162" s="30" t="s">
        <v>145</v>
      </c>
      <c r="B162" s="30" t="s">
        <v>12</v>
      </c>
      <c r="C162" s="30">
        <v>3.0</v>
      </c>
      <c r="D162" s="50" t="s">
        <v>1425</v>
      </c>
      <c r="E162" s="149">
        <v>162567.78</v>
      </c>
      <c r="F162" s="31" t="s">
        <v>46</v>
      </c>
      <c r="G162" s="50"/>
    </row>
    <row r="163" ht="15.75" customHeight="1">
      <c r="A163" s="30" t="s">
        <v>145</v>
      </c>
      <c r="B163" s="30" t="s">
        <v>12</v>
      </c>
      <c r="C163" s="30">
        <v>4.0</v>
      </c>
      <c r="D163" s="50" t="s">
        <v>1428</v>
      </c>
      <c r="E163" s="149">
        <v>161985.61</v>
      </c>
      <c r="F163" s="31" t="s">
        <v>46</v>
      </c>
      <c r="G163" s="50"/>
    </row>
    <row r="164" ht="15.75" customHeight="1">
      <c r="A164" s="30" t="s">
        <v>145</v>
      </c>
      <c r="B164" s="30" t="s">
        <v>12</v>
      </c>
      <c r="C164" s="30">
        <v>5.0</v>
      </c>
      <c r="D164" s="50" t="s">
        <v>1413</v>
      </c>
      <c r="E164" s="149">
        <v>197959.0</v>
      </c>
      <c r="F164" s="31" t="s">
        <v>87</v>
      </c>
      <c r="G164" s="50"/>
    </row>
    <row r="165" ht="15.75" customHeight="1">
      <c r="A165" s="30" t="s">
        <v>145</v>
      </c>
      <c r="B165" s="30" t="s">
        <v>12</v>
      </c>
      <c r="C165" s="30">
        <v>6.0</v>
      </c>
      <c r="D165" s="50" t="s">
        <v>1429</v>
      </c>
      <c r="E165" s="149">
        <v>99855.21</v>
      </c>
      <c r="F165" s="31" t="s">
        <v>96</v>
      </c>
      <c r="G165" s="50"/>
    </row>
    <row r="166" ht="15.75" customHeight="1">
      <c r="A166" s="30" t="s">
        <v>122</v>
      </c>
      <c r="B166" s="30" t="s">
        <v>18</v>
      </c>
      <c r="C166" s="30">
        <v>1.0</v>
      </c>
      <c r="D166" s="50" t="s">
        <v>1176</v>
      </c>
      <c r="E166" s="149">
        <v>147300.0</v>
      </c>
      <c r="F166" s="31" t="s">
        <v>55</v>
      </c>
      <c r="G166" s="50"/>
    </row>
    <row r="167" ht="15.75" customHeight="1">
      <c r="A167" s="30" t="s">
        <v>122</v>
      </c>
      <c r="B167" s="30" t="s">
        <v>18</v>
      </c>
      <c r="C167" s="30">
        <v>2.0</v>
      </c>
      <c r="D167" s="50" t="s">
        <v>1176</v>
      </c>
      <c r="E167" s="149">
        <v>200000.0</v>
      </c>
      <c r="F167" s="31" t="s">
        <v>55</v>
      </c>
      <c r="G167" s="50"/>
    </row>
    <row r="168" ht="15.75" customHeight="1">
      <c r="A168" s="30" t="s">
        <v>122</v>
      </c>
      <c r="B168" s="30" t="s">
        <v>18</v>
      </c>
      <c r="C168" s="30">
        <v>3.0</v>
      </c>
      <c r="D168" s="50" t="s">
        <v>1426</v>
      </c>
      <c r="E168" s="149">
        <v>200000.0</v>
      </c>
      <c r="F168" s="31" t="s">
        <v>90</v>
      </c>
      <c r="G168" s="50"/>
    </row>
    <row r="169" ht="15.75" customHeight="1">
      <c r="A169" s="30" t="s">
        <v>122</v>
      </c>
      <c r="B169" s="30" t="s">
        <v>18</v>
      </c>
      <c r="C169" s="30">
        <v>4.0</v>
      </c>
      <c r="D169" s="50" t="s">
        <v>1426</v>
      </c>
      <c r="E169" s="149">
        <v>157386.0</v>
      </c>
      <c r="F169" s="31" t="s">
        <v>90</v>
      </c>
      <c r="G169" s="50"/>
    </row>
    <row r="170" ht="15.75" customHeight="1">
      <c r="A170" s="30" t="s">
        <v>122</v>
      </c>
      <c r="B170" s="30" t="s">
        <v>18</v>
      </c>
      <c r="C170" s="30">
        <v>5.0</v>
      </c>
      <c r="D170" s="50" t="s">
        <v>1132</v>
      </c>
      <c r="E170" s="149">
        <v>140800.0</v>
      </c>
      <c r="F170" s="31" t="s">
        <v>102</v>
      </c>
      <c r="G170" s="50"/>
    </row>
    <row r="171" ht="15.75" customHeight="1">
      <c r="A171" s="30" t="s">
        <v>122</v>
      </c>
      <c r="B171" s="30" t="s">
        <v>18</v>
      </c>
      <c r="C171" s="30">
        <v>6.0</v>
      </c>
      <c r="D171" s="50" t="s">
        <v>1389</v>
      </c>
      <c r="E171" s="149">
        <v>139900.0</v>
      </c>
      <c r="F171" s="31" t="s">
        <v>43</v>
      </c>
      <c r="G171" s="50"/>
    </row>
    <row r="172" ht="15.75" customHeight="1">
      <c r="A172" s="30" t="s">
        <v>125</v>
      </c>
      <c r="B172" s="30" t="s">
        <v>18</v>
      </c>
      <c r="C172" s="30">
        <v>1.0</v>
      </c>
      <c r="D172" s="50" t="s">
        <v>1421</v>
      </c>
      <c r="E172" s="149">
        <v>176070.21</v>
      </c>
      <c r="F172" s="31" t="s">
        <v>96</v>
      </c>
      <c r="G172" s="50" t="s">
        <v>10</v>
      </c>
    </row>
    <row r="173" ht="15.75" customHeight="1">
      <c r="A173" s="30" t="s">
        <v>125</v>
      </c>
      <c r="B173" s="30" t="s">
        <v>18</v>
      </c>
      <c r="C173" s="30">
        <v>2.0</v>
      </c>
      <c r="D173" s="50" t="s">
        <v>1430</v>
      </c>
      <c r="E173" s="149">
        <v>187022.0</v>
      </c>
      <c r="F173" s="31" t="s">
        <v>120</v>
      </c>
      <c r="G173" s="50"/>
    </row>
    <row r="174" ht="15.75" customHeight="1">
      <c r="A174" s="30" t="s">
        <v>125</v>
      </c>
      <c r="B174" s="30" t="s">
        <v>18</v>
      </c>
      <c r="C174" s="30">
        <v>3.0</v>
      </c>
      <c r="D174" s="50" t="s">
        <v>1389</v>
      </c>
      <c r="E174" s="149">
        <v>159704.83</v>
      </c>
      <c r="F174" s="31" t="s">
        <v>43</v>
      </c>
      <c r="G174" s="50"/>
    </row>
    <row r="175" ht="15.75" customHeight="1">
      <c r="A175" s="30" t="s">
        <v>125</v>
      </c>
      <c r="B175" s="30" t="s">
        <v>18</v>
      </c>
      <c r="C175" s="30">
        <v>4.0</v>
      </c>
      <c r="D175" s="50" t="s">
        <v>1405</v>
      </c>
      <c r="E175" s="149">
        <v>197220.93</v>
      </c>
      <c r="F175" s="31" t="s">
        <v>96</v>
      </c>
      <c r="G175" s="50"/>
    </row>
    <row r="176" ht="15.75" customHeight="1">
      <c r="A176" s="30" t="s">
        <v>125</v>
      </c>
      <c r="B176" s="30" t="s">
        <v>18</v>
      </c>
      <c r="C176" s="30">
        <v>5.0</v>
      </c>
      <c r="D176" s="50" t="s">
        <v>1431</v>
      </c>
      <c r="E176" s="149">
        <v>196978.32</v>
      </c>
      <c r="F176" s="31" t="s">
        <v>49</v>
      </c>
      <c r="G176" s="50"/>
    </row>
    <row r="177" ht="15.75" customHeight="1">
      <c r="A177" s="30" t="s">
        <v>125</v>
      </c>
      <c r="B177" s="30" t="s">
        <v>18</v>
      </c>
      <c r="C177" s="30">
        <v>6.0</v>
      </c>
      <c r="D177" s="50" t="s">
        <v>1401</v>
      </c>
      <c r="E177" s="149">
        <v>196164.79</v>
      </c>
      <c r="F177" s="31" t="s">
        <v>46</v>
      </c>
      <c r="G177" s="50"/>
    </row>
    <row r="178" ht="15.75" customHeight="1">
      <c r="A178" s="30" t="s">
        <v>125</v>
      </c>
      <c r="B178" s="30" t="s">
        <v>18</v>
      </c>
      <c r="C178" s="30">
        <v>7.0</v>
      </c>
      <c r="D178" s="50" t="s">
        <v>1401</v>
      </c>
      <c r="E178" s="149">
        <v>196604.66</v>
      </c>
      <c r="F178" s="31" t="s">
        <v>46</v>
      </c>
      <c r="G178" s="50"/>
    </row>
    <row r="179" ht="15.75" customHeight="1">
      <c r="A179" s="30" t="s">
        <v>125</v>
      </c>
      <c r="B179" s="30" t="s">
        <v>18</v>
      </c>
      <c r="C179" s="30">
        <v>8.0</v>
      </c>
      <c r="D179" s="50" t="s">
        <v>1401</v>
      </c>
      <c r="E179" s="149">
        <v>196898.6</v>
      </c>
      <c r="F179" s="31" t="s">
        <v>46</v>
      </c>
      <c r="G179" s="50"/>
    </row>
    <row r="180" ht="15.75" customHeight="1">
      <c r="A180" s="30" t="s">
        <v>128</v>
      </c>
      <c r="B180" s="30" t="s">
        <v>18</v>
      </c>
      <c r="C180" s="30">
        <v>1.0</v>
      </c>
      <c r="D180" s="50" t="s">
        <v>1432</v>
      </c>
      <c r="E180" s="149">
        <v>178106.01</v>
      </c>
      <c r="F180" s="31" t="s">
        <v>76</v>
      </c>
      <c r="G180" s="50"/>
    </row>
    <row r="181" ht="15.75" customHeight="1">
      <c r="A181" s="30" t="s">
        <v>128</v>
      </c>
      <c r="B181" s="30" t="s">
        <v>18</v>
      </c>
      <c r="C181" s="30">
        <v>2.0</v>
      </c>
      <c r="D181" s="50" t="s">
        <v>1432</v>
      </c>
      <c r="E181" s="149">
        <v>178044.03</v>
      </c>
      <c r="F181" s="31" t="s">
        <v>76</v>
      </c>
      <c r="G181" s="50"/>
    </row>
    <row r="182" ht="15.75" customHeight="1">
      <c r="A182" s="30" t="s">
        <v>128</v>
      </c>
      <c r="B182" s="30" t="s">
        <v>18</v>
      </c>
      <c r="C182" s="30">
        <v>3.0</v>
      </c>
      <c r="D182" s="50" t="s">
        <v>1433</v>
      </c>
      <c r="E182" s="149">
        <v>196590.24</v>
      </c>
      <c r="F182" s="31" t="s">
        <v>46</v>
      </c>
      <c r="G182" s="50"/>
    </row>
    <row r="183" ht="15.75" customHeight="1">
      <c r="A183" s="30" t="s">
        <v>128</v>
      </c>
      <c r="B183" s="30" t="s">
        <v>18</v>
      </c>
      <c r="C183" s="30">
        <v>4.0</v>
      </c>
      <c r="D183" s="50" t="s">
        <v>1176</v>
      </c>
      <c r="E183" s="149">
        <v>196749.92</v>
      </c>
      <c r="F183" s="31" t="s">
        <v>55</v>
      </c>
      <c r="G183" s="50"/>
    </row>
    <row r="184" ht="15.75" customHeight="1">
      <c r="A184" s="30" t="s">
        <v>128</v>
      </c>
      <c r="B184" s="30" t="s">
        <v>18</v>
      </c>
      <c r="C184" s="30">
        <v>5.0</v>
      </c>
      <c r="D184" s="50" t="s">
        <v>1434</v>
      </c>
      <c r="E184" s="149">
        <v>197017.79</v>
      </c>
      <c r="F184" s="31" t="s">
        <v>120</v>
      </c>
      <c r="G184" s="50"/>
    </row>
    <row r="185" ht="15.75" customHeight="1">
      <c r="A185" s="30" t="s">
        <v>128</v>
      </c>
      <c r="B185" s="30" t="s">
        <v>18</v>
      </c>
      <c r="C185" s="30">
        <v>6.0</v>
      </c>
      <c r="D185" s="50" t="s">
        <v>1405</v>
      </c>
      <c r="E185" s="149">
        <v>197481.09</v>
      </c>
      <c r="F185" s="31" t="s">
        <v>96</v>
      </c>
      <c r="G185" s="50"/>
    </row>
    <row r="186" ht="15.75" customHeight="1">
      <c r="A186" s="30" t="s">
        <v>128</v>
      </c>
      <c r="B186" s="30" t="s">
        <v>18</v>
      </c>
      <c r="C186" s="30">
        <v>7.0</v>
      </c>
      <c r="D186" s="50" t="s">
        <v>1389</v>
      </c>
      <c r="E186" s="149">
        <v>159753.15</v>
      </c>
      <c r="F186" s="31" t="s">
        <v>43</v>
      </c>
      <c r="G186" s="50"/>
    </row>
    <row r="187" ht="15.75" customHeight="1">
      <c r="A187" s="30" t="s">
        <v>128</v>
      </c>
      <c r="B187" s="30" t="s">
        <v>18</v>
      </c>
      <c r="C187" s="30">
        <v>8.0</v>
      </c>
      <c r="D187" s="50" t="s">
        <v>1389</v>
      </c>
      <c r="E187" s="149">
        <v>98746.35</v>
      </c>
      <c r="F187" s="31" t="s">
        <v>43</v>
      </c>
      <c r="G187" s="50"/>
    </row>
    <row r="188" ht="15.75" customHeight="1">
      <c r="A188" s="30" t="s">
        <v>131</v>
      </c>
      <c r="B188" s="30" t="s">
        <v>18</v>
      </c>
      <c r="C188" s="30">
        <v>1.0</v>
      </c>
      <c r="D188" s="50" t="s">
        <v>1435</v>
      </c>
      <c r="E188" s="149">
        <v>172445.41</v>
      </c>
      <c r="F188" s="31" t="s">
        <v>46</v>
      </c>
      <c r="G188" s="50"/>
    </row>
    <row r="189" ht="15.75" customHeight="1">
      <c r="A189" s="30" t="s">
        <v>131</v>
      </c>
      <c r="B189" s="30" t="s">
        <v>18</v>
      </c>
      <c r="C189" s="30">
        <v>2.0</v>
      </c>
      <c r="D189" s="50" t="s">
        <v>1413</v>
      </c>
      <c r="E189" s="149">
        <v>194091.15</v>
      </c>
      <c r="F189" s="31" t="s">
        <v>87</v>
      </c>
      <c r="G189" s="50"/>
    </row>
    <row r="190" ht="15.75" customHeight="1">
      <c r="A190" s="30" t="s">
        <v>131</v>
      </c>
      <c r="B190" s="30" t="s">
        <v>18</v>
      </c>
      <c r="C190" s="30">
        <v>3.0</v>
      </c>
      <c r="D190" s="50" t="s">
        <v>1413</v>
      </c>
      <c r="E190" s="149">
        <v>194177.29</v>
      </c>
      <c r="F190" s="31" t="s">
        <v>87</v>
      </c>
      <c r="G190" s="50"/>
    </row>
    <row r="191" ht="15.75" customHeight="1">
      <c r="A191" s="30" t="s">
        <v>131</v>
      </c>
      <c r="B191" s="30" t="s">
        <v>18</v>
      </c>
      <c r="C191" s="30">
        <v>4.0</v>
      </c>
      <c r="D191" s="50" t="s">
        <v>1418</v>
      </c>
      <c r="E191" s="149">
        <v>197633.95</v>
      </c>
      <c r="F191" s="31" t="s">
        <v>46</v>
      </c>
      <c r="G191" s="50"/>
    </row>
    <row r="192" ht="15.75" customHeight="1">
      <c r="A192" s="30" t="s">
        <v>131</v>
      </c>
      <c r="B192" s="30" t="s">
        <v>18</v>
      </c>
      <c r="C192" s="30">
        <v>5.0</v>
      </c>
      <c r="D192" s="50" t="s">
        <v>1418</v>
      </c>
      <c r="E192" s="149">
        <v>197822.44</v>
      </c>
      <c r="F192" s="31" t="s">
        <v>46</v>
      </c>
      <c r="G192" s="50"/>
    </row>
    <row r="193" ht="15.75" customHeight="1">
      <c r="A193" s="30" t="s">
        <v>134</v>
      </c>
      <c r="B193" s="30" t="s">
        <v>18</v>
      </c>
      <c r="C193" s="30">
        <v>1.0</v>
      </c>
      <c r="D193" s="50" t="s">
        <v>1436</v>
      </c>
      <c r="E193" s="149">
        <v>155903.7</v>
      </c>
      <c r="F193" s="31" t="s">
        <v>46</v>
      </c>
      <c r="G193" s="50"/>
    </row>
    <row r="194" ht="15.75" customHeight="1">
      <c r="A194" s="30" t="s">
        <v>134</v>
      </c>
      <c r="B194" s="30" t="s">
        <v>18</v>
      </c>
      <c r="C194" s="30">
        <v>2.0</v>
      </c>
      <c r="D194" s="50" t="s">
        <v>1405</v>
      </c>
      <c r="E194" s="149">
        <v>139724.79</v>
      </c>
      <c r="F194" s="31" t="s">
        <v>96</v>
      </c>
      <c r="G194" s="50"/>
    </row>
    <row r="195" ht="15.75" customHeight="1">
      <c r="A195" s="30" t="s">
        <v>134</v>
      </c>
      <c r="B195" s="30" t="s">
        <v>18</v>
      </c>
      <c r="C195" s="30">
        <v>3.0</v>
      </c>
      <c r="D195" s="50" t="s">
        <v>1437</v>
      </c>
      <c r="E195" s="149">
        <v>160380.0</v>
      </c>
      <c r="F195" s="31" t="s">
        <v>52</v>
      </c>
      <c r="G195" s="50"/>
    </row>
    <row r="196" ht="15.75" customHeight="1">
      <c r="A196" s="30" t="s">
        <v>134</v>
      </c>
      <c r="B196" s="30" t="s">
        <v>18</v>
      </c>
      <c r="C196" s="30">
        <v>4.0</v>
      </c>
      <c r="D196" s="50" t="s">
        <v>1438</v>
      </c>
      <c r="E196" s="149">
        <v>140164.0</v>
      </c>
      <c r="F196" s="31" t="s">
        <v>52</v>
      </c>
      <c r="G196" s="50"/>
    </row>
    <row r="197" ht="15.75" customHeight="1">
      <c r="A197" s="30" t="s">
        <v>134</v>
      </c>
      <c r="B197" s="30" t="s">
        <v>18</v>
      </c>
      <c r="C197" s="30">
        <v>5.0</v>
      </c>
      <c r="D197" s="50" t="s">
        <v>1439</v>
      </c>
      <c r="E197" s="149">
        <v>159908.0</v>
      </c>
      <c r="F197" s="31" t="s">
        <v>52</v>
      </c>
      <c r="G197" s="50"/>
    </row>
    <row r="198" ht="15.75" customHeight="1">
      <c r="A198" s="30" t="s">
        <v>137</v>
      </c>
      <c r="B198" s="30" t="s">
        <v>18</v>
      </c>
      <c r="C198" s="30">
        <v>1.0</v>
      </c>
      <c r="D198" s="50" t="s">
        <v>1410</v>
      </c>
      <c r="E198" s="149">
        <v>200000.0</v>
      </c>
      <c r="F198" s="31" t="s">
        <v>31</v>
      </c>
      <c r="G198" s="50"/>
    </row>
    <row r="199" ht="15.75" customHeight="1">
      <c r="A199" s="30" t="s">
        <v>140</v>
      </c>
      <c r="B199" s="30" t="s">
        <v>18</v>
      </c>
      <c r="C199" s="30">
        <v>1.0</v>
      </c>
      <c r="D199" s="50" t="s">
        <v>1418</v>
      </c>
      <c r="E199" s="149">
        <v>190600.2</v>
      </c>
      <c r="F199" s="31" t="s">
        <v>46</v>
      </c>
      <c r="G199" s="50"/>
    </row>
    <row r="200" ht="15.75" customHeight="1">
      <c r="A200" s="30" t="s">
        <v>140</v>
      </c>
      <c r="B200" s="30" t="s">
        <v>18</v>
      </c>
      <c r="C200" s="30">
        <v>2.0</v>
      </c>
      <c r="D200" s="50" t="s">
        <v>1413</v>
      </c>
      <c r="E200" s="149">
        <v>196133.41</v>
      </c>
      <c r="F200" s="31" t="s">
        <v>87</v>
      </c>
      <c r="G200" s="50"/>
    </row>
    <row r="201" ht="15.75" customHeight="1">
      <c r="A201" s="30" t="s">
        <v>140</v>
      </c>
      <c r="B201" s="30" t="s">
        <v>18</v>
      </c>
      <c r="C201" s="30">
        <v>3.0</v>
      </c>
      <c r="D201" s="50" t="s">
        <v>1392</v>
      </c>
      <c r="E201" s="149">
        <v>159517.34</v>
      </c>
      <c r="F201" s="31" t="s">
        <v>28</v>
      </c>
      <c r="G201" s="50"/>
    </row>
    <row r="202" ht="15.75" customHeight="1">
      <c r="A202" s="30" t="s">
        <v>140</v>
      </c>
      <c r="B202" s="30" t="s">
        <v>18</v>
      </c>
      <c r="C202" s="30">
        <v>4.0</v>
      </c>
      <c r="D202" s="50" t="s">
        <v>1402</v>
      </c>
      <c r="E202" s="149">
        <v>158569.79</v>
      </c>
      <c r="F202" s="31" t="s">
        <v>108</v>
      </c>
      <c r="G202" s="50"/>
    </row>
    <row r="203" ht="15.75" customHeight="1">
      <c r="A203" s="30" t="s">
        <v>140</v>
      </c>
      <c r="B203" s="30" t="s">
        <v>18</v>
      </c>
      <c r="C203" s="30">
        <v>5.0</v>
      </c>
      <c r="D203" s="50" t="s">
        <v>1410</v>
      </c>
      <c r="E203" s="149">
        <v>200000.0</v>
      </c>
      <c r="F203" s="31" t="s">
        <v>31</v>
      </c>
      <c r="G203" s="50"/>
    </row>
    <row r="204" ht="15.75" customHeight="1">
      <c r="A204" s="30" t="s">
        <v>140</v>
      </c>
      <c r="B204" s="30" t="s">
        <v>18</v>
      </c>
      <c r="C204" s="30">
        <v>6.0</v>
      </c>
      <c r="D204" s="50" t="s">
        <v>1410</v>
      </c>
      <c r="E204" s="149">
        <v>200000.0</v>
      </c>
      <c r="F204" s="31" t="s">
        <v>31</v>
      </c>
      <c r="G204" s="50"/>
    </row>
    <row r="205" ht="15.75" customHeight="1">
      <c r="A205" s="30" t="s">
        <v>140</v>
      </c>
      <c r="B205" s="30" t="s">
        <v>18</v>
      </c>
      <c r="C205" s="30">
        <v>7.0</v>
      </c>
      <c r="D205" s="50" t="s">
        <v>1410</v>
      </c>
      <c r="E205" s="149">
        <v>200000.0</v>
      </c>
      <c r="F205" s="31" t="s">
        <v>31</v>
      </c>
      <c r="G205" s="50"/>
    </row>
    <row r="206" ht="15.75" customHeight="1">
      <c r="A206" s="30" t="s">
        <v>141</v>
      </c>
      <c r="B206" s="30" t="s">
        <v>18</v>
      </c>
      <c r="C206" s="30">
        <v>1.0</v>
      </c>
      <c r="D206" s="50" t="s">
        <v>1440</v>
      </c>
      <c r="E206" s="149">
        <v>106896.08</v>
      </c>
      <c r="F206" s="31" t="s">
        <v>46</v>
      </c>
      <c r="G206" s="50"/>
    </row>
    <row r="207" ht="15.75" customHeight="1">
      <c r="A207" s="30" t="s">
        <v>141</v>
      </c>
      <c r="B207" s="30" t="s">
        <v>18</v>
      </c>
      <c r="C207" s="30">
        <v>2.0</v>
      </c>
      <c r="D207" s="50" t="s">
        <v>1441</v>
      </c>
      <c r="E207" s="149">
        <v>74627.54</v>
      </c>
      <c r="F207" s="31" t="s">
        <v>96</v>
      </c>
      <c r="G207" s="50"/>
    </row>
    <row r="208" ht="15.75" customHeight="1">
      <c r="A208" s="30" t="s">
        <v>141</v>
      </c>
      <c r="B208" s="30" t="s">
        <v>18</v>
      </c>
      <c r="C208" s="30">
        <v>3.0</v>
      </c>
      <c r="D208" s="50" t="s">
        <v>1442</v>
      </c>
      <c r="E208" s="149">
        <v>188742.44</v>
      </c>
      <c r="F208" s="31" t="s">
        <v>52</v>
      </c>
      <c r="G208" s="50"/>
    </row>
    <row r="209" ht="15.75" customHeight="1">
      <c r="A209" s="30" t="s">
        <v>142</v>
      </c>
      <c r="B209" s="30" t="s">
        <v>18</v>
      </c>
      <c r="C209" s="30">
        <v>1.0</v>
      </c>
      <c r="D209" s="50" t="s">
        <v>1443</v>
      </c>
      <c r="E209" s="149">
        <v>199112.49</v>
      </c>
      <c r="F209" s="31" t="s">
        <v>93</v>
      </c>
      <c r="G209" s="50"/>
    </row>
    <row r="210" ht="15.75" customHeight="1">
      <c r="A210" s="30" t="s">
        <v>142</v>
      </c>
      <c r="B210" s="30" t="s">
        <v>18</v>
      </c>
      <c r="C210" s="30">
        <v>2.0</v>
      </c>
      <c r="D210" s="50" t="s">
        <v>1413</v>
      </c>
      <c r="E210" s="149">
        <v>175656.62</v>
      </c>
      <c r="F210" s="31" t="s">
        <v>87</v>
      </c>
      <c r="G210" s="50"/>
    </row>
    <row r="211" ht="15.75" customHeight="1">
      <c r="A211" s="30" t="s">
        <v>142</v>
      </c>
      <c r="B211" s="30" t="s">
        <v>18</v>
      </c>
      <c r="C211" s="30">
        <v>3.0</v>
      </c>
      <c r="D211" s="50" t="s">
        <v>1422</v>
      </c>
      <c r="E211" s="149">
        <v>200000.0</v>
      </c>
      <c r="F211" s="31" t="s">
        <v>31</v>
      </c>
      <c r="G211" s="50"/>
    </row>
    <row r="212" ht="15.75" customHeight="1">
      <c r="A212" s="30" t="s">
        <v>143</v>
      </c>
      <c r="B212" s="30" t="s">
        <v>18</v>
      </c>
      <c r="C212" s="30">
        <v>1.0</v>
      </c>
      <c r="D212" s="50" t="s">
        <v>1132</v>
      </c>
      <c r="E212" s="149">
        <v>194487.54</v>
      </c>
      <c r="F212" s="31" t="s">
        <v>102</v>
      </c>
      <c r="G212" s="50"/>
    </row>
    <row r="213" ht="15.75" customHeight="1">
      <c r="A213" s="30" t="s">
        <v>143</v>
      </c>
      <c r="B213" s="30" t="s">
        <v>18</v>
      </c>
      <c r="C213" s="30">
        <v>2.0</v>
      </c>
      <c r="D213" s="50" t="s">
        <v>1426</v>
      </c>
      <c r="E213" s="149">
        <v>197649.18</v>
      </c>
      <c r="F213" s="31" t="s">
        <v>90</v>
      </c>
      <c r="G213" s="50"/>
    </row>
    <row r="214" ht="15.75" customHeight="1">
      <c r="A214" s="30" t="s">
        <v>143</v>
      </c>
      <c r="B214" s="30" t="s">
        <v>18</v>
      </c>
      <c r="C214" s="30">
        <v>3.0</v>
      </c>
      <c r="D214" s="50" t="s">
        <v>1391</v>
      </c>
      <c r="E214" s="149">
        <v>200000.0</v>
      </c>
      <c r="F214" s="31" t="s">
        <v>31</v>
      </c>
      <c r="G214" s="50"/>
    </row>
    <row r="215" ht="15.75" customHeight="1">
      <c r="A215" s="30" t="s">
        <v>143</v>
      </c>
      <c r="B215" s="30" t="s">
        <v>18</v>
      </c>
      <c r="C215" s="30">
        <v>4.0</v>
      </c>
      <c r="D215" s="50" t="s">
        <v>1444</v>
      </c>
      <c r="E215" s="149">
        <v>196485.9</v>
      </c>
      <c r="F215" s="31" t="s">
        <v>52</v>
      </c>
      <c r="G215" s="50" t="s">
        <v>10</v>
      </c>
    </row>
    <row r="216" ht="15.75" customHeight="1">
      <c r="A216" s="30" t="s">
        <v>144</v>
      </c>
      <c r="B216" s="30" t="s">
        <v>18</v>
      </c>
      <c r="C216" s="30">
        <v>1.0</v>
      </c>
      <c r="D216" s="50" t="s">
        <v>1410</v>
      </c>
      <c r="E216" s="149">
        <v>200000.0</v>
      </c>
      <c r="F216" s="31" t="s">
        <v>31</v>
      </c>
      <c r="G216" s="50"/>
    </row>
    <row r="217" ht="15.75" customHeight="1">
      <c r="A217" s="30" t="s">
        <v>144</v>
      </c>
      <c r="B217" s="30" t="s">
        <v>18</v>
      </c>
      <c r="C217" s="30">
        <v>2.0</v>
      </c>
      <c r="D217" s="50" t="s">
        <v>1445</v>
      </c>
      <c r="E217" s="149">
        <v>156125.11</v>
      </c>
      <c r="F217" s="31" t="s">
        <v>52</v>
      </c>
      <c r="G217" s="50"/>
    </row>
    <row r="218" ht="15.75" customHeight="1">
      <c r="A218" s="30" t="s">
        <v>145</v>
      </c>
      <c r="B218" s="30" t="s">
        <v>18</v>
      </c>
      <c r="C218" s="30">
        <v>1.0</v>
      </c>
      <c r="D218" s="50" t="s">
        <v>1435</v>
      </c>
      <c r="E218" s="149">
        <v>199108.05</v>
      </c>
      <c r="F218" s="31" t="s">
        <v>46</v>
      </c>
      <c r="G218" s="50"/>
    </row>
    <row r="219" ht="15.75" customHeight="1">
      <c r="A219" s="30" t="s">
        <v>145</v>
      </c>
      <c r="B219" s="30" t="s">
        <v>18</v>
      </c>
      <c r="C219" s="30">
        <v>2.0</v>
      </c>
      <c r="D219" s="50" t="s">
        <v>1426</v>
      </c>
      <c r="E219" s="149">
        <v>199162.28</v>
      </c>
      <c r="F219" s="31" t="s">
        <v>90</v>
      </c>
      <c r="G219" s="50"/>
    </row>
    <row r="220" ht="15.75" customHeight="1">
      <c r="A220" s="30" t="s">
        <v>145</v>
      </c>
      <c r="B220" s="30" t="s">
        <v>18</v>
      </c>
      <c r="C220" s="30">
        <v>3.0</v>
      </c>
      <c r="D220" s="50" t="s">
        <v>1446</v>
      </c>
      <c r="E220" s="149">
        <v>164151.95</v>
      </c>
      <c r="F220" s="31" t="s">
        <v>46</v>
      </c>
      <c r="G220" s="50"/>
    </row>
    <row r="221" ht="15.75" customHeight="1">
      <c r="A221" s="30" t="s">
        <v>145</v>
      </c>
      <c r="B221" s="30" t="s">
        <v>18</v>
      </c>
      <c r="C221" s="30">
        <v>4.0</v>
      </c>
      <c r="D221" s="50" t="s">
        <v>1435</v>
      </c>
      <c r="E221" s="149">
        <v>199108.05</v>
      </c>
      <c r="F221" s="31" t="s">
        <v>46</v>
      </c>
      <c r="G221" s="50"/>
    </row>
    <row r="222" ht="15.75" customHeight="1">
      <c r="A222" s="30" t="s">
        <v>145</v>
      </c>
      <c r="B222" s="30" t="s">
        <v>18</v>
      </c>
      <c r="C222" s="30">
        <v>5.0</v>
      </c>
      <c r="D222" s="50" t="s">
        <v>1447</v>
      </c>
      <c r="E222" s="149">
        <v>176252.65</v>
      </c>
      <c r="F222" s="31" t="s">
        <v>120</v>
      </c>
      <c r="G222" s="50"/>
    </row>
    <row r="223" ht="15.75" customHeight="1">
      <c r="A223" s="30" t="s">
        <v>145</v>
      </c>
      <c r="B223" s="30" t="s">
        <v>18</v>
      </c>
      <c r="C223" s="30">
        <v>6.0</v>
      </c>
      <c r="D223" s="50" t="s">
        <v>1426</v>
      </c>
      <c r="E223" s="149">
        <v>188164.36</v>
      </c>
      <c r="F223" s="31" t="s">
        <v>90</v>
      </c>
      <c r="G223" s="50"/>
    </row>
    <row r="224" ht="15.75" customHeight="1">
      <c r="A224" s="30" t="s">
        <v>145</v>
      </c>
      <c r="B224" s="30" t="s">
        <v>18</v>
      </c>
      <c r="C224" s="30">
        <v>7.0</v>
      </c>
      <c r="D224" s="50" t="s">
        <v>1448</v>
      </c>
      <c r="E224" s="149">
        <v>82944.45</v>
      </c>
      <c r="F224" s="31" t="s">
        <v>96</v>
      </c>
      <c r="G224" s="50"/>
    </row>
    <row r="225" ht="15.75" customHeight="1">
      <c r="A225" s="30" t="s">
        <v>145</v>
      </c>
      <c r="B225" s="30" t="s">
        <v>18</v>
      </c>
      <c r="C225" s="30">
        <v>8.0</v>
      </c>
      <c r="D225" s="50" t="s">
        <v>1413</v>
      </c>
      <c r="E225" s="149">
        <v>197288.24</v>
      </c>
      <c r="F225" s="31" t="s">
        <v>87</v>
      </c>
      <c r="G225" s="50"/>
    </row>
    <row r="226" ht="15.75" customHeight="1">
      <c r="A226" s="30" t="s">
        <v>145</v>
      </c>
      <c r="B226" s="30" t="s">
        <v>18</v>
      </c>
      <c r="C226" s="30">
        <v>9.0</v>
      </c>
      <c r="D226" s="50" t="s">
        <v>761</v>
      </c>
      <c r="E226" s="149">
        <v>197525.74</v>
      </c>
      <c r="F226" s="31" t="s">
        <v>8</v>
      </c>
      <c r="G226" s="50"/>
    </row>
    <row r="227" ht="15.75" customHeight="1">
      <c r="A227" s="30" t="s">
        <v>145</v>
      </c>
      <c r="B227" s="30" t="s">
        <v>18</v>
      </c>
      <c r="C227" s="30">
        <v>10.0</v>
      </c>
      <c r="D227" s="50" t="s">
        <v>761</v>
      </c>
      <c r="E227" s="149">
        <v>197802.94</v>
      </c>
      <c r="F227" s="31" t="s">
        <v>8</v>
      </c>
      <c r="G227" s="50"/>
    </row>
    <row r="228" ht="15.75" customHeight="1">
      <c r="A228" s="30" t="s">
        <v>122</v>
      </c>
      <c r="B228" s="30" t="s">
        <v>23</v>
      </c>
      <c r="C228" s="30">
        <v>1.0</v>
      </c>
      <c r="D228" s="50" t="s">
        <v>1449</v>
      </c>
      <c r="E228" s="149">
        <v>200000.0</v>
      </c>
      <c r="F228" s="31" t="s">
        <v>123</v>
      </c>
      <c r="G228" s="50"/>
    </row>
    <row r="229" ht="15.75" customHeight="1">
      <c r="A229" s="30" t="s">
        <v>122</v>
      </c>
      <c r="B229" s="30" t="s">
        <v>23</v>
      </c>
      <c r="C229" s="30">
        <v>2.0</v>
      </c>
      <c r="D229" s="50" t="s">
        <v>1450</v>
      </c>
      <c r="E229" s="149">
        <v>200000.0</v>
      </c>
      <c r="F229" s="31" t="s">
        <v>123</v>
      </c>
      <c r="G229" s="50"/>
    </row>
    <row r="230" ht="15.75" customHeight="1">
      <c r="A230" s="30" t="s">
        <v>122</v>
      </c>
      <c r="B230" s="30" t="s">
        <v>23</v>
      </c>
      <c r="C230" s="30">
        <v>3.0</v>
      </c>
      <c r="D230" s="50" t="s">
        <v>1451</v>
      </c>
      <c r="E230" s="149">
        <v>200000.0</v>
      </c>
      <c r="F230" s="31" t="s">
        <v>123</v>
      </c>
      <c r="G230" s="50"/>
    </row>
    <row r="231" ht="15.75" customHeight="1">
      <c r="A231" s="30" t="s">
        <v>122</v>
      </c>
      <c r="B231" s="30" t="s">
        <v>23</v>
      </c>
      <c r="C231" s="30">
        <v>4.0</v>
      </c>
      <c r="D231" s="50" t="s">
        <v>1452</v>
      </c>
      <c r="E231" s="149">
        <v>199968.9</v>
      </c>
      <c r="F231" s="31" t="s">
        <v>28</v>
      </c>
      <c r="G231" s="50"/>
    </row>
    <row r="232" ht="15.75" customHeight="1">
      <c r="A232" s="30" t="s">
        <v>122</v>
      </c>
      <c r="B232" s="30" t="s">
        <v>23</v>
      </c>
      <c r="C232" s="30">
        <v>5.0</v>
      </c>
      <c r="D232" s="50" t="s">
        <v>1453</v>
      </c>
      <c r="E232" s="149">
        <v>199614.03</v>
      </c>
      <c r="F232" s="31" t="s">
        <v>123</v>
      </c>
      <c r="G232" s="50"/>
    </row>
    <row r="233" ht="15.75" customHeight="1">
      <c r="A233" s="30" t="s">
        <v>122</v>
      </c>
      <c r="B233" s="30" t="s">
        <v>23</v>
      </c>
      <c r="C233" s="30">
        <v>6.0</v>
      </c>
      <c r="D233" s="50" t="s">
        <v>1453</v>
      </c>
      <c r="E233" s="149">
        <v>199614.03</v>
      </c>
      <c r="F233" s="31" t="s">
        <v>123</v>
      </c>
      <c r="G233" s="50"/>
    </row>
    <row r="234" ht="15.75" customHeight="1">
      <c r="A234" s="30" t="s">
        <v>122</v>
      </c>
      <c r="B234" s="30" t="s">
        <v>23</v>
      </c>
      <c r="C234" s="30">
        <v>7.0</v>
      </c>
      <c r="D234" s="50" t="s">
        <v>1454</v>
      </c>
      <c r="E234" s="149">
        <v>199614.03</v>
      </c>
      <c r="F234" s="31" t="s">
        <v>123</v>
      </c>
      <c r="G234" s="50"/>
    </row>
    <row r="235" ht="15.75" customHeight="1">
      <c r="A235" s="30" t="s">
        <v>122</v>
      </c>
      <c r="B235" s="30" t="s">
        <v>23</v>
      </c>
      <c r="C235" s="30">
        <v>8.0</v>
      </c>
      <c r="D235" s="50" t="s">
        <v>1451</v>
      </c>
      <c r="E235" s="149">
        <v>200000.0</v>
      </c>
      <c r="F235" s="31" t="s">
        <v>123</v>
      </c>
      <c r="G235" s="50"/>
    </row>
    <row r="236" ht="15.75" customHeight="1">
      <c r="A236" s="30" t="s">
        <v>122</v>
      </c>
      <c r="B236" s="30" t="s">
        <v>23</v>
      </c>
      <c r="C236" s="30">
        <v>9.0</v>
      </c>
      <c r="D236" s="50" t="s">
        <v>1453</v>
      </c>
      <c r="E236" s="149">
        <v>199614.03</v>
      </c>
      <c r="F236" s="31" t="s">
        <v>123</v>
      </c>
      <c r="G236" s="50"/>
    </row>
    <row r="237" ht="15.75" customHeight="1">
      <c r="A237" s="30" t="s">
        <v>122</v>
      </c>
      <c r="B237" s="30" t="s">
        <v>23</v>
      </c>
      <c r="C237" s="30">
        <v>10.0</v>
      </c>
      <c r="D237" s="50" t="s">
        <v>1453</v>
      </c>
      <c r="E237" s="149">
        <v>199614.03</v>
      </c>
      <c r="F237" s="31" t="s">
        <v>123</v>
      </c>
      <c r="G237" s="50"/>
    </row>
    <row r="238" ht="15.75" customHeight="1">
      <c r="A238" s="30" t="s">
        <v>125</v>
      </c>
      <c r="B238" s="30" t="s">
        <v>23</v>
      </c>
      <c r="C238" s="30">
        <v>1.0</v>
      </c>
      <c r="D238" s="50" t="s">
        <v>1449</v>
      </c>
      <c r="E238" s="149">
        <v>200000.0</v>
      </c>
      <c r="F238" s="31" t="s">
        <v>123</v>
      </c>
      <c r="G238" s="50"/>
    </row>
    <row r="239" ht="15.75" customHeight="1">
      <c r="A239" s="30" t="s">
        <v>125</v>
      </c>
      <c r="B239" s="30" t="s">
        <v>23</v>
      </c>
      <c r="C239" s="30">
        <v>2.0</v>
      </c>
      <c r="D239" s="50" t="s">
        <v>1452</v>
      </c>
      <c r="E239" s="149">
        <v>199968.0</v>
      </c>
      <c r="F239" s="31" t="s">
        <v>28</v>
      </c>
      <c r="G239" s="50"/>
    </row>
    <row r="240" ht="15.75" customHeight="1">
      <c r="A240" s="30" t="s">
        <v>125</v>
      </c>
      <c r="B240" s="30" t="s">
        <v>23</v>
      </c>
      <c r="C240" s="30">
        <v>3.0</v>
      </c>
      <c r="D240" s="50" t="s">
        <v>1449</v>
      </c>
      <c r="E240" s="149">
        <v>200000.0</v>
      </c>
      <c r="F240" s="31" t="s">
        <v>123</v>
      </c>
      <c r="G240" s="50"/>
    </row>
    <row r="241" ht="15.75" customHeight="1">
      <c r="A241" s="30" t="s">
        <v>125</v>
      </c>
      <c r="B241" s="30" t="s">
        <v>23</v>
      </c>
      <c r="C241" s="30">
        <v>4.0</v>
      </c>
      <c r="D241" s="50" t="s">
        <v>1450</v>
      </c>
      <c r="E241" s="149">
        <v>200000.0</v>
      </c>
      <c r="F241" s="31" t="s">
        <v>123</v>
      </c>
      <c r="G241" s="50"/>
    </row>
    <row r="242" ht="15.75" customHeight="1">
      <c r="A242" s="30" t="s">
        <v>125</v>
      </c>
      <c r="B242" s="30" t="s">
        <v>23</v>
      </c>
      <c r="C242" s="30">
        <v>5.0</v>
      </c>
      <c r="D242" s="50" t="s">
        <v>1453</v>
      </c>
      <c r="E242" s="149">
        <v>199614.03</v>
      </c>
      <c r="F242" s="31" t="s">
        <v>123</v>
      </c>
      <c r="G242" s="50"/>
    </row>
    <row r="243" ht="15.75" customHeight="1">
      <c r="A243" s="30" t="s">
        <v>125</v>
      </c>
      <c r="B243" s="30" t="s">
        <v>23</v>
      </c>
      <c r="C243" s="30">
        <v>6.0</v>
      </c>
      <c r="D243" s="50" t="s">
        <v>1453</v>
      </c>
      <c r="E243" s="149">
        <v>199614.06</v>
      </c>
      <c r="F243" s="31" t="s">
        <v>123</v>
      </c>
      <c r="G243" s="50"/>
    </row>
    <row r="244" ht="15.75" customHeight="1">
      <c r="A244" s="30" t="s">
        <v>125</v>
      </c>
      <c r="B244" s="30" t="s">
        <v>23</v>
      </c>
      <c r="C244" s="30">
        <v>7.0</v>
      </c>
      <c r="D244" s="50" t="s">
        <v>1453</v>
      </c>
      <c r="E244" s="149">
        <v>199614.03</v>
      </c>
      <c r="F244" s="31" t="s">
        <v>123</v>
      </c>
      <c r="G244" s="50"/>
    </row>
    <row r="245" ht="15.75" customHeight="1">
      <c r="A245" s="30" t="s">
        <v>125</v>
      </c>
      <c r="B245" s="30" t="s">
        <v>23</v>
      </c>
      <c r="C245" s="30">
        <v>8.0</v>
      </c>
      <c r="D245" s="50" t="s">
        <v>1453</v>
      </c>
      <c r="E245" s="149">
        <v>199614.03</v>
      </c>
      <c r="F245" s="31" t="s">
        <v>123</v>
      </c>
      <c r="G245" s="50"/>
    </row>
    <row r="246" ht="15.75" customHeight="1">
      <c r="A246" s="30" t="s">
        <v>125</v>
      </c>
      <c r="B246" s="30" t="s">
        <v>23</v>
      </c>
      <c r="C246" s="30">
        <v>9.0</v>
      </c>
      <c r="D246" s="50" t="s">
        <v>1449</v>
      </c>
      <c r="E246" s="149">
        <v>200000.0</v>
      </c>
      <c r="F246" s="31" t="s">
        <v>123</v>
      </c>
      <c r="G246" s="50"/>
    </row>
    <row r="247" ht="15.75" customHeight="1">
      <c r="A247" s="30" t="s">
        <v>125</v>
      </c>
      <c r="B247" s="30" t="s">
        <v>23</v>
      </c>
      <c r="C247" s="30">
        <v>10.0</v>
      </c>
      <c r="D247" s="50" t="s">
        <v>1453</v>
      </c>
      <c r="E247" s="149">
        <v>199614.03</v>
      </c>
      <c r="F247" s="31" t="s">
        <v>123</v>
      </c>
      <c r="G247" s="50"/>
    </row>
    <row r="248" ht="15.75" customHeight="1">
      <c r="A248" s="30" t="s">
        <v>128</v>
      </c>
      <c r="B248" s="30" t="s">
        <v>23</v>
      </c>
      <c r="C248" s="30">
        <v>1.0</v>
      </c>
      <c r="D248" s="50" t="s">
        <v>1449</v>
      </c>
      <c r="E248" s="149">
        <v>200000.0</v>
      </c>
      <c r="F248" s="31" t="s">
        <v>123</v>
      </c>
      <c r="G248" s="50"/>
    </row>
    <row r="249" ht="15.75" customHeight="1">
      <c r="A249" s="30" t="s">
        <v>128</v>
      </c>
      <c r="B249" s="30" t="s">
        <v>23</v>
      </c>
      <c r="C249" s="30">
        <v>2.0</v>
      </c>
      <c r="D249" s="50" t="s">
        <v>1453</v>
      </c>
      <c r="E249" s="149">
        <v>199949.09</v>
      </c>
      <c r="F249" s="31" t="s">
        <v>123</v>
      </c>
      <c r="G249" s="50"/>
    </row>
    <row r="250" ht="15.75" customHeight="1">
      <c r="A250" s="30" t="s">
        <v>128</v>
      </c>
      <c r="B250" s="30" t="s">
        <v>23</v>
      </c>
      <c r="C250" s="30">
        <v>3.0</v>
      </c>
      <c r="D250" s="50" t="s">
        <v>1453</v>
      </c>
      <c r="E250" s="149">
        <v>199614.03</v>
      </c>
      <c r="F250" s="31" t="s">
        <v>123</v>
      </c>
      <c r="G250" s="50"/>
    </row>
    <row r="251" ht="15.75" customHeight="1">
      <c r="A251" s="30" t="s">
        <v>128</v>
      </c>
      <c r="B251" s="30" t="s">
        <v>23</v>
      </c>
      <c r="C251" s="30">
        <v>4.0</v>
      </c>
      <c r="D251" s="50" t="s">
        <v>1449</v>
      </c>
      <c r="E251" s="149">
        <v>200000.0</v>
      </c>
      <c r="F251" s="31" t="s">
        <v>123</v>
      </c>
      <c r="G251" s="50"/>
    </row>
    <row r="252" ht="15.75" customHeight="1">
      <c r="A252" s="30" t="s">
        <v>128</v>
      </c>
      <c r="B252" s="30" t="s">
        <v>23</v>
      </c>
      <c r="C252" s="30">
        <v>5.0</v>
      </c>
      <c r="D252" s="50" t="s">
        <v>1434</v>
      </c>
      <c r="E252" s="149">
        <v>199880.35</v>
      </c>
      <c r="F252" s="31" t="s">
        <v>120</v>
      </c>
      <c r="G252" s="50"/>
    </row>
    <row r="253" ht="15.75" customHeight="1">
      <c r="A253" s="30" t="s">
        <v>128</v>
      </c>
      <c r="B253" s="30" t="s">
        <v>23</v>
      </c>
      <c r="C253" s="30">
        <v>6.0</v>
      </c>
      <c r="D253" s="50" t="s">
        <v>1455</v>
      </c>
      <c r="E253" s="149">
        <v>199887.52</v>
      </c>
      <c r="F253" s="31" t="s">
        <v>120</v>
      </c>
      <c r="G253" s="50"/>
    </row>
    <row r="254" ht="15.75" customHeight="1">
      <c r="A254" s="30" t="s">
        <v>128</v>
      </c>
      <c r="B254" s="30" t="s">
        <v>23</v>
      </c>
      <c r="C254" s="30">
        <v>7.0</v>
      </c>
      <c r="D254" s="50" t="s">
        <v>1434</v>
      </c>
      <c r="E254" s="149">
        <v>199887.52</v>
      </c>
      <c r="F254" s="31" t="s">
        <v>120</v>
      </c>
      <c r="G254" s="50"/>
    </row>
    <row r="255" ht="15.75" customHeight="1">
      <c r="A255" s="30" t="s">
        <v>131</v>
      </c>
      <c r="B255" s="30" t="s">
        <v>23</v>
      </c>
      <c r="C255" s="30">
        <v>1.0</v>
      </c>
      <c r="D255" s="50" t="s">
        <v>1449</v>
      </c>
      <c r="E255" s="149">
        <v>200000.0</v>
      </c>
      <c r="F255" s="31" t="s">
        <v>123</v>
      </c>
      <c r="G255" s="50"/>
    </row>
    <row r="256" ht="15.75" customHeight="1">
      <c r="A256" s="30" t="s">
        <v>131</v>
      </c>
      <c r="B256" s="30" t="s">
        <v>23</v>
      </c>
      <c r="C256" s="30">
        <v>2.0</v>
      </c>
      <c r="D256" s="50" t="s">
        <v>1450</v>
      </c>
      <c r="E256" s="149">
        <v>200000.0</v>
      </c>
      <c r="F256" s="31" t="s">
        <v>123</v>
      </c>
      <c r="G256" s="50"/>
    </row>
    <row r="257" ht="15.75" customHeight="1">
      <c r="A257" s="30" t="s">
        <v>131</v>
      </c>
      <c r="B257" s="30" t="s">
        <v>23</v>
      </c>
      <c r="C257" s="30">
        <v>3.0</v>
      </c>
      <c r="D257" s="50" t="s">
        <v>1453</v>
      </c>
      <c r="E257" s="149">
        <v>199614.03</v>
      </c>
      <c r="F257" s="31" t="s">
        <v>123</v>
      </c>
      <c r="G257" s="50"/>
    </row>
    <row r="258" ht="15.75" customHeight="1">
      <c r="A258" s="30" t="s">
        <v>131</v>
      </c>
      <c r="B258" s="30" t="s">
        <v>23</v>
      </c>
      <c r="C258" s="30">
        <v>4.0</v>
      </c>
      <c r="D258" s="50" t="s">
        <v>1449</v>
      </c>
      <c r="E258" s="149">
        <v>200000.0</v>
      </c>
      <c r="F258" s="31" t="s">
        <v>123</v>
      </c>
      <c r="G258" s="50"/>
    </row>
    <row r="259" ht="15.75" customHeight="1">
      <c r="A259" s="30" t="s">
        <v>131</v>
      </c>
      <c r="B259" s="30" t="s">
        <v>23</v>
      </c>
      <c r="C259" s="30">
        <v>5.0</v>
      </c>
      <c r="D259" s="50" t="s">
        <v>1449</v>
      </c>
      <c r="E259" s="149">
        <v>200000.0</v>
      </c>
      <c r="F259" s="31" t="s">
        <v>123</v>
      </c>
      <c r="G259" s="50"/>
    </row>
    <row r="260" ht="15.75" customHeight="1">
      <c r="A260" s="30" t="s">
        <v>131</v>
      </c>
      <c r="B260" s="30" t="s">
        <v>23</v>
      </c>
      <c r="C260" s="30">
        <v>6.0</v>
      </c>
      <c r="D260" s="50" t="s">
        <v>1449</v>
      </c>
      <c r="E260" s="149">
        <v>200000.0</v>
      </c>
      <c r="F260" s="31" t="s">
        <v>123</v>
      </c>
      <c r="G260" s="50"/>
    </row>
    <row r="261" ht="15.75" customHeight="1">
      <c r="A261" s="30" t="s">
        <v>131</v>
      </c>
      <c r="B261" s="30" t="s">
        <v>23</v>
      </c>
      <c r="C261" s="30">
        <v>7.0</v>
      </c>
      <c r="D261" s="50" t="s">
        <v>1450</v>
      </c>
      <c r="E261" s="149">
        <v>200000.0</v>
      </c>
      <c r="F261" s="31" t="s">
        <v>123</v>
      </c>
      <c r="G261" s="50"/>
    </row>
    <row r="262" ht="15.75" customHeight="1">
      <c r="A262" s="30" t="s">
        <v>131</v>
      </c>
      <c r="B262" s="30" t="s">
        <v>23</v>
      </c>
      <c r="C262" s="30">
        <v>8.0</v>
      </c>
      <c r="D262" s="50" t="s">
        <v>1449</v>
      </c>
      <c r="E262" s="149">
        <v>200000.0</v>
      </c>
      <c r="F262" s="31" t="s">
        <v>123</v>
      </c>
      <c r="G262" s="50"/>
    </row>
    <row r="263" ht="15.75" customHeight="1">
      <c r="A263" s="30" t="s">
        <v>131</v>
      </c>
      <c r="B263" s="30" t="s">
        <v>23</v>
      </c>
      <c r="C263" s="30">
        <v>9.0</v>
      </c>
      <c r="D263" s="50" t="s">
        <v>1453</v>
      </c>
      <c r="E263" s="149">
        <v>199614.03</v>
      </c>
      <c r="F263" s="31" t="s">
        <v>123</v>
      </c>
      <c r="G263" s="50"/>
    </row>
    <row r="264" ht="15.75" customHeight="1">
      <c r="A264" s="30" t="s">
        <v>131</v>
      </c>
      <c r="B264" s="30" t="s">
        <v>23</v>
      </c>
      <c r="C264" s="30">
        <v>10.0</v>
      </c>
      <c r="D264" s="50" t="s">
        <v>1453</v>
      </c>
      <c r="E264" s="149">
        <v>199614.03</v>
      </c>
      <c r="F264" s="31" t="s">
        <v>123</v>
      </c>
      <c r="G264" s="50"/>
    </row>
    <row r="265" ht="15.75" customHeight="1">
      <c r="A265" s="30" t="s">
        <v>134</v>
      </c>
      <c r="B265" s="30" t="s">
        <v>23</v>
      </c>
      <c r="C265" s="30">
        <v>1.0</v>
      </c>
      <c r="D265" s="50" t="s">
        <v>1449</v>
      </c>
      <c r="E265" s="149">
        <v>200000.0</v>
      </c>
      <c r="F265" s="31" t="s">
        <v>123</v>
      </c>
      <c r="G265" s="50"/>
    </row>
    <row r="266" ht="15.75" customHeight="1">
      <c r="A266" s="30" t="s">
        <v>134</v>
      </c>
      <c r="B266" s="30" t="s">
        <v>23</v>
      </c>
      <c r="C266" s="30">
        <v>2.0</v>
      </c>
      <c r="D266" s="50" t="s">
        <v>1450</v>
      </c>
      <c r="E266" s="149">
        <v>200000.0</v>
      </c>
      <c r="F266" s="31" t="s">
        <v>123</v>
      </c>
      <c r="G266" s="50"/>
    </row>
    <row r="267" ht="15.75" customHeight="1">
      <c r="A267" s="30" t="s">
        <v>134</v>
      </c>
      <c r="B267" s="30" t="s">
        <v>23</v>
      </c>
      <c r="C267" s="30">
        <v>3.0</v>
      </c>
      <c r="D267" s="50" t="s">
        <v>1439</v>
      </c>
      <c r="E267" s="149">
        <v>190964.0</v>
      </c>
      <c r="F267" s="31" t="s">
        <v>52</v>
      </c>
      <c r="G267" s="50"/>
    </row>
    <row r="268" ht="15.75" customHeight="1">
      <c r="A268" s="30" t="s">
        <v>134</v>
      </c>
      <c r="B268" s="30" t="s">
        <v>23</v>
      </c>
      <c r="C268" s="30">
        <v>4.0</v>
      </c>
      <c r="D268" s="50" t="s">
        <v>1402</v>
      </c>
      <c r="E268" s="149">
        <v>173602.2</v>
      </c>
      <c r="F268" s="31" t="s">
        <v>108</v>
      </c>
      <c r="G268" s="50"/>
    </row>
    <row r="269" ht="15.75" customHeight="1">
      <c r="A269" s="30" t="s">
        <v>134</v>
      </c>
      <c r="B269" s="30" t="s">
        <v>23</v>
      </c>
      <c r="C269" s="30">
        <v>5.0</v>
      </c>
      <c r="D269" s="50" t="s">
        <v>1456</v>
      </c>
      <c r="E269" s="149">
        <v>166863.22</v>
      </c>
      <c r="F269" s="31" t="s">
        <v>102</v>
      </c>
      <c r="G269" s="50"/>
    </row>
    <row r="270" ht="15.75" customHeight="1">
      <c r="A270" s="30" t="s">
        <v>134</v>
      </c>
      <c r="B270" s="30" t="s">
        <v>23</v>
      </c>
      <c r="C270" s="30">
        <v>6.0</v>
      </c>
      <c r="D270" s="50" t="s">
        <v>1416</v>
      </c>
      <c r="E270" s="149">
        <v>168009.53</v>
      </c>
      <c r="F270" s="31" t="s">
        <v>46</v>
      </c>
      <c r="G270" s="50"/>
    </row>
    <row r="271" ht="15.75" customHeight="1">
      <c r="A271" s="30" t="s">
        <v>137</v>
      </c>
      <c r="B271" s="30" t="s">
        <v>23</v>
      </c>
      <c r="C271" s="30">
        <v>1.0</v>
      </c>
      <c r="D271" s="50" t="s">
        <v>1449</v>
      </c>
      <c r="E271" s="149">
        <v>199911.0</v>
      </c>
      <c r="F271" s="31" t="s">
        <v>123</v>
      </c>
      <c r="G271" s="50"/>
    </row>
    <row r="272" ht="15.75" customHeight="1">
      <c r="A272" s="30" t="s">
        <v>137</v>
      </c>
      <c r="B272" s="30" t="s">
        <v>23</v>
      </c>
      <c r="C272" s="30">
        <v>2.0</v>
      </c>
      <c r="D272" s="50" t="s">
        <v>1449</v>
      </c>
      <c r="E272" s="149">
        <v>200000.0</v>
      </c>
      <c r="F272" s="31" t="s">
        <v>123</v>
      </c>
      <c r="G272" s="50"/>
    </row>
    <row r="273" ht="15.75" customHeight="1">
      <c r="A273" s="30" t="s">
        <v>137</v>
      </c>
      <c r="B273" s="30" t="s">
        <v>23</v>
      </c>
      <c r="C273" s="30">
        <v>3.0</v>
      </c>
      <c r="D273" s="50" t="s">
        <v>1452</v>
      </c>
      <c r="E273" s="149">
        <v>199968.0</v>
      </c>
      <c r="F273" s="31" t="s">
        <v>28</v>
      </c>
      <c r="G273" s="50"/>
    </row>
    <row r="274" ht="15.75" customHeight="1">
      <c r="A274" s="30" t="s">
        <v>137</v>
      </c>
      <c r="B274" s="30" t="s">
        <v>23</v>
      </c>
      <c r="C274" s="30">
        <v>4.0</v>
      </c>
      <c r="D274" s="50" t="s">
        <v>1453</v>
      </c>
      <c r="E274" s="149">
        <v>199614.03</v>
      </c>
      <c r="F274" s="31" t="s">
        <v>123</v>
      </c>
      <c r="G274" s="50"/>
    </row>
    <row r="275" ht="15.75" customHeight="1">
      <c r="A275" s="30" t="s">
        <v>137</v>
      </c>
      <c r="B275" s="30" t="s">
        <v>23</v>
      </c>
      <c r="C275" s="30">
        <v>5.0</v>
      </c>
      <c r="D275" s="50" t="s">
        <v>1450</v>
      </c>
      <c r="E275" s="149">
        <v>200000.0</v>
      </c>
      <c r="F275" s="31" t="s">
        <v>123</v>
      </c>
      <c r="G275" s="50"/>
    </row>
    <row r="276" ht="15.75" customHeight="1">
      <c r="A276" s="30" t="s">
        <v>137</v>
      </c>
      <c r="B276" s="30" t="s">
        <v>23</v>
      </c>
      <c r="C276" s="30">
        <v>6.0</v>
      </c>
      <c r="D276" s="50" t="s">
        <v>1450</v>
      </c>
      <c r="E276" s="149">
        <v>200000.0</v>
      </c>
      <c r="F276" s="31" t="s">
        <v>123</v>
      </c>
      <c r="G276" s="50"/>
    </row>
    <row r="277" ht="15.75" customHeight="1">
      <c r="A277" s="30" t="s">
        <v>137</v>
      </c>
      <c r="B277" s="30" t="s">
        <v>23</v>
      </c>
      <c r="C277" s="30">
        <v>7.0</v>
      </c>
      <c r="D277" s="50" t="s">
        <v>1452</v>
      </c>
      <c r="E277" s="149">
        <v>199968.0</v>
      </c>
      <c r="F277" s="31" t="s">
        <v>28</v>
      </c>
      <c r="G277" s="50"/>
    </row>
    <row r="278" ht="15.75" customHeight="1">
      <c r="A278" s="30" t="s">
        <v>140</v>
      </c>
      <c r="B278" s="30" t="s">
        <v>23</v>
      </c>
      <c r="C278" s="30">
        <v>1.0</v>
      </c>
      <c r="D278" s="50" t="s">
        <v>1449</v>
      </c>
      <c r="E278" s="149">
        <v>200000.0</v>
      </c>
      <c r="F278" s="31" t="s">
        <v>123</v>
      </c>
      <c r="G278" s="50"/>
    </row>
    <row r="279" ht="15.75" customHeight="1">
      <c r="A279" s="30" t="s">
        <v>140</v>
      </c>
      <c r="B279" s="30" t="s">
        <v>23</v>
      </c>
      <c r="C279" s="30">
        <v>2.0</v>
      </c>
      <c r="D279" s="50" t="s">
        <v>1449</v>
      </c>
      <c r="E279" s="149">
        <v>188500.0</v>
      </c>
      <c r="F279" s="31" t="s">
        <v>123</v>
      </c>
      <c r="G279" s="50"/>
    </row>
    <row r="280" ht="15.75" customHeight="1">
      <c r="A280" s="30" t="s">
        <v>140</v>
      </c>
      <c r="B280" s="30" t="s">
        <v>23</v>
      </c>
      <c r="C280" s="30">
        <v>3.0</v>
      </c>
      <c r="D280" s="50" t="s">
        <v>1457</v>
      </c>
      <c r="E280" s="149">
        <v>188960.28</v>
      </c>
      <c r="F280" s="31" t="s">
        <v>87</v>
      </c>
      <c r="G280" s="50" t="s">
        <v>10</v>
      </c>
    </row>
    <row r="281" ht="15.75" customHeight="1">
      <c r="A281" s="30" t="s">
        <v>140</v>
      </c>
      <c r="B281" s="30" t="s">
        <v>23</v>
      </c>
      <c r="C281" s="30">
        <v>4.0</v>
      </c>
      <c r="D281" s="50" t="s">
        <v>1450</v>
      </c>
      <c r="E281" s="149">
        <v>189500.0</v>
      </c>
      <c r="F281" s="31" t="s">
        <v>123</v>
      </c>
      <c r="G281" s="50"/>
    </row>
    <row r="282" ht="15.75" customHeight="1">
      <c r="A282" s="30" t="s">
        <v>140</v>
      </c>
      <c r="B282" s="30" t="s">
        <v>23</v>
      </c>
      <c r="C282" s="30">
        <v>5.0</v>
      </c>
      <c r="D282" s="50" t="s">
        <v>1392</v>
      </c>
      <c r="E282" s="149">
        <v>189457.29</v>
      </c>
      <c r="F282" s="31" t="s">
        <v>28</v>
      </c>
      <c r="G282" s="50"/>
    </row>
    <row r="283" ht="15.75" customHeight="1">
      <c r="A283" s="30" t="s">
        <v>140</v>
      </c>
      <c r="B283" s="30" t="s">
        <v>23</v>
      </c>
      <c r="C283" s="30">
        <v>6.0</v>
      </c>
      <c r="D283" s="50" t="s">
        <v>1453</v>
      </c>
      <c r="E283" s="149">
        <v>199614.05</v>
      </c>
      <c r="F283" s="31" t="s">
        <v>123</v>
      </c>
      <c r="G283" s="50"/>
    </row>
    <row r="284" ht="15.75" customHeight="1">
      <c r="A284" s="30" t="s">
        <v>140</v>
      </c>
      <c r="B284" s="30" t="s">
        <v>23</v>
      </c>
      <c r="C284" s="30">
        <v>7.0</v>
      </c>
      <c r="D284" s="50" t="s">
        <v>1449</v>
      </c>
      <c r="E284" s="149">
        <v>200000.0</v>
      </c>
      <c r="F284" s="31" t="s">
        <v>123</v>
      </c>
      <c r="G284" s="50"/>
    </row>
    <row r="285" ht="15.75" customHeight="1">
      <c r="A285" s="30" t="s">
        <v>140</v>
      </c>
      <c r="B285" s="30" t="s">
        <v>23</v>
      </c>
      <c r="C285" s="30">
        <v>8.0</v>
      </c>
      <c r="D285" s="50" t="s">
        <v>1449</v>
      </c>
      <c r="E285" s="149">
        <v>200000.0</v>
      </c>
      <c r="F285" s="31" t="s">
        <v>123</v>
      </c>
      <c r="G285" s="50"/>
    </row>
    <row r="286" ht="15.75" customHeight="1">
      <c r="A286" s="30" t="s">
        <v>141</v>
      </c>
      <c r="B286" s="30" t="s">
        <v>23</v>
      </c>
      <c r="C286" s="30">
        <v>1.0</v>
      </c>
      <c r="D286" s="50" t="s">
        <v>1388</v>
      </c>
      <c r="E286" s="149">
        <v>115980.93</v>
      </c>
      <c r="F286" s="31" t="s">
        <v>52</v>
      </c>
      <c r="G286" s="50"/>
    </row>
    <row r="287" ht="15.75" customHeight="1">
      <c r="A287" s="30" t="s">
        <v>141</v>
      </c>
      <c r="B287" s="30" t="s">
        <v>23</v>
      </c>
      <c r="C287" s="30">
        <v>2.0</v>
      </c>
      <c r="D287" s="50" t="s">
        <v>1388</v>
      </c>
      <c r="E287" s="149">
        <v>136641.33</v>
      </c>
      <c r="F287" s="31" t="s">
        <v>52</v>
      </c>
      <c r="G287" s="50"/>
    </row>
    <row r="288" ht="15.75" customHeight="1">
      <c r="A288" s="30" t="s">
        <v>141</v>
      </c>
      <c r="B288" s="30" t="s">
        <v>23</v>
      </c>
      <c r="C288" s="30">
        <v>3.0</v>
      </c>
      <c r="D288" s="50" t="s">
        <v>1132</v>
      </c>
      <c r="E288" s="149">
        <v>199281.02</v>
      </c>
      <c r="F288" s="31" t="s">
        <v>102</v>
      </c>
      <c r="G288" s="50"/>
    </row>
    <row r="289" ht="15.75" customHeight="1">
      <c r="A289" s="30" t="s">
        <v>141</v>
      </c>
      <c r="B289" s="30" t="s">
        <v>23</v>
      </c>
      <c r="C289" s="30">
        <v>4.0</v>
      </c>
      <c r="D289" s="50" t="s">
        <v>1458</v>
      </c>
      <c r="E289" s="149">
        <v>173094.96</v>
      </c>
      <c r="F289" s="31" t="s">
        <v>46</v>
      </c>
      <c r="G289" s="50"/>
    </row>
    <row r="290" ht="15.75" customHeight="1">
      <c r="A290" s="30" t="s">
        <v>141</v>
      </c>
      <c r="B290" s="30" t="s">
        <v>23</v>
      </c>
      <c r="C290" s="30">
        <v>5.0</v>
      </c>
      <c r="D290" s="50" t="s">
        <v>1436</v>
      </c>
      <c r="E290" s="149">
        <v>129439.35</v>
      </c>
      <c r="F290" s="31" t="s">
        <v>46</v>
      </c>
      <c r="G290" s="50"/>
    </row>
    <row r="291" ht="15.75" customHeight="1">
      <c r="A291" s="30" t="s">
        <v>141</v>
      </c>
      <c r="B291" s="30" t="s">
        <v>23</v>
      </c>
      <c r="C291" s="30">
        <v>6.0</v>
      </c>
      <c r="D291" s="50" t="s">
        <v>1418</v>
      </c>
      <c r="E291" s="149">
        <v>130466.5</v>
      </c>
      <c r="F291" s="31" t="s">
        <v>46</v>
      </c>
      <c r="G291" s="50"/>
    </row>
    <row r="292" ht="15.75" customHeight="1">
      <c r="A292" s="30" t="s">
        <v>141</v>
      </c>
      <c r="B292" s="30" t="s">
        <v>23</v>
      </c>
      <c r="C292" s="30">
        <v>7.0</v>
      </c>
      <c r="D292" s="50" t="s">
        <v>1443</v>
      </c>
      <c r="E292" s="149">
        <v>169497.45</v>
      </c>
      <c r="F292" s="31" t="s">
        <v>93</v>
      </c>
      <c r="G292" s="50"/>
    </row>
    <row r="293" ht="15.75" customHeight="1">
      <c r="A293" s="30" t="s">
        <v>141</v>
      </c>
      <c r="B293" s="30" t="s">
        <v>23</v>
      </c>
      <c r="C293" s="30">
        <v>8.0</v>
      </c>
      <c r="D293" s="50" t="s">
        <v>1132</v>
      </c>
      <c r="E293" s="149">
        <v>142604.53</v>
      </c>
      <c r="F293" s="31" t="s">
        <v>102</v>
      </c>
      <c r="G293" s="50"/>
    </row>
    <row r="294" ht="15.75" customHeight="1">
      <c r="A294" s="30" t="s">
        <v>141</v>
      </c>
      <c r="B294" s="30" t="s">
        <v>23</v>
      </c>
      <c r="C294" s="30">
        <v>9.0</v>
      </c>
      <c r="D294" s="50" t="s">
        <v>1459</v>
      </c>
      <c r="E294" s="149">
        <v>162475.94</v>
      </c>
      <c r="F294" s="31" t="s">
        <v>46</v>
      </c>
      <c r="G294" s="50"/>
    </row>
    <row r="295" ht="15.75" customHeight="1">
      <c r="A295" s="30" t="s">
        <v>142</v>
      </c>
      <c r="B295" s="30" t="s">
        <v>23</v>
      </c>
      <c r="C295" s="30">
        <v>1.0</v>
      </c>
      <c r="D295" s="50" t="s">
        <v>1449</v>
      </c>
      <c r="E295" s="149">
        <v>200000.0</v>
      </c>
      <c r="F295" s="31" t="s">
        <v>123</v>
      </c>
      <c r="G295" s="50"/>
    </row>
    <row r="296" ht="15.75" customHeight="1">
      <c r="A296" s="30" t="s">
        <v>142</v>
      </c>
      <c r="B296" s="30" t="s">
        <v>23</v>
      </c>
      <c r="C296" s="30">
        <v>2.0</v>
      </c>
      <c r="D296" s="50" t="s">
        <v>1449</v>
      </c>
      <c r="E296" s="149">
        <v>200000.0</v>
      </c>
      <c r="F296" s="31" t="s">
        <v>123</v>
      </c>
      <c r="G296" s="50"/>
    </row>
    <row r="297" ht="15.75" customHeight="1">
      <c r="A297" s="30" t="s">
        <v>142</v>
      </c>
      <c r="B297" s="30" t="s">
        <v>23</v>
      </c>
      <c r="C297" s="30">
        <v>3.0</v>
      </c>
      <c r="D297" s="50" t="s">
        <v>1450</v>
      </c>
      <c r="E297" s="149">
        <v>200000.0</v>
      </c>
      <c r="F297" s="31" t="s">
        <v>123</v>
      </c>
      <c r="G297" s="50"/>
    </row>
    <row r="298" ht="15.75" customHeight="1">
      <c r="A298" s="30" t="s">
        <v>142</v>
      </c>
      <c r="B298" s="30" t="s">
        <v>23</v>
      </c>
      <c r="C298" s="30">
        <v>4.0</v>
      </c>
      <c r="D298" s="50" t="s">
        <v>1418</v>
      </c>
      <c r="E298" s="149">
        <v>198824.0</v>
      </c>
      <c r="F298" s="31" t="s">
        <v>46</v>
      </c>
      <c r="G298" s="50"/>
    </row>
    <row r="299" ht="15.75" customHeight="1">
      <c r="A299" s="30" t="s">
        <v>142</v>
      </c>
      <c r="B299" s="30" t="s">
        <v>23</v>
      </c>
      <c r="C299" s="30">
        <v>5.0</v>
      </c>
      <c r="D299" s="50" t="s">
        <v>1450</v>
      </c>
      <c r="E299" s="149">
        <v>200000.0</v>
      </c>
      <c r="F299" s="31" t="s">
        <v>123</v>
      </c>
      <c r="G299" s="50"/>
    </row>
    <row r="300" ht="15.75" customHeight="1">
      <c r="A300" s="30" t="s">
        <v>142</v>
      </c>
      <c r="B300" s="30" t="s">
        <v>23</v>
      </c>
      <c r="C300" s="30">
        <v>6.0</v>
      </c>
      <c r="D300" s="50" t="s">
        <v>1449</v>
      </c>
      <c r="E300" s="149">
        <v>199977.0</v>
      </c>
      <c r="F300" s="31" t="s">
        <v>123</v>
      </c>
      <c r="G300" s="50"/>
    </row>
    <row r="301" ht="15.75" customHeight="1">
      <c r="A301" s="30" t="s">
        <v>142</v>
      </c>
      <c r="B301" s="30" t="s">
        <v>23</v>
      </c>
      <c r="C301" s="30">
        <v>7.0</v>
      </c>
      <c r="D301" s="50" t="s">
        <v>1449</v>
      </c>
      <c r="E301" s="149">
        <v>200000.0</v>
      </c>
      <c r="F301" s="31" t="s">
        <v>123</v>
      </c>
      <c r="G301" s="50"/>
    </row>
    <row r="302" ht="15.75" customHeight="1">
      <c r="A302" s="30" t="s">
        <v>142</v>
      </c>
      <c r="B302" s="30" t="s">
        <v>23</v>
      </c>
      <c r="C302" s="30">
        <v>8.0</v>
      </c>
      <c r="D302" s="50" t="s">
        <v>1452</v>
      </c>
      <c r="E302" s="149">
        <v>199926.0</v>
      </c>
      <c r="F302" s="31" t="s">
        <v>28</v>
      </c>
      <c r="G302" s="50"/>
    </row>
    <row r="303" ht="15.75" customHeight="1">
      <c r="A303" s="30" t="s">
        <v>142</v>
      </c>
      <c r="B303" s="30" t="s">
        <v>23</v>
      </c>
      <c r="C303" s="30">
        <v>9.0</v>
      </c>
      <c r="D303" s="50" t="s">
        <v>1450</v>
      </c>
      <c r="E303" s="149">
        <v>200000.0</v>
      </c>
      <c r="F303" s="31" t="s">
        <v>123</v>
      </c>
      <c r="G303" s="50"/>
    </row>
    <row r="304" ht="15.75" customHeight="1">
      <c r="A304" s="30" t="s">
        <v>142</v>
      </c>
      <c r="B304" s="30" t="s">
        <v>23</v>
      </c>
      <c r="C304" s="30">
        <v>10.0</v>
      </c>
      <c r="D304" s="50" t="s">
        <v>1392</v>
      </c>
      <c r="E304" s="149">
        <v>199956.96</v>
      </c>
      <c r="F304" s="31" t="s">
        <v>28</v>
      </c>
      <c r="G304" s="50"/>
    </row>
    <row r="305" ht="15.75" customHeight="1">
      <c r="A305" s="30" t="s">
        <v>143</v>
      </c>
      <c r="B305" s="30" t="s">
        <v>23</v>
      </c>
      <c r="C305" s="30">
        <v>1.0</v>
      </c>
      <c r="D305" s="50" t="s">
        <v>1451</v>
      </c>
      <c r="E305" s="149">
        <v>195500.0</v>
      </c>
      <c r="F305" s="31" t="s">
        <v>123</v>
      </c>
      <c r="G305" s="50"/>
    </row>
    <row r="306" ht="15.75" customHeight="1">
      <c r="A306" s="30" t="s">
        <v>143</v>
      </c>
      <c r="B306" s="30" t="s">
        <v>23</v>
      </c>
      <c r="C306" s="30">
        <v>2.0</v>
      </c>
      <c r="D306" s="50" t="s">
        <v>1450</v>
      </c>
      <c r="E306" s="149">
        <v>200000.0</v>
      </c>
      <c r="F306" s="31" t="s">
        <v>123</v>
      </c>
      <c r="G306" s="50"/>
    </row>
    <row r="307" ht="15.75" customHeight="1">
      <c r="A307" s="30" t="s">
        <v>143</v>
      </c>
      <c r="B307" s="30" t="s">
        <v>23</v>
      </c>
      <c r="C307" s="30">
        <v>3.0</v>
      </c>
      <c r="D307" s="50" t="s">
        <v>1452</v>
      </c>
      <c r="E307" s="149">
        <v>199941.0</v>
      </c>
      <c r="F307" s="31" t="s">
        <v>28</v>
      </c>
      <c r="G307" s="50"/>
    </row>
    <row r="308" ht="15.75" customHeight="1">
      <c r="A308" s="30" t="s">
        <v>143</v>
      </c>
      <c r="B308" s="30" t="s">
        <v>23</v>
      </c>
      <c r="C308" s="30">
        <v>4.0</v>
      </c>
      <c r="D308" s="50" t="s">
        <v>1449</v>
      </c>
      <c r="E308" s="149">
        <v>200000.0</v>
      </c>
      <c r="F308" s="31" t="s">
        <v>123</v>
      </c>
      <c r="G308" s="50"/>
    </row>
    <row r="309" ht="15.75" customHeight="1">
      <c r="A309" s="30" t="s">
        <v>143</v>
      </c>
      <c r="B309" s="30" t="s">
        <v>23</v>
      </c>
      <c r="C309" s="30">
        <v>5.0</v>
      </c>
      <c r="D309" s="50" t="s">
        <v>1449</v>
      </c>
      <c r="E309" s="149">
        <v>200000.0</v>
      </c>
      <c r="F309" s="31" t="s">
        <v>123</v>
      </c>
      <c r="G309" s="50"/>
    </row>
    <row r="310" ht="15.75" customHeight="1">
      <c r="A310" s="30" t="s">
        <v>143</v>
      </c>
      <c r="B310" s="30" t="s">
        <v>23</v>
      </c>
      <c r="C310" s="30">
        <v>6.0</v>
      </c>
      <c r="D310" s="50" t="s">
        <v>1452</v>
      </c>
      <c r="E310" s="149">
        <v>199941.6</v>
      </c>
      <c r="F310" s="31" t="s">
        <v>28</v>
      </c>
      <c r="G310" s="50"/>
    </row>
    <row r="311" ht="15.75" customHeight="1">
      <c r="A311" s="30" t="s">
        <v>143</v>
      </c>
      <c r="B311" s="30" t="s">
        <v>23</v>
      </c>
      <c r="C311" s="30">
        <v>7.0</v>
      </c>
      <c r="D311" s="50" t="s">
        <v>1450</v>
      </c>
      <c r="E311" s="149">
        <v>200000.0</v>
      </c>
      <c r="F311" s="31" t="s">
        <v>123</v>
      </c>
      <c r="G311" s="50"/>
    </row>
    <row r="312" ht="15.75" customHeight="1">
      <c r="A312" s="30" t="s">
        <v>144</v>
      </c>
      <c r="B312" s="30" t="s">
        <v>23</v>
      </c>
      <c r="C312" s="30">
        <v>1.0</v>
      </c>
      <c r="D312" s="50" t="s">
        <v>1449</v>
      </c>
      <c r="E312" s="149">
        <v>195500.0</v>
      </c>
      <c r="F312" s="31" t="s">
        <v>123</v>
      </c>
      <c r="G312" s="50"/>
    </row>
    <row r="313" ht="15.75" customHeight="1">
      <c r="A313" s="30" t="s">
        <v>144</v>
      </c>
      <c r="B313" s="30" t="s">
        <v>23</v>
      </c>
      <c r="C313" s="30">
        <v>2.0</v>
      </c>
      <c r="D313" s="50" t="s">
        <v>1435</v>
      </c>
      <c r="E313" s="149">
        <v>198698.08</v>
      </c>
      <c r="F313" s="31" t="s">
        <v>46</v>
      </c>
      <c r="G313" s="50"/>
    </row>
    <row r="314" ht="15.75" customHeight="1">
      <c r="A314" s="30" t="s">
        <v>144</v>
      </c>
      <c r="B314" s="30" t="s">
        <v>23</v>
      </c>
      <c r="C314" s="30">
        <v>3.0</v>
      </c>
      <c r="D314" s="50" t="s">
        <v>1426</v>
      </c>
      <c r="E314" s="149">
        <v>199729.42</v>
      </c>
      <c r="F314" s="31" t="s">
        <v>90</v>
      </c>
      <c r="G314" s="50"/>
    </row>
    <row r="315" ht="15.75" customHeight="1">
      <c r="A315" s="30" t="s">
        <v>144</v>
      </c>
      <c r="B315" s="30" t="s">
        <v>23</v>
      </c>
      <c r="C315" s="30">
        <v>4.0</v>
      </c>
      <c r="D315" s="50" t="s">
        <v>1455</v>
      </c>
      <c r="E315" s="149">
        <v>197733.56</v>
      </c>
      <c r="F315" s="31" t="s">
        <v>120</v>
      </c>
      <c r="G315" s="50"/>
    </row>
    <row r="316" ht="15.75" customHeight="1">
      <c r="A316" s="30" t="s">
        <v>144</v>
      </c>
      <c r="B316" s="30" t="s">
        <v>23</v>
      </c>
      <c r="C316" s="30">
        <v>5.0</v>
      </c>
      <c r="D316" s="50" t="s">
        <v>1413</v>
      </c>
      <c r="E316" s="149">
        <v>199067.68</v>
      </c>
      <c r="F316" s="31" t="s">
        <v>87</v>
      </c>
      <c r="G316" s="50"/>
    </row>
    <row r="317" ht="15.75" customHeight="1">
      <c r="A317" s="30" t="s">
        <v>144</v>
      </c>
      <c r="B317" s="30" t="s">
        <v>23</v>
      </c>
      <c r="C317" s="30">
        <v>6.0</v>
      </c>
      <c r="D317" s="50" t="s">
        <v>1460</v>
      </c>
      <c r="E317" s="149">
        <v>199406.46</v>
      </c>
      <c r="F317" s="31" t="s">
        <v>87</v>
      </c>
      <c r="G317" s="50"/>
    </row>
    <row r="318" ht="15.75" customHeight="1">
      <c r="A318" s="30" t="s">
        <v>144</v>
      </c>
      <c r="B318" s="30" t="s">
        <v>23</v>
      </c>
      <c r="C318" s="30">
        <v>7.0</v>
      </c>
      <c r="D318" s="50" t="s">
        <v>1461</v>
      </c>
      <c r="E318" s="149">
        <v>199300.64</v>
      </c>
      <c r="F318" s="31" t="s">
        <v>37</v>
      </c>
      <c r="G318" s="50"/>
    </row>
    <row r="319" ht="15.75" customHeight="1">
      <c r="A319" s="30" t="s">
        <v>144</v>
      </c>
      <c r="B319" s="30" t="s">
        <v>23</v>
      </c>
      <c r="C319" s="30">
        <v>8.0</v>
      </c>
      <c r="D319" s="50" t="s">
        <v>1176</v>
      </c>
      <c r="E319" s="149">
        <v>199000.67</v>
      </c>
      <c r="F319" s="31" t="s">
        <v>55</v>
      </c>
      <c r="G319" s="50"/>
    </row>
    <row r="320" ht="15.75" customHeight="1">
      <c r="A320" s="30" t="s">
        <v>144</v>
      </c>
      <c r="B320" s="30" t="s">
        <v>23</v>
      </c>
      <c r="C320" s="30">
        <v>9.0</v>
      </c>
      <c r="D320" s="50" t="s">
        <v>1404</v>
      </c>
      <c r="E320" s="149">
        <v>199497.64</v>
      </c>
      <c r="F320" s="31" t="s">
        <v>46</v>
      </c>
      <c r="G320" s="50"/>
    </row>
    <row r="321" ht="15.75" customHeight="1">
      <c r="A321" s="30" t="s">
        <v>145</v>
      </c>
      <c r="B321" s="30" t="s">
        <v>23</v>
      </c>
      <c r="C321" s="30">
        <v>1.0</v>
      </c>
      <c r="D321" s="50" t="s">
        <v>1451</v>
      </c>
      <c r="E321" s="149">
        <v>50000.0</v>
      </c>
      <c r="F321" s="31" t="s">
        <v>123</v>
      </c>
      <c r="G321" s="50"/>
    </row>
    <row r="322" ht="15.75" customHeight="1">
      <c r="A322" s="30" t="s">
        <v>145</v>
      </c>
      <c r="B322" s="30" t="s">
        <v>23</v>
      </c>
      <c r="C322" s="30">
        <v>2.0</v>
      </c>
      <c r="D322" s="50" t="s">
        <v>1451</v>
      </c>
      <c r="E322" s="149">
        <v>50000.0</v>
      </c>
      <c r="F322" s="31" t="s">
        <v>123</v>
      </c>
      <c r="G322" s="50"/>
    </row>
    <row r="323" ht="15.75" customHeight="1">
      <c r="A323" s="30" t="s">
        <v>145</v>
      </c>
      <c r="B323" s="30" t="s">
        <v>23</v>
      </c>
      <c r="C323" s="30">
        <v>3.0</v>
      </c>
      <c r="D323" s="50" t="s">
        <v>1451</v>
      </c>
      <c r="E323" s="149">
        <v>50000.0</v>
      </c>
      <c r="F323" s="31" t="s">
        <v>123</v>
      </c>
      <c r="G323" s="50"/>
    </row>
    <row r="324" ht="15.75" customHeight="1">
      <c r="A324" s="30" t="s">
        <v>145</v>
      </c>
      <c r="B324" s="30" t="s">
        <v>23</v>
      </c>
      <c r="C324" s="30">
        <v>4.0</v>
      </c>
      <c r="D324" s="50" t="s">
        <v>1451</v>
      </c>
      <c r="E324" s="149">
        <v>50000.0</v>
      </c>
      <c r="F324" s="31" t="s">
        <v>123</v>
      </c>
      <c r="G324" s="50"/>
    </row>
    <row r="325" ht="15.75" customHeight="1">
      <c r="A325" s="30" t="s">
        <v>145</v>
      </c>
      <c r="B325" s="30" t="s">
        <v>23</v>
      </c>
      <c r="C325" s="30">
        <v>5.0</v>
      </c>
      <c r="D325" s="50" t="s">
        <v>1453</v>
      </c>
      <c r="E325" s="149">
        <v>199684.16</v>
      </c>
      <c r="F325" s="31" t="s">
        <v>123</v>
      </c>
      <c r="G325" s="50"/>
    </row>
    <row r="326" ht="15.75" customHeight="1">
      <c r="A326" s="30" t="s">
        <v>145</v>
      </c>
      <c r="B326" s="30" t="s">
        <v>23</v>
      </c>
      <c r="C326" s="30">
        <v>6.0</v>
      </c>
      <c r="D326" s="50" t="s">
        <v>1462</v>
      </c>
      <c r="E326" s="149">
        <v>199920.0</v>
      </c>
      <c r="F326" s="31" t="s">
        <v>123</v>
      </c>
      <c r="G326" s="50"/>
    </row>
    <row r="327" ht="15.75" customHeight="1">
      <c r="A327" s="30" t="s">
        <v>145</v>
      </c>
      <c r="B327" s="30" t="s">
        <v>23</v>
      </c>
      <c r="C327" s="30">
        <v>7.0</v>
      </c>
      <c r="D327" s="50" t="s">
        <v>1455</v>
      </c>
      <c r="E327" s="149">
        <v>199948.67</v>
      </c>
      <c r="F327" s="31" t="s">
        <v>120</v>
      </c>
      <c r="G327" s="50"/>
    </row>
    <row r="328" ht="15.75" customHeight="1">
      <c r="A328" s="30" t="s">
        <v>145</v>
      </c>
      <c r="B328" s="30" t="s">
        <v>23</v>
      </c>
      <c r="C328" s="30">
        <v>8.0</v>
      </c>
      <c r="D328" s="50" t="s">
        <v>1419</v>
      </c>
      <c r="E328" s="149">
        <v>199800.16</v>
      </c>
      <c r="F328" s="31" t="s">
        <v>120</v>
      </c>
      <c r="G328" s="50"/>
    </row>
    <row r="329" ht="15.75" customHeight="1">
      <c r="A329" s="30" t="s">
        <v>145</v>
      </c>
      <c r="B329" s="30" t="s">
        <v>23</v>
      </c>
      <c r="C329" s="30">
        <v>9.0</v>
      </c>
      <c r="D329" s="50" t="s">
        <v>1463</v>
      </c>
      <c r="E329" s="149">
        <v>199888.94</v>
      </c>
      <c r="F329" s="31" t="s">
        <v>96</v>
      </c>
      <c r="G329" s="50" t="s">
        <v>10</v>
      </c>
    </row>
    <row r="330" ht="15.75" customHeight="1">
      <c r="A330" s="30" t="s">
        <v>145</v>
      </c>
      <c r="B330" s="30" t="s">
        <v>23</v>
      </c>
      <c r="C330" s="30">
        <v>10.0</v>
      </c>
      <c r="D330" s="50" t="s">
        <v>1464</v>
      </c>
      <c r="E330" s="149">
        <v>199690.4</v>
      </c>
      <c r="F330" s="31" t="s">
        <v>114</v>
      </c>
      <c r="G330" s="50"/>
    </row>
    <row r="331" ht="15.75" customHeight="1">
      <c r="A331" s="30" t="s">
        <v>145</v>
      </c>
      <c r="B331" s="30" t="s">
        <v>23</v>
      </c>
      <c r="C331" s="30">
        <v>11.0</v>
      </c>
      <c r="D331" s="50" t="s">
        <v>8</v>
      </c>
      <c r="E331" s="149">
        <v>199947.42</v>
      </c>
      <c r="F331" s="31" t="s">
        <v>8</v>
      </c>
      <c r="G331" s="50" t="s">
        <v>10</v>
      </c>
    </row>
    <row r="332" ht="15.75" customHeight="1">
      <c r="A332" s="30" t="s">
        <v>145</v>
      </c>
      <c r="B332" s="30" t="s">
        <v>23</v>
      </c>
      <c r="C332" s="30">
        <v>12.0</v>
      </c>
      <c r="D332" s="50" t="s">
        <v>1392</v>
      </c>
      <c r="E332" s="149">
        <v>199956.96</v>
      </c>
      <c r="F332" s="31" t="s">
        <v>28</v>
      </c>
      <c r="G332" s="50"/>
    </row>
    <row r="333" ht="15.75" customHeight="1">
      <c r="A333" s="30" t="s">
        <v>145</v>
      </c>
      <c r="B333" s="30" t="s">
        <v>23</v>
      </c>
      <c r="C333" s="30">
        <v>13.0</v>
      </c>
      <c r="D333" s="50" t="s">
        <v>1465</v>
      </c>
      <c r="E333" s="149">
        <v>196067.84</v>
      </c>
      <c r="F333" s="31" t="s">
        <v>52</v>
      </c>
      <c r="G333" s="50"/>
    </row>
    <row r="334" ht="15.75" customHeight="1">
      <c r="A334" s="199" t="s">
        <v>128</v>
      </c>
      <c r="B334" s="199" t="s">
        <v>27</v>
      </c>
      <c r="C334" s="199">
        <v>1.0</v>
      </c>
      <c r="D334" s="200" t="s">
        <v>1466</v>
      </c>
      <c r="E334" s="201">
        <v>164038.0</v>
      </c>
      <c r="F334" s="202" t="s">
        <v>87</v>
      </c>
      <c r="G334" s="203" t="s">
        <v>16</v>
      </c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</row>
    <row r="335" ht="15.75" customHeight="1">
      <c r="A335" s="204" t="s">
        <v>128</v>
      </c>
      <c r="B335" s="204" t="s">
        <v>27</v>
      </c>
      <c r="C335" s="204">
        <v>2.0</v>
      </c>
      <c r="D335" s="80" t="s">
        <v>1467</v>
      </c>
      <c r="E335" s="205">
        <v>199585.36</v>
      </c>
      <c r="F335" s="206" t="s">
        <v>55</v>
      </c>
      <c r="G335" s="203" t="s">
        <v>10</v>
      </c>
      <c r="H335" s="80" t="s">
        <v>1468</v>
      </c>
      <c r="I335" s="80" t="s">
        <v>1469</v>
      </c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</row>
    <row r="336" ht="15.75" customHeight="1">
      <c r="A336" s="204" t="s">
        <v>128</v>
      </c>
      <c r="B336" s="204" t="s">
        <v>27</v>
      </c>
      <c r="C336" s="204">
        <v>3.0</v>
      </c>
      <c r="D336" s="80" t="s">
        <v>1470</v>
      </c>
      <c r="E336" s="205">
        <v>199265.2</v>
      </c>
      <c r="F336" s="206" t="s">
        <v>46</v>
      </c>
      <c r="G336" s="203" t="s">
        <v>16</v>
      </c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</row>
    <row r="337" ht="15.75" customHeight="1">
      <c r="A337" s="204" t="s">
        <v>128</v>
      </c>
      <c r="B337" s="204" t="s">
        <v>27</v>
      </c>
      <c r="C337" s="204">
        <v>4.0</v>
      </c>
      <c r="D337" s="80" t="s">
        <v>1471</v>
      </c>
      <c r="E337" s="205">
        <v>199285.63</v>
      </c>
      <c r="F337" s="206" t="s">
        <v>120</v>
      </c>
      <c r="G337" s="203" t="s">
        <v>16</v>
      </c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</row>
    <row r="338" ht="15.75" customHeight="1">
      <c r="A338" s="204" t="s">
        <v>128</v>
      </c>
      <c r="B338" s="204" t="s">
        <v>27</v>
      </c>
      <c r="C338" s="204">
        <v>5.0</v>
      </c>
      <c r="D338" s="80" t="s">
        <v>1472</v>
      </c>
      <c r="E338" s="205">
        <v>199102.42</v>
      </c>
      <c r="F338" s="206" t="s">
        <v>28</v>
      </c>
      <c r="G338" s="203" t="s">
        <v>16</v>
      </c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</row>
    <row r="339" ht="15.75" customHeight="1">
      <c r="A339" s="204" t="s">
        <v>128</v>
      </c>
      <c r="B339" s="204" t="s">
        <v>27</v>
      </c>
      <c r="C339" s="204">
        <v>6.0</v>
      </c>
      <c r="D339" s="80" t="s">
        <v>1473</v>
      </c>
      <c r="E339" s="205">
        <v>99430.7</v>
      </c>
      <c r="F339" s="206" t="s">
        <v>93</v>
      </c>
      <c r="G339" s="203" t="s">
        <v>16</v>
      </c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</row>
    <row r="340" ht="15.75" customHeight="1">
      <c r="A340" s="204" t="s">
        <v>128</v>
      </c>
      <c r="B340" s="204" t="s">
        <v>27</v>
      </c>
      <c r="C340" s="204">
        <v>7.0</v>
      </c>
      <c r="D340" s="80" t="s">
        <v>1474</v>
      </c>
      <c r="E340" s="205">
        <v>199717.78</v>
      </c>
      <c r="F340" s="206" t="s">
        <v>37</v>
      </c>
      <c r="G340" s="203" t="s">
        <v>16</v>
      </c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</row>
    <row r="341" ht="15.75" customHeight="1">
      <c r="A341" s="204" t="s">
        <v>134</v>
      </c>
      <c r="B341" s="204" t="s">
        <v>27</v>
      </c>
      <c r="C341" s="204">
        <v>8.0</v>
      </c>
      <c r="D341" s="80" t="s">
        <v>1475</v>
      </c>
      <c r="E341" s="205">
        <v>197566.22</v>
      </c>
      <c r="F341" s="206" t="s">
        <v>108</v>
      </c>
      <c r="G341" s="203" t="s">
        <v>16</v>
      </c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</row>
    <row r="342" ht="15.75" customHeight="1">
      <c r="A342" s="204" t="s">
        <v>134</v>
      </c>
      <c r="B342" s="204" t="s">
        <v>27</v>
      </c>
      <c r="C342" s="204">
        <v>9.0</v>
      </c>
      <c r="D342" s="80" t="s">
        <v>1476</v>
      </c>
      <c r="E342" s="205">
        <v>196744.85</v>
      </c>
      <c r="F342" s="206" t="s">
        <v>46</v>
      </c>
      <c r="G342" s="203" t="s">
        <v>16</v>
      </c>
      <c r="H342" s="80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</row>
    <row r="343" ht="15.75" customHeight="1">
      <c r="A343" s="207"/>
      <c r="B343" s="204" t="s">
        <v>27</v>
      </c>
      <c r="C343" s="204">
        <v>10.0</v>
      </c>
      <c r="D343" s="80" t="s">
        <v>1477</v>
      </c>
      <c r="E343" s="205">
        <v>985329.63</v>
      </c>
      <c r="F343" s="206" t="s">
        <v>87</v>
      </c>
      <c r="G343" s="203" t="s">
        <v>5</v>
      </c>
      <c r="H343" s="80" t="s">
        <v>1478</v>
      </c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</row>
    <row r="344" ht="15.75" customHeight="1">
      <c r="A344" s="204" t="s">
        <v>141</v>
      </c>
      <c r="B344" s="204" t="s">
        <v>27</v>
      </c>
      <c r="C344" s="204">
        <v>11.0</v>
      </c>
      <c r="D344" s="80" t="s">
        <v>1479</v>
      </c>
      <c r="E344" s="205">
        <v>200000.0</v>
      </c>
      <c r="F344" s="206" t="s">
        <v>46</v>
      </c>
      <c r="G344" s="203" t="s">
        <v>10</v>
      </c>
      <c r="H344" s="80" t="s">
        <v>1480</v>
      </c>
      <c r="I344" s="80" t="s">
        <v>1481</v>
      </c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</row>
    <row r="345" ht="15.75" customHeight="1">
      <c r="A345" s="204" t="s">
        <v>134</v>
      </c>
      <c r="B345" s="204" t="s">
        <v>27</v>
      </c>
      <c r="C345" s="204">
        <v>12.0</v>
      </c>
      <c r="D345" s="80" t="s">
        <v>1482</v>
      </c>
      <c r="E345" s="205">
        <v>138330.31</v>
      </c>
      <c r="F345" s="206" t="s">
        <v>96</v>
      </c>
      <c r="G345" s="203" t="s">
        <v>16</v>
      </c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</row>
    <row r="346" ht="15.75" customHeight="1">
      <c r="A346" s="204" t="s">
        <v>134</v>
      </c>
      <c r="B346" s="204" t="s">
        <v>27</v>
      </c>
      <c r="C346" s="204">
        <v>13.0</v>
      </c>
      <c r="D346" s="80" t="s">
        <v>1483</v>
      </c>
      <c r="E346" s="205">
        <v>179193.5</v>
      </c>
      <c r="F346" s="206" t="s">
        <v>102</v>
      </c>
      <c r="G346" s="203" t="s">
        <v>16</v>
      </c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</row>
    <row r="347" ht="15.75" customHeight="1">
      <c r="A347" s="204" t="s">
        <v>134</v>
      </c>
      <c r="B347" s="204" t="s">
        <v>27</v>
      </c>
      <c r="C347" s="204">
        <v>14.0</v>
      </c>
      <c r="D347" s="80" t="s">
        <v>1472</v>
      </c>
      <c r="E347" s="205">
        <v>163715.12</v>
      </c>
      <c r="F347" s="206" t="s">
        <v>28</v>
      </c>
      <c r="G347" s="203" t="s">
        <v>16</v>
      </c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</row>
    <row r="348" ht="15.75" customHeight="1">
      <c r="A348" s="204" t="s">
        <v>134</v>
      </c>
      <c r="B348" s="204" t="s">
        <v>27</v>
      </c>
      <c r="C348" s="204">
        <v>15.0</v>
      </c>
      <c r="D348" s="80" t="s">
        <v>1484</v>
      </c>
      <c r="E348" s="205">
        <v>179285.85</v>
      </c>
      <c r="F348" s="206" t="s">
        <v>102</v>
      </c>
      <c r="G348" s="203" t="s">
        <v>16</v>
      </c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</row>
    <row r="349" ht="15.75" customHeight="1">
      <c r="A349" s="204" t="s">
        <v>134</v>
      </c>
      <c r="B349" s="204" t="s">
        <v>27</v>
      </c>
      <c r="C349" s="204">
        <v>16.0</v>
      </c>
      <c r="D349" s="80" t="s">
        <v>1485</v>
      </c>
      <c r="E349" s="205">
        <v>149189.34</v>
      </c>
      <c r="F349" s="206" t="s">
        <v>102</v>
      </c>
      <c r="G349" s="203" t="s">
        <v>16</v>
      </c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</row>
    <row r="350" ht="15.75" customHeight="1">
      <c r="A350" s="204" t="s">
        <v>134</v>
      </c>
      <c r="B350" s="204" t="s">
        <v>27</v>
      </c>
      <c r="C350" s="204">
        <v>17.0</v>
      </c>
      <c r="D350" s="80" t="s">
        <v>1486</v>
      </c>
      <c r="E350" s="205">
        <v>197566.22</v>
      </c>
      <c r="F350" s="206" t="s">
        <v>108</v>
      </c>
      <c r="G350" s="203" t="s">
        <v>16</v>
      </c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</row>
    <row r="351" ht="15.75" customHeight="1">
      <c r="A351" s="204" t="s">
        <v>134</v>
      </c>
      <c r="B351" s="204" t="s">
        <v>27</v>
      </c>
      <c r="C351" s="204">
        <v>18.0</v>
      </c>
      <c r="D351" s="80" t="s">
        <v>1476</v>
      </c>
      <c r="E351" s="205">
        <v>196744.85</v>
      </c>
      <c r="F351" s="206" t="s">
        <v>46</v>
      </c>
      <c r="G351" s="203" t="s">
        <v>16</v>
      </c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</row>
    <row r="352" ht="15.75" customHeight="1">
      <c r="A352" s="204" t="s">
        <v>141</v>
      </c>
      <c r="B352" s="204" t="s">
        <v>27</v>
      </c>
      <c r="C352" s="204">
        <v>19.0</v>
      </c>
      <c r="D352" s="80" t="s">
        <v>1487</v>
      </c>
      <c r="E352" s="205">
        <v>136461.0</v>
      </c>
      <c r="F352" s="206" t="s">
        <v>52</v>
      </c>
      <c r="G352" s="203" t="s">
        <v>16</v>
      </c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</row>
    <row r="353" ht="15.75" customHeight="1">
      <c r="A353" s="208" t="s">
        <v>141</v>
      </c>
      <c r="B353" s="208" t="s">
        <v>27</v>
      </c>
      <c r="C353" s="208">
        <v>20.0</v>
      </c>
      <c r="D353" s="209" t="s">
        <v>1488</v>
      </c>
      <c r="E353" s="210">
        <v>133711.07</v>
      </c>
      <c r="F353" s="206" t="s">
        <v>52</v>
      </c>
      <c r="G353" s="203" t="s">
        <v>16</v>
      </c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</row>
    <row r="354" ht="15.75" customHeight="1">
      <c r="A354" s="204" t="s">
        <v>141</v>
      </c>
      <c r="B354" s="204" t="s">
        <v>27</v>
      </c>
      <c r="C354" s="204">
        <v>21.0</v>
      </c>
      <c r="D354" s="80" t="s">
        <v>1489</v>
      </c>
      <c r="E354" s="205">
        <v>140682.4</v>
      </c>
      <c r="F354" s="206" t="s">
        <v>46</v>
      </c>
      <c r="G354" s="203" t="s">
        <v>16</v>
      </c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</row>
    <row r="355" ht="15.75" customHeight="1">
      <c r="A355" s="204" t="s">
        <v>134</v>
      </c>
      <c r="B355" s="204" t="s">
        <v>27</v>
      </c>
      <c r="C355" s="204">
        <v>22.0</v>
      </c>
      <c r="D355" s="80" t="s">
        <v>1488</v>
      </c>
      <c r="E355" s="205">
        <v>189199.4</v>
      </c>
      <c r="F355" s="206" t="s">
        <v>52</v>
      </c>
      <c r="G355" s="203" t="s">
        <v>16</v>
      </c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</row>
    <row r="356" ht="15.75" customHeight="1">
      <c r="A356" s="204" t="s">
        <v>134</v>
      </c>
      <c r="B356" s="204" t="s">
        <v>27</v>
      </c>
      <c r="C356" s="204">
        <v>23.0</v>
      </c>
      <c r="D356" s="80" t="s">
        <v>1490</v>
      </c>
      <c r="E356" s="205">
        <v>195529.03</v>
      </c>
      <c r="F356" s="206" t="s">
        <v>102</v>
      </c>
      <c r="G356" s="203" t="s">
        <v>16</v>
      </c>
      <c r="H356" s="80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</row>
    <row r="357" ht="15.75" customHeight="1">
      <c r="A357" s="204" t="s">
        <v>134</v>
      </c>
      <c r="B357" s="204" t="s">
        <v>27</v>
      </c>
      <c r="C357" s="204">
        <v>24.0</v>
      </c>
      <c r="D357" s="80" t="s">
        <v>1491</v>
      </c>
      <c r="E357" s="205">
        <v>197536.6</v>
      </c>
      <c r="F357" s="206" t="s">
        <v>108</v>
      </c>
      <c r="G357" s="203" t="s">
        <v>16</v>
      </c>
      <c r="H357" s="80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</row>
    <row r="358" ht="15.75" customHeight="1">
      <c r="A358" s="204" t="s">
        <v>134</v>
      </c>
      <c r="B358" s="204" t="s">
        <v>27</v>
      </c>
      <c r="C358" s="204">
        <v>25.0</v>
      </c>
      <c r="D358" s="80" t="s">
        <v>1489</v>
      </c>
      <c r="E358" s="205">
        <v>200000.0</v>
      </c>
      <c r="F358" s="206" t="s">
        <v>46</v>
      </c>
      <c r="G358" s="203" t="s">
        <v>10</v>
      </c>
      <c r="H358" s="80" t="s">
        <v>1492</v>
      </c>
      <c r="I358" s="80" t="s">
        <v>1481</v>
      </c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</row>
    <row r="359" ht="15.75" customHeight="1">
      <c r="A359" s="204" t="s">
        <v>142</v>
      </c>
      <c r="B359" s="204" t="s">
        <v>27</v>
      </c>
      <c r="C359" s="204">
        <v>26.0</v>
      </c>
      <c r="D359" s="80" t="s">
        <v>1404</v>
      </c>
      <c r="E359" s="205">
        <v>199006.39</v>
      </c>
      <c r="F359" s="206" t="s">
        <v>46</v>
      </c>
      <c r="G359" s="203" t="s">
        <v>16</v>
      </c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</row>
    <row r="360" ht="15.75" customHeight="1">
      <c r="A360" s="204" t="s">
        <v>142</v>
      </c>
      <c r="B360" s="204" t="s">
        <v>27</v>
      </c>
      <c r="C360" s="204">
        <v>27.0</v>
      </c>
      <c r="D360" s="80" t="s">
        <v>1493</v>
      </c>
      <c r="E360" s="205">
        <v>199119.24</v>
      </c>
      <c r="F360" s="206" t="s">
        <v>108</v>
      </c>
      <c r="G360" s="203" t="s">
        <v>16</v>
      </c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</row>
    <row r="361" ht="15.75" customHeight="1">
      <c r="A361" s="204" t="s">
        <v>142</v>
      </c>
      <c r="B361" s="204" t="s">
        <v>27</v>
      </c>
      <c r="C361" s="204">
        <v>28.0</v>
      </c>
      <c r="D361" s="80" t="s">
        <v>1494</v>
      </c>
      <c r="E361" s="205">
        <v>199384.77</v>
      </c>
      <c r="F361" s="206" t="s">
        <v>46</v>
      </c>
      <c r="G361" s="203" t="s">
        <v>16</v>
      </c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</row>
    <row r="362" ht="15.75" customHeight="1">
      <c r="A362" s="204" t="s">
        <v>142</v>
      </c>
      <c r="B362" s="204" t="s">
        <v>27</v>
      </c>
      <c r="C362" s="204">
        <v>29.0</v>
      </c>
      <c r="D362" s="80" t="s">
        <v>1472</v>
      </c>
      <c r="E362" s="205">
        <v>177151.2</v>
      </c>
      <c r="F362" s="206" t="s">
        <v>28</v>
      </c>
      <c r="G362" s="203" t="s">
        <v>16</v>
      </c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</row>
    <row r="363" ht="15.75" customHeight="1">
      <c r="A363" s="204" t="s">
        <v>145</v>
      </c>
      <c r="B363" s="204" t="s">
        <v>27</v>
      </c>
      <c r="C363" s="204">
        <v>30.0</v>
      </c>
      <c r="D363" s="80" t="s">
        <v>1495</v>
      </c>
      <c r="E363" s="205">
        <v>199611.3</v>
      </c>
      <c r="F363" s="206" t="s">
        <v>123</v>
      </c>
      <c r="G363" s="203" t="s">
        <v>16</v>
      </c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</row>
    <row r="364" ht="15.75" customHeight="1">
      <c r="A364" s="204" t="s">
        <v>145</v>
      </c>
      <c r="B364" s="204" t="s">
        <v>27</v>
      </c>
      <c r="C364" s="204">
        <v>31.0</v>
      </c>
      <c r="D364" s="80" t="s">
        <v>1436</v>
      </c>
      <c r="E364" s="205">
        <v>199052.53</v>
      </c>
      <c r="F364" s="206" t="s">
        <v>46</v>
      </c>
      <c r="G364" s="203" t="s">
        <v>16</v>
      </c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</row>
    <row r="365" ht="15.75" customHeight="1">
      <c r="A365" s="204" t="s">
        <v>145</v>
      </c>
      <c r="B365" s="204" t="s">
        <v>27</v>
      </c>
      <c r="C365" s="204">
        <v>32.0</v>
      </c>
      <c r="D365" s="80" t="s">
        <v>1496</v>
      </c>
      <c r="E365" s="205">
        <v>199670.03</v>
      </c>
      <c r="F365" s="206" t="s">
        <v>46</v>
      </c>
      <c r="G365" s="203" t="s">
        <v>16</v>
      </c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</row>
    <row r="366" ht="15.75" customHeight="1">
      <c r="A366" s="204" t="s">
        <v>145</v>
      </c>
      <c r="B366" s="204" t="s">
        <v>27</v>
      </c>
      <c r="C366" s="204">
        <v>33.0</v>
      </c>
      <c r="D366" s="80" t="s">
        <v>1472</v>
      </c>
      <c r="E366" s="205">
        <v>199684.09</v>
      </c>
      <c r="F366" s="206" t="s">
        <v>28</v>
      </c>
      <c r="G366" s="203" t="s">
        <v>16</v>
      </c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</row>
    <row r="367" ht="15.75" customHeight="1">
      <c r="A367" s="204" t="s">
        <v>145</v>
      </c>
      <c r="B367" s="204" t="s">
        <v>27</v>
      </c>
      <c r="C367" s="204">
        <v>34.0</v>
      </c>
      <c r="D367" s="80" t="s">
        <v>1497</v>
      </c>
      <c r="E367" s="205">
        <v>198843.34</v>
      </c>
      <c r="F367" s="206" t="s">
        <v>46</v>
      </c>
      <c r="G367" s="203" t="s">
        <v>16</v>
      </c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</row>
    <row r="368" ht="15.75" customHeight="1">
      <c r="A368" s="204" t="s">
        <v>145</v>
      </c>
      <c r="B368" s="204" t="s">
        <v>27</v>
      </c>
      <c r="C368" s="204">
        <v>35.0</v>
      </c>
      <c r="D368" s="80" t="s">
        <v>1472</v>
      </c>
      <c r="E368" s="205">
        <v>199353.49</v>
      </c>
      <c r="F368" s="206" t="s">
        <v>28</v>
      </c>
      <c r="G368" s="203" t="s">
        <v>16</v>
      </c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</row>
    <row r="369" ht="15.75" customHeight="1">
      <c r="A369" s="204" t="s">
        <v>142</v>
      </c>
      <c r="B369" s="204" t="s">
        <v>27</v>
      </c>
      <c r="C369" s="204">
        <v>36.0</v>
      </c>
      <c r="D369" s="80" t="s">
        <v>1498</v>
      </c>
      <c r="E369" s="205">
        <v>153906.22</v>
      </c>
      <c r="F369" s="206" t="s">
        <v>46</v>
      </c>
      <c r="G369" s="203" t="s">
        <v>16</v>
      </c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</row>
    <row r="370" ht="15.75" customHeight="1">
      <c r="A370" s="204" t="s">
        <v>142</v>
      </c>
      <c r="B370" s="204" t="s">
        <v>27</v>
      </c>
      <c r="C370" s="204">
        <v>37.0</v>
      </c>
      <c r="D370" s="80" t="s">
        <v>1499</v>
      </c>
      <c r="E370" s="205">
        <v>172403.3</v>
      </c>
      <c r="F370" s="206" t="s">
        <v>90</v>
      </c>
      <c r="G370" s="203" t="s">
        <v>16</v>
      </c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</row>
    <row r="371" ht="15.75" customHeight="1">
      <c r="A371" s="204" t="s">
        <v>142</v>
      </c>
      <c r="B371" s="204" t="s">
        <v>27</v>
      </c>
      <c r="C371" s="204">
        <v>38.0</v>
      </c>
      <c r="D371" s="80" t="s">
        <v>1472</v>
      </c>
      <c r="E371" s="205">
        <v>143507.14</v>
      </c>
      <c r="F371" s="206" t="s">
        <v>28</v>
      </c>
      <c r="G371" s="203" t="s">
        <v>16</v>
      </c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</row>
    <row r="372" ht="15.75" customHeight="1">
      <c r="A372" s="204" t="s">
        <v>142</v>
      </c>
      <c r="B372" s="204" t="s">
        <v>27</v>
      </c>
      <c r="C372" s="204">
        <v>39.0</v>
      </c>
      <c r="D372" s="80" t="s">
        <v>1500</v>
      </c>
      <c r="E372" s="205">
        <v>98773.73</v>
      </c>
      <c r="F372" s="206" t="s">
        <v>46</v>
      </c>
      <c r="G372" s="203" t="s">
        <v>16</v>
      </c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</row>
    <row r="373" ht="15.75" customHeight="1">
      <c r="A373" s="204" t="s">
        <v>145</v>
      </c>
      <c r="B373" s="204" t="s">
        <v>27</v>
      </c>
      <c r="C373" s="204">
        <v>40.0</v>
      </c>
      <c r="D373" s="80" t="s">
        <v>1082</v>
      </c>
      <c r="E373" s="205">
        <v>199760.0</v>
      </c>
      <c r="F373" s="206" t="s">
        <v>123</v>
      </c>
      <c r="G373" s="203" t="s">
        <v>16</v>
      </c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</row>
    <row r="374" ht="15.75" customHeight="1">
      <c r="A374" s="204" t="s">
        <v>145</v>
      </c>
      <c r="B374" s="204" t="s">
        <v>27</v>
      </c>
      <c r="C374" s="204">
        <v>41.0</v>
      </c>
      <c r="D374" s="80" t="s">
        <v>1501</v>
      </c>
      <c r="E374" s="205">
        <v>199473.16</v>
      </c>
      <c r="F374" s="206" t="s">
        <v>120</v>
      </c>
      <c r="G374" s="203" t="s">
        <v>16</v>
      </c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</row>
    <row r="375" ht="15.75" customHeight="1">
      <c r="A375" s="208" t="s">
        <v>145</v>
      </c>
      <c r="B375" s="208" t="s">
        <v>27</v>
      </c>
      <c r="C375" s="208">
        <v>42.0</v>
      </c>
      <c r="D375" s="209" t="s">
        <v>1502</v>
      </c>
      <c r="E375" s="210">
        <v>199560.26</v>
      </c>
      <c r="F375" s="206" t="s">
        <v>87</v>
      </c>
      <c r="G375" s="203" t="s">
        <v>16</v>
      </c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</row>
    <row r="376" ht="15.75" customHeight="1">
      <c r="A376" s="204" t="s">
        <v>145</v>
      </c>
      <c r="B376" s="204" t="s">
        <v>27</v>
      </c>
      <c r="C376" s="204">
        <v>43.0</v>
      </c>
      <c r="D376" s="80" t="s">
        <v>1503</v>
      </c>
      <c r="E376" s="205">
        <v>199486.05</v>
      </c>
      <c r="F376" s="206" t="s">
        <v>87</v>
      </c>
      <c r="G376" s="203" t="s">
        <v>16</v>
      </c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</row>
    <row r="377" ht="15.75" customHeight="1">
      <c r="A377" s="204" t="s">
        <v>143</v>
      </c>
      <c r="B377" s="204" t="s">
        <v>27</v>
      </c>
      <c r="C377" s="204">
        <v>44.0</v>
      </c>
      <c r="D377" s="80" t="s">
        <v>1504</v>
      </c>
      <c r="E377" s="205">
        <v>152470.11</v>
      </c>
      <c r="F377" s="206" t="s">
        <v>90</v>
      </c>
      <c r="G377" s="203" t="s">
        <v>16</v>
      </c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</row>
    <row r="378" ht="15.75" customHeight="1">
      <c r="A378" s="204" t="s">
        <v>143</v>
      </c>
      <c r="B378" s="204" t="s">
        <v>27</v>
      </c>
      <c r="C378" s="204">
        <v>45.0</v>
      </c>
      <c r="D378" s="80" t="s">
        <v>1505</v>
      </c>
      <c r="E378" s="205">
        <v>181307.12</v>
      </c>
      <c r="F378" s="206" t="s">
        <v>55</v>
      </c>
      <c r="G378" s="203" t="s">
        <v>16</v>
      </c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</row>
    <row r="379" ht="15.75" customHeight="1">
      <c r="A379" s="204" t="s">
        <v>143</v>
      </c>
      <c r="B379" s="204" t="s">
        <v>27</v>
      </c>
      <c r="C379" s="204">
        <v>46.0</v>
      </c>
      <c r="D379" s="80" t="s">
        <v>1504</v>
      </c>
      <c r="E379" s="205">
        <v>152221.81</v>
      </c>
      <c r="F379" s="206" t="s">
        <v>90</v>
      </c>
      <c r="G379" s="203" t="s">
        <v>16</v>
      </c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</row>
    <row r="380" ht="15.75" customHeight="1">
      <c r="A380" s="204" t="s">
        <v>122</v>
      </c>
      <c r="B380" s="204" t="s">
        <v>27</v>
      </c>
      <c r="C380" s="204">
        <v>47.0</v>
      </c>
      <c r="D380" s="80" t="s">
        <v>1506</v>
      </c>
      <c r="E380" s="205">
        <v>199593.9</v>
      </c>
      <c r="F380" s="206" t="s">
        <v>102</v>
      </c>
      <c r="G380" s="203" t="s">
        <v>16</v>
      </c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</row>
    <row r="381" ht="15.75" customHeight="1">
      <c r="A381" s="204" t="s">
        <v>122</v>
      </c>
      <c r="B381" s="204" t="s">
        <v>27</v>
      </c>
      <c r="C381" s="204">
        <v>48.0</v>
      </c>
      <c r="D381" s="80" t="s">
        <v>1507</v>
      </c>
      <c r="E381" s="205">
        <v>199593.9</v>
      </c>
      <c r="F381" s="206" t="s">
        <v>108</v>
      </c>
      <c r="G381" s="203" t="s">
        <v>16</v>
      </c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</row>
    <row r="382" ht="15.75" customHeight="1">
      <c r="A382" s="204" t="s">
        <v>140</v>
      </c>
      <c r="B382" s="204" t="s">
        <v>27</v>
      </c>
      <c r="C382" s="204">
        <v>49.0</v>
      </c>
      <c r="D382" s="80" t="s">
        <v>1503</v>
      </c>
      <c r="E382" s="205">
        <v>106500.0</v>
      </c>
      <c r="F382" s="206" t="s">
        <v>87</v>
      </c>
      <c r="G382" s="203" t="s">
        <v>16</v>
      </c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</row>
    <row r="383" ht="15.75" customHeight="1">
      <c r="A383" s="204" t="s">
        <v>140</v>
      </c>
      <c r="B383" s="204" t="s">
        <v>27</v>
      </c>
      <c r="C383" s="204">
        <v>50.0</v>
      </c>
      <c r="D383" s="80" t="s">
        <v>1503</v>
      </c>
      <c r="E383" s="205">
        <v>127706.45</v>
      </c>
      <c r="F383" s="206" t="s">
        <v>87</v>
      </c>
      <c r="G383" s="203" t="s">
        <v>16</v>
      </c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</row>
    <row r="384" ht="15.75" customHeight="1">
      <c r="A384" s="204" t="s">
        <v>140</v>
      </c>
      <c r="B384" s="204" t="s">
        <v>27</v>
      </c>
      <c r="C384" s="204">
        <v>51.0</v>
      </c>
      <c r="D384" s="80" t="s">
        <v>1448</v>
      </c>
      <c r="E384" s="205">
        <v>110000.0</v>
      </c>
      <c r="F384" s="206" t="s">
        <v>96</v>
      </c>
      <c r="G384" s="203" t="s">
        <v>16</v>
      </c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</row>
    <row r="385" ht="15.75" customHeight="1">
      <c r="A385" s="204" t="s">
        <v>140</v>
      </c>
      <c r="B385" s="204" t="s">
        <v>27</v>
      </c>
      <c r="C385" s="204">
        <v>52.0</v>
      </c>
      <c r="D385" s="80" t="s">
        <v>1508</v>
      </c>
      <c r="E385" s="205">
        <v>108500.0</v>
      </c>
      <c r="F385" s="206" t="s">
        <v>46</v>
      </c>
      <c r="G385" s="203" t="s">
        <v>16</v>
      </c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</row>
    <row r="386" ht="15.75" customHeight="1">
      <c r="A386" s="204" t="s">
        <v>140</v>
      </c>
      <c r="B386" s="204" t="s">
        <v>27</v>
      </c>
      <c r="C386" s="204">
        <v>53.0</v>
      </c>
      <c r="D386" s="80" t="s">
        <v>1509</v>
      </c>
      <c r="E386" s="205">
        <v>113704.23</v>
      </c>
      <c r="F386" s="206" t="s">
        <v>46</v>
      </c>
      <c r="G386" s="203" t="s">
        <v>16</v>
      </c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</row>
    <row r="387" ht="15.75" customHeight="1">
      <c r="A387" s="204" t="s">
        <v>140</v>
      </c>
      <c r="B387" s="204" t="s">
        <v>27</v>
      </c>
      <c r="C387" s="204">
        <v>54.0</v>
      </c>
      <c r="D387" s="80" t="s">
        <v>1448</v>
      </c>
      <c r="E387" s="205">
        <v>107000.0</v>
      </c>
      <c r="F387" s="206" t="s">
        <v>96</v>
      </c>
      <c r="G387" s="203" t="s">
        <v>16</v>
      </c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</row>
    <row r="388" ht="15.75" customHeight="1">
      <c r="A388" s="204" t="s">
        <v>140</v>
      </c>
      <c r="B388" s="204" t="s">
        <v>27</v>
      </c>
      <c r="C388" s="204">
        <v>55.0</v>
      </c>
      <c r="D388" s="80" t="s">
        <v>1508</v>
      </c>
      <c r="E388" s="205">
        <v>106000.0</v>
      </c>
      <c r="F388" s="206" t="s">
        <v>46</v>
      </c>
      <c r="G388" s="203" t="s">
        <v>16</v>
      </c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</row>
    <row r="389" ht="15.75" customHeight="1">
      <c r="A389" s="204" t="s">
        <v>140</v>
      </c>
      <c r="B389" s="204" t="s">
        <v>27</v>
      </c>
      <c r="C389" s="204">
        <v>56.0</v>
      </c>
      <c r="D389" s="80" t="s">
        <v>1510</v>
      </c>
      <c r="E389" s="205">
        <v>108500.0</v>
      </c>
      <c r="F389" s="206" t="s">
        <v>43</v>
      </c>
      <c r="G389" s="203" t="s">
        <v>16</v>
      </c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</row>
    <row r="390" ht="15.75" customHeight="1">
      <c r="A390" s="204" t="s">
        <v>141</v>
      </c>
      <c r="B390" s="204" t="s">
        <v>27</v>
      </c>
      <c r="C390" s="204">
        <v>57.0</v>
      </c>
      <c r="D390" s="80" t="s">
        <v>1511</v>
      </c>
      <c r="E390" s="205">
        <v>140974.59</v>
      </c>
      <c r="F390" s="206" t="s">
        <v>46</v>
      </c>
      <c r="G390" s="203" t="s">
        <v>16</v>
      </c>
      <c r="H390" s="80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</row>
    <row r="391" ht="15.75" customHeight="1">
      <c r="A391" s="204" t="s">
        <v>141</v>
      </c>
      <c r="B391" s="204" t="s">
        <v>27</v>
      </c>
      <c r="C391" s="204">
        <v>58.0</v>
      </c>
      <c r="D391" s="80" t="s">
        <v>1511</v>
      </c>
      <c r="E391" s="205">
        <v>196638.32</v>
      </c>
      <c r="F391" s="206" t="s">
        <v>46</v>
      </c>
      <c r="G391" s="203" t="s">
        <v>16</v>
      </c>
      <c r="H391" s="80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</row>
    <row r="392" ht="15.75" customHeight="1">
      <c r="A392" s="204" t="s">
        <v>141</v>
      </c>
      <c r="B392" s="204" t="s">
        <v>27</v>
      </c>
      <c r="C392" s="204">
        <v>59.0</v>
      </c>
      <c r="D392" s="80" t="s">
        <v>1512</v>
      </c>
      <c r="E392" s="205">
        <v>136624.22</v>
      </c>
      <c r="F392" s="206" t="s">
        <v>96</v>
      </c>
      <c r="G392" s="203" t="s">
        <v>16</v>
      </c>
      <c r="H392" s="80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</row>
    <row r="393" ht="15.75" customHeight="1">
      <c r="A393" s="204" t="s">
        <v>143</v>
      </c>
      <c r="B393" s="204" t="s">
        <v>27</v>
      </c>
      <c r="C393" s="204">
        <v>60.0</v>
      </c>
      <c r="D393" s="80" t="s">
        <v>1132</v>
      </c>
      <c r="E393" s="205">
        <v>157001.03</v>
      </c>
      <c r="F393" s="206" t="s">
        <v>102</v>
      </c>
      <c r="G393" s="203" t="s">
        <v>16</v>
      </c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</row>
    <row r="394" ht="15.75" customHeight="1">
      <c r="A394" s="204" t="s">
        <v>143</v>
      </c>
      <c r="B394" s="204" t="s">
        <v>27</v>
      </c>
      <c r="C394" s="204">
        <v>61.0</v>
      </c>
      <c r="D394" s="80" t="s">
        <v>1132</v>
      </c>
      <c r="E394" s="205">
        <v>156694.07</v>
      </c>
      <c r="F394" s="206" t="s">
        <v>102</v>
      </c>
      <c r="G394" s="203" t="s">
        <v>16</v>
      </c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</row>
    <row r="395" ht="15.75" customHeight="1">
      <c r="A395" s="204" t="s">
        <v>143</v>
      </c>
      <c r="B395" s="204" t="s">
        <v>27</v>
      </c>
      <c r="C395" s="204">
        <v>62.0</v>
      </c>
      <c r="D395" s="80" t="s">
        <v>1476</v>
      </c>
      <c r="E395" s="205">
        <v>78304.67</v>
      </c>
      <c r="F395" s="206" t="s">
        <v>46</v>
      </c>
      <c r="G395" s="203" t="s">
        <v>16</v>
      </c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</row>
    <row r="396" ht="15.75" customHeight="1">
      <c r="A396" s="208" t="s">
        <v>122</v>
      </c>
      <c r="B396" s="208" t="s">
        <v>27</v>
      </c>
      <c r="C396" s="208">
        <v>63.0</v>
      </c>
      <c r="D396" s="209" t="s">
        <v>1506</v>
      </c>
      <c r="E396" s="210">
        <v>199594.19</v>
      </c>
      <c r="F396" s="206" t="s">
        <v>102</v>
      </c>
      <c r="G396" s="203" t="s">
        <v>16</v>
      </c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</row>
    <row r="397" ht="15.75" customHeight="1">
      <c r="A397" s="204" t="s">
        <v>122</v>
      </c>
      <c r="B397" s="204" t="s">
        <v>27</v>
      </c>
      <c r="C397" s="204">
        <v>64.0</v>
      </c>
      <c r="D397" s="80" t="s">
        <v>1507</v>
      </c>
      <c r="E397" s="205">
        <v>199151.0</v>
      </c>
      <c r="F397" s="206" t="s">
        <v>108</v>
      </c>
      <c r="G397" s="203" t="s">
        <v>16</v>
      </c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</row>
    <row r="398" ht="15.75" customHeight="1">
      <c r="A398" s="204" t="s">
        <v>122</v>
      </c>
      <c r="B398" s="204" t="s">
        <v>27</v>
      </c>
      <c r="C398" s="204">
        <v>65.0</v>
      </c>
      <c r="D398" s="80" t="s">
        <v>1507</v>
      </c>
      <c r="E398" s="205">
        <v>199380.34</v>
      </c>
      <c r="F398" s="206" t="s">
        <v>108</v>
      </c>
      <c r="G398" s="203" t="s">
        <v>16</v>
      </c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</row>
    <row r="399" ht="15.75" customHeight="1">
      <c r="A399" s="204" t="s">
        <v>122</v>
      </c>
      <c r="B399" s="204" t="s">
        <v>27</v>
      </c>
      <c r="C399" s="204">
        <v>66.0</v>
      </c>
      <c r="D399" s="80" t="s">
        <v>1132</v>
      </c>
      <c r="E399" s="205">
        <v>199792.02</v>
      </c>
      <c r="F399" s="206" t="s">
        <v>102</v>
      </c>
      <c r="G399" s="203" t="s">
        <v>16</v>
      </c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</row>
    <row r="400" ht="15.75" customHeight="1">
      <c r="A400" s="204" t="s">
        <v>122</v>
      </c>
      <c r="B400" s="204" t="s">
        <v>27</v>
      </c>
      <c r="C400" s="204">
        <v>67.0</v>
      </c>
      <c r="D400" s="80" t="s">
        <v>1513</v>
      </c>
      <c r="E400" s="205">
        <v>198922.66</v>
      </c>
      <c r="F400" s="206" t="s">
        <v>96</v>
      </c>
      <c r="G400" s="203" t="s">
        <v>16</v>
      </c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</row>
    <row r="401" ht="15.75" customHeight="1">
      <c r="A401" s="204" t="s">
        <v>122</v>
      </c>
      <c r="B401" s="204" t="s">
        <v>27</v>
      </c>
      <c r="C401" s="204">
        <v>68.0</v>
      </c>
      <c r="D401" s="80" t="s">
        <v>1514</v>
      </c>
      <c r="E401" s="205">
        <v>199593.9</v>
      </c>
      <c r="F401" s="206" t="s">
        <v>46</v>
      </c>
      <c r="G401" s="203" t="s">
        <v>16</v>
      </c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</row>
    <row r="402" ht="15.75" customHeight="1">
      <c r="A402" s="204" t="s">
        <v>122</v>
      </c>
      <c r="B402" s="204" t="s">
        <v>27</v>
      </c>
      <c r="C402" s="204">
        <v>69.0</v>
      </c>
      <c r="D402" s="80" t="s">
        <v>1476</v>
      </c>
      <c r="E402" s="205">
        <v>199386.57</v>
      </c>
      <c r="F402" s="206" t="s">
        <v>46</v>
      </c>
      <c r="G402" s="203" t="s">
        <v>16</v>
      </c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</row>
    <row r="403" ht="15.75" customHeight="1">
      <c r="A403" s="204" t="s">
        <v>122</v>
      </c>
      <c r="B403" s="204" t="s">
        <v>27</v>
      </c>
      <c r="C403" s="204">
        <v>70.0</v>
      </c>
      <c r="D403" s="80" t="s">
        <v>1476</v>
      </c>
      <c r="E403" s="205">
        <v>99228.44</v>
      </c>
      <c r="F403" s="206" t="s">
        <v>46</v>
      </c>
      <c r="G403" s="203" t="s">
        <v>16</v>
      </c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</row>
    <row r="404" ht="15.75" customHeight="1">
      <c r="A404" s="204" t="s">
        <v>125</v>
      </c>
      <c r="B404" s="204" t="s">
        <v>27</v>
      </c>
      <c r="C404" s="204">
        <v>71.0</v>
      </c>
      <c r="D404" s="80" t="s">
        <v>1503</v>
      </c>
      <c r="E404" s="205">
        <v>139051.27</v>
      </c>
      <c r="F404" s="206" t="s">
        <v>87</v>
      </c>
      <c r="G404" s="203" t="s">
        <v>16</v>
      </c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</row>
    <row r="405" ht="15.75" customHeight="1">
      <c r="A405" s="204" t="s">
        <v>125</v>
      </c>
      <c r="B405" s="204" t="s">
        <v>27</v>
      </c>
      <c r="C405" s="204">
        <v>72.0</v>
      </c>
      <c r="D405" s="80" t="s">
        <v>1501</v>
      </c>
      <c r="E405" s="205">
        <v>138156.34</v>
      </c>
      <c r="F405" s="206" t="s">
        <v>120</v>
      </c>
      <c r="G405" s="203" t="s">
        <v>16</v>
      </c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</row>
    <row r="406" ht="15.75" customHeight="1">
      <c r="A406" s="204" t="s">
        <v>125</v>
      </c>
      <c r="B406" s="204" t="s">
        <v>27</v>
      </c>
      <c r="C406" s="204">
        <v>73.0</v>
      </c>
      <c r="D406" s="80" t="s">
        <v>960</v>
      </c>
      <c r="E406" s="205">
        <v>139147.71</v>
      </c>
      <c r="F406" s="206" t="s">
        <v>46</v>
      </c>
      <c r="G406" s="203" t="s">
        <v>16</v>
      </c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</row>
    <row r="407" ht="15.75" customHeight="1">
      <c r="A407" s="204" t="s">
        <v>125</v>
      </c>
      <c r="B407" s="204" t="s">
        <v>27</v>
      </c>
      <c r="C407" s="204">
        <v>74.0</v>
      </c>
      <c r="D407" s="80" t="s">
        <v>1515</v>
      </c>
      <c r="E407" s="205">
        <v>138994.84</v>
      </c>
      <c r="F407" s="206" t="s">
        <v>55</v>
      </c>
      <c r="G407" s="203" t="s">
        <v>16</v>
      </c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</row>
    <row r="408" ht="15.75" customHeight="1">
      <c r="A408" s="204" t="s">
        <v>125</v>
      </c>
      <c r="B408" s="204" t="s">
        <v>27</v>
      </c>
      <c r="C408" s="204">
        <v>75.0</v>
      </c>
      <c r="D408" s="80" t="s">
        <v>1516</v>
      </c>
      <c r="E408" s="205">
        <v>137753.0</v>
      </c>
      <c r="F408" s="206" t="s">
        <v>96</v>
      </c>
      <c r="G408" s="203" t="s">
        <v>16</v>
      </c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</row>
    <row r="409" ht="15.75" customHeight="1">
      <c r="A409" s="211" t="s">
        <v>125</v>
      </c>
      <c r="B409" s="211" t="s">
        <v>27</v>
      </c>
      <c r="C409" s="211">
        <v>76.0</v>
      </c>
      <c r="D409" s="212" t="s">
        <v>1517</v>
      </c>
      <c r="E409" s="213">
        <v>138324.56</v>
      </c>
      <c r="F409" s="214" t="s">
        <v>96</v>
      </c>
      <c r="G409" s="203" t="s">
        <v>16</v>
      </c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</row>
    <row r="410" ht="15.75" customHeight="1">
      <c r="A410" s="30"/>
      <c r="B410" s="54"/>
      <c r="C410" s="54"/>
      <c r="E410" s="149"/>
      <c r="F410" s="31"/>
      <c r="G410" s="50"/>
    </row>
    <row r="411" ht="15.75" customHeight="1">
      <c r="A411" s="30"/>
      <c r="B411" s="54"/>
      <c r="C411" s="54"/>
      <c r="E411" s="149"/>
      <c r="F411" s="31"/>
      <c r="G411" s="50"/>
    </row>
    <row r="412" ht="15.75" customHeight="1">
      <c r="A412" s="30"/>
      <c r="B412" s="54"/>
      <c r="C412" s="54"/>
      <c r="E412" s="149"/>
      <c r="F412" s="31"/>
      <c r="G412" s="50"/>
    </row>
    <row r="413" ht="15.75" customHeight="1">
      <c r="A413" s="30"/>
      <c r="B413" s="54"/>
      <c r="C413" s="30"/>
      <c r="E413" s="149"/>
      <c r="F413" s="31"/>
      <c r="G413" s="50"/>
    </row>
    <row r="414" ht="15.75" customHeight="1">
      <c r="A414" s="30"/>
      <c r="B414" s="54"/>
      <c r="C414" s="30"/>
      <c r="E414" s="149"/>
      <c r="F414" s="31"/>
      <c r="G414" s="50"/>
    </row>
    <row r="415" ht="15.75" customHeight="1">
      <c r="A415" s="30"/>
      <c r="B415" s="54"/>
      <c r="C415" s="30"/>
      <c r="E415" s="149"/>
      <c r="F415" s="31"/>
      <c r="G415" s="50"/>
    </row>
    <row r="416" ht="15.75" customHeight="1">
      <c r="A416" s="30"/>
      <c r="B416" s="54"/>
      <c r="C416" s="30"/>
      <c r="E416" s="149"/>
      <c r="F416" s="31"/>
      <c r="G416" s="50"/>
    </row>
    <row r="417" ht="15.75" customHeight="1">
      <c r="A417" s="30"/>
      <c r="B417" s="30"/>
      <c r="C417" s="30"/>
      <c r="E417" s="149"/>
      <c r="F417" s="31"/>
      <c r="G417" s="50"/>
    </row>
    <row r="418" ht="15.75" customHeight="1">
      <c r="A418" s="30"/>
      <c r="B418" s="30"/>
      <c r="C418" s="30"/>
      <c r="E418" s="149"/>
      <c r="F418" s="31"/>
      <c r="G418" s="50"/>
    </row>
    <row r="419" ht="15.75" customHeight="1">
      <c r="A419" s="30"/>
      <c r="B419" s="30"/>
      <c r="C419" s="30"/>
      <c r="E419" s="149"/>
      <c r="F419" s="31"/>
      <c r="G419" s="50"/>
    </row>
    <row r="420" ht="15.75" customHeight="1">
      <c r="A420" s="30"/>
      <c r="B420" s="30"/>
      <c r="C420" s="30"/>
      <c r="E420" s="149"/>
      <c r="F420" s="31"/>
      <c r="G420" s="50"/>
    </row>
    <row r="421" ht="15.75" customHeight="1">
      <c r="A421" s="30"/>
      <c r="B421" s="30"/>
      <c r="C421" s="30"/>
      <c r="E421" s="149"/>
      <c r="F421" s="31"/>
      <c r="G421" s="50"/>
    </row>
    <row r="422" ht="15.75" customHeight="1">
      <c r="A422" s="30"/>
      <c r="B422" s="30"/>
      <c r="C422" s="30"/>
      <c r="E422" s="149"/>
      <c r="F422" s="31"/>
      <c r="G422" s="50"/>
    </row>
    <row r="423" ht="15.75" customHeight="1">
      <c r="A423" s="30"/>
      <c r="B423" s="30"/>
      <c r="C423" s="30"/>
      <c r="E423" s="149"/>
      <c r="F423" s="31"/>
      <c r="G423" s="50"/>
    </row>
    <row r="424" ht="15.75" customHeight="1">
      <c r="A424" s="30"/>
      <c r="B424" s="30"/>
      <c r="C424" s="30"/>
      <c r="E424" s="149"/>
      <c r="F424" s="31"/>
      <c r="G424" s="50"/>
    </row>
    <row r="425" ht="15.75" customHeight="1">
      <c r="A425" s="30"/>
      <c r="B425" s="30"/>
      <c r="C425" s="30"/>
      <c r="E425" s="149"/>
      <c r="F425" s="31"/>
      <c r="G425" s="50"/>
    </row>
    <row r="426" ht="15.75" customHeight="1">
      <c r="A426" s="30"/>
      <c r="B426" s="30"/>
      <c r="C426" s="30"/>
      <c r="E426" s="149"/>
      <c r="F426" s="31"/>
      <c r="G426" s="50"/>
    </row>
    <row r="427" ht="15.75" customHeight="1">
      <c r="A427" s="30"/>
      <c r="B427" s="30"/>
      <c r="C427" s="30"/>
      <c r="E427" s="149"/>
      <c r="F427" s="31"/>
      <c r="G427" s="50"/>
    </row>
    <row r="428" ht="15.75" customHeight="1">
      <c r="A428" s="30"/>
      <c r="B428" s="30"/>
      <c r="C428" s="30"/>
      <c r="E428" s="149"/>
      <c r="F428" s="31"/>
      <c r="G428" s="50"/>
    </row>
    <row r="429" ht="15.75" customHeight="1">
      <c r="A429" s="30"/>
      <c r="B429" s="30"/>
      <c r="C429" s="30"/>
      <c r="E429" s="149"/>
      <c r="F429" s="31"/>
      <c r="G429" s="50"/>
    </row>
    <row r="430" ht="15.75" customHeight="1">
      <c r="A430" s="30"/>
      <c r="B430" s="30"/>
      <c r="C430" s="30"/>
      <c r="E430" s="149"/>
      <c r="F430" s="31"/>
      <c r="G430" s="50"/>
    </row>
    <row r="431" ht="15.75" customHeight="1">
      <c r="A431" s="30"/>
      <c r="B431" s="30"/>
      <c r="C431" s="30"/>
      <c r="E431" s="149"/>
      <c r="F431" s="31"/>
      <c r="G431" s="50"/>
    </row>
    <row r="432" ht="15.75" customHeight="1">
      <c r="A432" s="30"/>
      <c r="B432" s="30"/>
      <c r="C432" s="30"/>
      <c r="E432" s="149"/>
      <c r="F432" s="31"/>
      <c r="G432" s="50"/>
    </row>
    <row r="433" ht="15.75" customHeight="1">
      <c r="A433" s="30"/>
      <c r="B433" s="30"/>
      <c r="C433" s="30"/>
      <c r="E433" s="149"/>
      <c r="F433" s="31"/>
      <c r="G433" s="50"/>
    </row>
    <row r="434" ht="15.75" customHeight="1">
      <c r="A434" s="30"/>
      <c r="B434" s="30"/>
      <c r="C434" s="30"/>
      <c r="E434" s="149"/>
      <c r="F434" s="31"/>
      <c r="G434" s="50"/>
    </row>
    <row r="435" ht="15.75" customHeight="1">
      <c r="A435" s="30"/>
      <c r="B435" s="30"/>
      <c r="C435" s="30"/>
      <c r="E435" s="149"/>
      <c r="F435" s="31"/>
      <c r="G435" s="50"/>
    </row>
    <row r="436" ht="15.75" customHeight="1">
      <c r="A436" s="30"/>
      <c r="B436" s="30"/>
      <c r="C436" s="30"/>
      <c r="E436" s="149"/>
      <c r="F436" s="31"/>
      <c r="G436" s="50"/>
    </row>
    <row r="437" ht="15.75" customHeight="1">
      <c r="A437" s="30"/>
      <c r="B437" s="30"/>
      <c r="C437" s="30"/>
      <c r="E437" s="149"/>
      <c r="F437" s="31"/>
      <c r="G437" s="50"/>
    </row>
    <row r="438" ht="15.75" customHeight="1">
      <c r="A438" s="30"/>
      <c r="B438" s="30"/>
      <c r="C438" s="30"/>
      <c r="E438" s="149"/>
      <c r="F438" s="31"/>
      <c r="G438" s="50"/>
    </row>
    <row r="439" ht="15.75" customHeight="1">
      <c r="A439" s="30"/>
      <c r="B439" s="30"/>
      <c r="C439" s="30"/>
      <c r="E439" s="149"/>
      <c r="F439" s="31"/>
      <c r="G439" s="50"/>
    </row>
    <row r="440" ht="15.75" customHeight="1">
      <c r="A440" s="30"/>
      <c r="B440" s="30"/>
      <c r="C440" s="30"/>
      <c r="E440" s="149"/>
      <c r="F440" s="31"/>
      <c r="G440" s="50"/>
    </row>
    <row r="441" ht="15.75" customHeight="1">
      <c r="A441" s="30"/>
      <c r="B441" s="30"/>
      <c r="C441" s="30"/>
      <c r="E441" s="149"/>
      <c r="F441" s="31"/>
      <c r="G441" s="50"/>
    </row>
    <row r="442" ht="15.75" customHeight="1">
      <c r="A442" s="30"/>
      <c r="B442" s="30"/>
      <c r="C442" s="30"/>
      <c r="E442" s="149"/>
      <c r="F442" s="31"/>
      <c r="G442" s="50"/>
    </row>
    <row r="443" ht="15.75" customHeight="1">
      <c r="A443" s="30"/>
      <c r="B443" s="30"/>
      <c r="C443" s="30"/>
      <c r="E443" s="149"/>
      <c r="F443" s="31"/>
      <c r="G443" s="50"/>
    </row>
    <row r="444" ht="15.75" customHeight="1">
      <c r="A444" s="30"/>
      <c r="B444" s="30"/>
      <c r="C444" s="30"/>
      <c r="E444" s="149"/>
      <c r="F444" s="31"/>
      <c r="G444" s="50"/>
    </row>
    <row r="445" ht="15.75" customHeight="1">
      <c r="A445" s="30"/>
      <c r="B445" s="30"/>
      <c r="C445" s="30"/>
      <c r="E445" s="149"/>
      <c r="F445" s="31"/>
      <c r="G445" s="50"/>
    </row>
    <row r="446" ht="15.75" customHeight="1">
      <c r="A446" s="30"/>
      <c r="B446" s="30"/>
      <c r="C446" s="30"/>
      <c r="E446" s="149"/>
      <c r="F446" s="31"/>
      <c r="G446" s="50"/>
    </row>
    <row r="447" ht="15.75" customHeight="1">
      <c r="A447" s="30"/>
      <c r="B447" s="30"/>
      <c r="C447" s="30"/>
      <c r="E447" s="149"/>
      <c r="F447" s="31"/>
      <c r="G447" s="50"/>
    </row>
    <row r="448" ht="15.75" customHeight="1">
      <c r="A448" s="30"/>
      <c r="B448" s="30"/>
      <c r="C448" s="30"/>
      <c r="E448" s="149"/>
      <c r="F448" s="31"/>
      <c r="G448" s="50"/>
    </row>
    <row r="449" ht="15.75" customHeight="1">
      <c r="A449" s="30"/>
      <c r="B449" s="30"/>
      <c r="C449" s="30"/>
      <c r="E449" s="149"/>
      <c r="F449" s="31"/>
      <c r="G449" s="50"/>
    </row>
    <row r="450" ht="15.75" customHeight="1">
      <c r="A450" s="30"/>
      <c r="B450" s="30"/>
      <c r="C450" s="30"/>
      <c r="E450" s="149"/>
      <c r="F450" s="31"/>
      <c r="G450" s="50"/>
    </row>
    <row r="451" ht="15.75" customHeight="1">
      <c r="A451" s="30"/>
      <c r="B451" s="30"/>
      <c r="C451" s="30"/>
      <c r="E451" s="149"/>
      <c r="F451" s="31"/>
      <c r="G451" s="50"/>
    </row>
    <row r="452" ht="15.75" customHeight="1">
      <c r="A452" s="30"/>
      <c r="B452" s="30"/>
      <c r="C452" s="30"/>
      <c r="E452" s="149"/>
      <c r="F452" s="31"/>
      <c r="G452" s="50"/>
    </row>
    <row r="453" ht="15.75" customHeight="1">
      <c r="A453" s="30"/>
      <c r="B453" s="30"/>
      <c r="C453" s="30"/>
      <c r="E453" s="149"/>
      <c r="F453" s="31"/>
      <c r="G453" s="50"/>
    </row>
    <row r="454" ht="15.75" customHeight="1">
      <c r="A454" s="30"/>
      <c r="B454" s="30"/>
      <c r="C454" s="30"/>
      <c r="E454" s="149"/>
      <c r="F454" s="31"/>
      <c r="G454" s="50"/>
    </row>
    <row r="455" ht="15.75" customHeight="1">
      <c r="A455" s="30"/>
      <c r="B455" s="30"/>
      <c r="C455" s="30"/>
      <c r="E455" s="149"/>
      <c r="F455" s="31"/>
      <c r="G455" s="50"/>
    </row>
    <row r="456" ht="15.75" customHeight="1">
      <c r="A456" s="30"/>
      <c r="B456" s="30"/>
      <c r="C456" s="30"/>
      <c r="E456" s="149"/>
      <c r="F456" s="31"/>
      <c r="G456" s="50"/>
    </row>
    <row r="457" ht="15.75" customHeight="1">
      <c r="A457" s="30"/>
      <c r="B457" s="30"/>
      <c r="C457" s="30"/>
      <c r="E457" s="149"/>
      <c r="F457" s="31"/>
      <c r="G457" s="50"/>
    </row>
    <row r="458" ht="15.75" customHeight="1">
      <c r="A458" s="30"/>
      <c r="B458" s="30"/>
      <c r="C458" s="30"/>
      <c r="E458" s="149"/>
      <c r="F458" s="31"/>
      <c r="G458" s="50"/>
    </row>
    <row r="459" ht="15.75" customHeight="1">
      <c r="A459" s="30"/>
      <c r="B459" s="30"/>
      <c r="C459" s="30"/>
      <c r="E459" s="149"/>
      <c r="F459" s="31"/>
      <c r="G459" s="50"/>
    </row>
    <row r="460" ht="15.75" customHeight="1">
      <c r="A460" s="30"/>
      <c r="B460" s="30"/>
      <c r="C460" s="30"/>
      <c r="E460" s="149"/>
      <c r="F460" s="31"/>
      <c r="G460" s="50"/>
    </row>
    <row r="461" ht="15.75" customHeight="1">
      <c r="A461" s="30"/>
      <c r="B461" s="30"/>
      <c r="C461" s="30"/>
      <c r="E461" s="149"/>
      <c r="F461" s="31"/>
      <c r="G461" s="50"/>
    </row>
    <row r="462" ht="15.75" customHeight="1">
      <c r="A462" s="30"/>
      <c r="B462" s="30"/>
      <c r="C462" s="30"/>
      <c r="E462" s="149"/>
      <c r="F462" s="31"/>
      <c r="G462" s="50"/>
    </row>
    <row r="463" ht="15.75" customHeight="1">
      <c r="A463" s="30"/>
      <c r="B463" s="30"/>
      <c r="C463" s="30"/>
      <c r="E463" s="149"/>
      <c r="F463" s="31"/>
      <c r="G463" s="50"/>
    </row>
    <row r="464" ht="15.75" customHeight="1">
      <c r="A464" s="30"/>
      <c r="B464" s="30"/>
      <c r="C464" s="30"/>
      <c r="E464" s="149"/>
      <c r="F464" s="31"/>
      <c r="G464" s="50"/>
    </row>
    <row r="465" ht="15.75" customHeight="1">
      <c r="A465" s="30"/>
      <c r="B465" s="30"/>
      <c r="C465" s="30"/>
      <c r="E465" s="149"/>
      <c r="F465" s="31"/>
      <c r="G465" s="50"/>
    </row>
    <row r="466" ht="15.75" customHeight="1">
      <c r="A466" s="30"/>
      <c r="B466" s="30"/>
      <c r="C466" s="30"/>
      <c r="E466" s="149"/>
      <c r="F466" s="31"/>
      <c r="G466" s="50"/>
    </row>
    <row r="467" ht="15.75" customHeight="1">
      <c r="A467" s="30"/>
      <c r="B467" s="30"/>
      <c r="C467" s="30"/>
      <c r="E467" s="149"/>
      <c r="F467" s="31"/>
      <c r="G467" s="50"/>
    </row>
    <row r="468" ht="15.75" customHeight="1">
      <c r="A468" s="30"/>
      <c r="B468" s="30"/>
      <c r="C468" s="30"/>
      <c r="E468" s="149"/>
      <c r="F468" s="31"/>
      <c r="G468" s="50"/>
    </row>
    <row r="469" ht="15.75" customHeight="1">
      <c r="A469" s="30"/>
      <c r="B469" s="30"/>
      <c r="C469" s="30"/>
      <c r="E469" s="149"/>
      <c r="F469" s="31"/>
      <c r="G469" s="50"/>
    </row>
    <row r="470" ht="15.75" customHeight="1">
      <c r="A470" s="30"/>
      <c r="B470" s="30"/>
      <c r="C470" s="30"/>
      <c r="E470" s="149"/>
      <c r="F470" s="31"/>
      <c r="G470" s="50"/>
    </row>
    <row r="471" ht="15.75" customHeight="1">
      <c r="A471" s="30"/>
      <c r="B471" s="30"/>
      <c r="C471" s="30"/>
      <c r="E471" s="149"/>
      <c r="F471" s="31"/>
      <c r="G471" s="50"/>
    </row>
    <row r="472" ht="15.75" customHeight="1">
      <c r="A472" s="30"/>
      <c r="B472" s="30"/>
      <c r="C472" s="30"/>
      <c r="E472" s="149"/>
      <c r="F472" s="31"/>
      <c r="G472" s="50"/>
    </row>
    <row r="473" ht="15.75" customHeight="1">
      <c r="A473" s="30"/>
      <c r="B473" s="30"/>
      <c r="C473" s="30"/>
      <c r="E473" s="149"/>
      <c r="F473" s="31"/>
      <c r="G473" s="50"/>
    </row>
    <row r="474" ht="15.75" customHeight="1">
      <c r="A474" s="30"/>
      <c r="B474" s="30"/>
      <c r="C474" s="30"/>
      <c r="E474" s="149"/>
      <c r="F474" s="31"/>
      <c r="G474" s="50"/>
    </row>
    <row r="475" ht="15.75" customHeight="1">
      <c r="A475" s="30"/>
      <c r="B475" s="30"/>
      <c r="C475" s="30"/>
      <c r="E475" s="149"/>
      <c r="F475" s="31"/>
      <c r="G475" s="50"/>
    </row>
    <row r="476" ht="15.75" customHeight="1">
      <c r="A476" s="30"/>
      <c r="B476" s="30"/>
      <c r="C476" s="30"/>
      <c r="E476" s="149"/>
      <c r="F476" s="31"/>
      <c r="G476" s="50"/>
    </row>
    <row r="477" ht="15.75" customHeight="1">
      <c r="A477" s="30"/>
      <c r="B477" s="30"/>
      <c r="C477" s="30"/>
      <c r="E477" s="149"/>
      <c r="F477" s="31"/>
      <c r="G477" s="50"/>
    </row>
    <row r="478" ht="15.75" customHeight="1">
      <c r="A478" s="30"/>
      <c r="B478" s="30"/>
      <c r="C478" s="30"/>
      <c r="E478" s="149"/>
      <c r="F478" s="31"/>
      <c r="G478" s="50"/>
    </row>
    <row r="479" ht="15.75" customHeight="1">
      <c r="A479" s="30"/>
      <c r="B479" s="30"/>
      <c r="C479" s="30"/>
      <c r="E479" s="149"/>
      <c r="F479" s="31"/>
      <c r="G479" s="50"/>
    </row>
    <row r="480" ht="15.75" customHeight="1">
      <c r="A480" s="30"/>
      <c r="B480" s="30"/>
      <c r="C480" s="30"/>
      <c r="E480" s="149"/>
      <c r="F480" s="31"/>
      <c r="G480" s="50"/>
    </row>
    <row r="481" ht="15.75" customHeight="1">
      <c r="A481" s="30"/>
      <c r="B481" s="30"/>
      <c r="C481" s="30"/>
      <c r="E481" s="149"/>
      <c r="F481" s="31"/>
      <c r="G481" s="50"/>
    </row>
    <row r="482" ht="15.75" customHeight="1">
      <c r="A482" s="30"/>
      <c r="B482" s="30"/>
      <c r="C482" s="30"/>
      <c r="E482" s="149"/>
      <c r="F482" s="31"/>
      <c r="G482" s="50"/>
    </row>
    <row r="483" ht="15.75" customHeight="1">
      <c r="A483" s="30"/>
      <c r="B483" s="30"/>
      <c r="C483" s="30"/>
      <c r="E483" s="149"/>
      <c r="F483" s="31"/>
      <c r="G483" s="50"/>
    </row>
    <row r="484" ht="15.75" customHeight="1">
      <c r="A484" s="30"/>
      <c r="B484" s="30"/>
      <c r="C484" s="30"/>
      <c r="E484" s="149"/>
      <c r="F484" s="31"/>
      <c r="G484" s="50"/>
    </row>
    <row r="485" ht="15.75" customHeight="1">
      <c r="A485" s="30"/>
      <c r="B485" s="30"/>
      <c r="C485" s="30"/>
      <c r="E485" s="149"/>
      <c r="F485" s="31"/>
      <c r="G485" s="50"/>
    </row>
    <row r="486" ht="15.75" customHeight="1">
      <c r="A486" s="30"/>
      <c r="B486" s="30"/>
      <c r="C486" s="30"/>
      <c r="E486" s="149"/>
      <c r="F486" s="31"/>
      <c r="G486" s="50"/>
    </row>
    <row r="487" ht="15.75" customHeight="1">
      <c r="A487" s="30"/>
      <c r="B487" s="30"/>
      <c r="C487" s="30"/>
      <c r="E487" s="149"/>
      <c r="F487" s="31"/>
      <c r="G487" s="50"/>
    </row>
    <row r="488" ht="15.75" customHeight="1">
      <c r="A488" s="30"/>
      <c r="B488" s="30"/>
      <c r="C488" s="30"/>
      <c r="E488" s="149"/>
      <c r="F488" s="31"/>
      <c r="G488" s="50"/>
    </row>
    <row r="489" ht="15.75" customHeight="1">
      <c r="A489" s="30"/>
      <c r="B489" s="30"/>
      <c r="C489" s="30"/>
      <c r="E489" s="149"/>
      <c r="F489" s="31"/>
      <c r="G489" s="50"/>
    </row>
    <row r="490" ht="15.75" customHeight="1">
      <c r="A490" s="30"/>
      <c r="B490" s="30"/>
      <c r="C490" s="30"/>
      <c r="E490" s="149"/>
      <c r="F490" s="31"/>
      <c r="G490" s="50"/>
    </row>
    <row r="491" ht="15.75" customHeight="1">
      <c r="A491" s="30"/>
      <c r="B491" s="30"/>
      <c r="C491" s="30"/>
      <c r="E491" s="149"/>
      <c r="F491" s="31"/>
      <c r="G491" s="50"/>
    </row>
    <row r="492" ht="15.75" customHeight="1">
      <c r="A492" s="30"/>
      <c r="B492" s="30"/>
      <c r="C492" s="30"/>
      <c r="E492" s="149"/>
      <c r="F492" s="31"/>
      <c r="G492" s="50"/>
    </row>
    <row r="493" ht="15.75" customHeight="1">
      <c r="A493" s="30"/>
      <c r="B493" s="30"/>
      <c r="C493" s="30"/>
      <c r="E493" s="149"/>
      <c r="F493" s="31"/>
      <c r="G493" s="50"/>
    </row>
    <row r="494" ht="15.75" customHeight="1">
      <c r="A494" s="30"/>
      <c r="B494" s="30"/>
      <c r="C494" s="30"/>
      <c r="E494" s="149"/>
      <c r="F494" s="31"/>
      <c r="G494" s="50"/>
    </row>
    <row r="495" ht="15.75" customHeight="1">
      <c r="A495" s="30"/>
      <c r="B495" s="30"/>
      <c r="C495" s="30"/>
      <c r="E495" s="149"/>
      <c r="F495" s="31"/>
      <c r="G495" s="50"/>
    </row>
    <row r="496" ht="15.75" customHeight="1">
      <c r="A496" s="30"/>
      <c r="B496" s="30"/>
      <c r="C496" s="30"/>
      <c r="E496" s="149"/>
      <c r="F496" s="31"/>
      <c r="G496" s="50"/>
    </row>
    <row r="497" ht="15.75" customHeight="1">
      <c r="A497" s="30"/>
      <c r="B497" s="30"/>
      <c r="C497" s="30"/>
      <c r="E497" s="149"/>
      <c r="F497" s="31"/>
      <c r="G497" s="50"/>
    </row>
    <row r="498" ht="15.75" customHeight="1">
      <c r="A498" s="30"/>
      <c r="B498" s="30"/>
      <c r="C498" s="30"/>
      <c r="E498" s="149"/>
      <c r="F498" s="31"/>
      <c r="G498" s="50"/>
    </row>
    <row r="499" ht="15.75" customHeight="1">
      <c r="A499" s="30"/>
      <c r="B499" s="30"/>
      <c r="C499" s="30"/>
      <c r="E499" s="149"/>
      <c r="F499" s="31"/>
      <c r="G499" s="50"/>
    </row>
    <row r="500" ht="15.75" customHeight="1">
      <c r="A500" s="30"/>
      <c r="B500" s="30"/>
      <c r="C500" s="30"/>
      <c r="E500" s="149"/>
      <c r="F500" s="31"/>
      <c r="G500" s="50"/>
    </row>
    <row r="501" ht="15.75" customHeight="1">
      <c r="A501" s="30"/>
      <c r="B501" s="30"/>
      <c r="C501" s="30"/>
      <c r="E501" s="149"/>
      <c r="F501" s="31"/>
      <c r="G501" s="50"/>
    </row>
    <row r="502" ht="15.75" customHeight="1">
      <c r="A502" s="30"/>
      <c r="B502" s="30"/>
      <c r="C502" s="30"/>
      <c r="E502" s="149"/>
      <c r="F502" s="31"/>
      <c r="G502" s="50"/>
    </row>
    <row r="503" ht="15.75" customHeight="1">
      <c r="A503" s="30"/>
      <c r="B503" s="30"/>
      <c r="C503" s="30"/>
      <c r="E503" s="149"/>
      <c r="F503" s="31"/>
      <c r="G503" s="50"/>
    </row>
    <row r="504" ht="15.75" customHeight="1">
      <c r="A504" s="30"/>
      <c r="B504" s="30"/>
      <c r="C504" s="30"/>
      <c r="E504" s="149"/>
      <c r="F504" s="31"/>
      <c r="G504" s="50"/>
    </row>
    <row r="505" ht="15.75" customHeight="1">
      <c r="A505" s="30"/>
      <c r="B505" s="30"/>
      <c r="C505" s="30"/>
      <c r="E505" s="149"/>
      <c r="F505" s="31"/>
      <c r="G505" s="50"/>
    </row>
    <row r="506" ht="15.75" customHeight="1">
      <c r="A506" s="30"/>
      <c r="B506" s="30"/>
      <c r="C506" s="30"/>
      <c r="E506" s="149"/>
      <c r="F506" s="31"/>
      <c r="G506" s="50"/>
    </row>
    <row r="507" ht="15.75" customHeight="1">
      <c r="A507" s="30"/>
      <c r="B507" s="30"/>
      <c r="C507" s="30"/>
      <c r="E507" s="149"/>
      <c r="F507" s="31"/>
      <c r="G507" s="50"/>
    </row>
    <row r="508" ht="15.75" customHeight="1">
      <c r="A508" s="30"/>
      <c r="B508" s="30"/>
      <c r="C508" s="30"/>
      <c r="E508" s="149"/>
      <c r="F508" s="31"/>
      <c r="G508" s="50"/>
    </row>
    <row r="509" ht="15.75" customHeight="1">
      <c r="A509" s="30"/>
      <c r="B509" s="30"/>
      <c r="C509" s="30"/>
      <c r="E509" s="149"/>
      <c r="F509" s="31"/>
      <c r="G509" s="50"/>
    </row>
    <row r="510" ht="15.75" customHeight="1">
      <c r="A510" s="30"/>
      <c r="B510" s="30"/>
      <c r="C510" s="30"/>
      <c r="E510" s="149"/>
      <c r="F510" s="31"/>
      <c r="G510" s="50"/>
    </row>
    <row r="511" ht="15.75" customHeight="1">
      <c r="A511" s="30"/>
      <c r="B511" s="30"/>
      <c r="C511" s="30"/>
      <c r="E511" s="149"/>
      <c r="F511" s="31"/>
      <c r="G511" s="50"/>
    </row>
    <row r="512" ht="15.75" customHeight="1">
      <c r="A512" s="30"/>
      <c r="B512" s="30"/>
      <c r="C512" s="30"/>
      <c r="E512" s="149"/>
      <c r="F512" s="31"/>
      <c r="G512" s="50"/>
    </row>
    <row r="513" ht="15.75" customHeight="1">
      <c r="A513" s="30"/>
      <c r="B513" s="30"/>
      <c r="C513" s="30"/>
      <c r="E513" s="149"/>
      <c r="F513" s="31"/>
      <c r="G513" s="50"/>
    </row>
    <row r="514" ht="15.75" customHeight="1">
      <c r="A514" s="30"/>
      <c r="B514" s="30"/>
      <c r="C514" s="30"/>
      <c r="E514" s="149"/>
      <c r="F514" s="31"/>
      <c r="G514" s="50"/>
    </row>
    <row r="515" ht="15.75" customHeight="1">
      <c r="A515" s="30"/>
      <c r="B515" s="30"/>
      <c r="C515" s="30"/>
      <c r="E515" s="149"/>
      <c r="F515" s="31"/>
      <c r="G515" s="50"/>
    </row>
    <row r="516" ht="15.75" customHeight="1">
      <c r="A516" s="30"/>
      <c r="B516" s="30"/>
      <c r="C516" s="30"/>
      <c r="E516" s="149"/>
      <c r="F516" s="31"/>
      <c r="G516" s="50"/>
    </row>
    <row r="517" ht="15.75" customHeight="1">
      <c r="A517" s="30"/>
      <c r="B517" s="30"/>
      <c r="C517" s="30"/>
      <c r="E517" s="149"/>
      <c r="F517" s="31"/>
      <c r="G517" s="50"/>
    </row>
    <row r="518" ht="15.75" customHeight="1">
      <c r="A518" s="30"/>
      <c r="B518" s="30"/>
      <c r="C518" s="30"/>
      <c r="E518" s="149"/>
      <c r="F518" s="31"/>
      <c r="G518" s="50"/>
    </row>
    <row r="519" ht="15.75" customHeight="1">
      <c r="A519" s="30"/>
      <c r="B519" s="30"/>
      <c r="C519" s="30"/>
      <c r="E519" s="149"/>
      <c r="F519" s="31"/>
      <c r="G519" s="50"/>
    </row>
    <row r="520" ht="15.75" customHeight="1">
      <c r="A520" s="30"/>
      <c r="B520" s="30"/>
      <c r="C520" s="30"/>
      <c r="E520" s="149"/>
      <c r="F520" s="31"/>
      <c r="G520" s="50"/>
    </row>
    <row r="521" ht="15.75" customHeight="1">
      <c r="A521" s="30"/>
      <c r="B521" s="30"/>
      <c r="C521" s="30"/>
      <c r="E521" s="149"/>
      <c r="F521" s="31"/>
      <c r="G521" s="50"/>
    </row>
    <row r="522" ht="15.75" customHeight="1">
      <c r="A522" s="30"/>
      <c r="B522" s="30"/>
      <c r="C522" s="30"/>
      <c r="E522" s="149"/>
      <c r="F522" s="31"/>
      <c r="G522" s="50"/>
    </row>
    <row r="523" ht="15.75" customHeight="1">
      <c r="A523" s="30"/>
      <c r="B523" s="30"/>
      <c r="C523" s="30"/>
      <c r="E523" s="149"/>
      <c r="F523" s="31"/>
      <c r="G523" s="50"/>
    </row>
    <row r="524" ht="15.75" customHeight="1">
      <c r="A524" s="30"/>
      <c r="B524" s="30"/>
      <c r="C524" s="30"/>
      <c r="E524" s="149"/>
      <c r="F524" s="31"/>
      <c r="G524" s="50"/>
    </row>
    <row r="525" ht="15.75" customHeight="1">
      <c r="A525" s="30"/>
      <c r="B525" s="30"/>
      <c r="C525" s="30"/>
      <c r="E525" s="149"/>
      <c r="F525" s="31"/>
      <c r="G525" s="50"/>
    </row>
    <row r="526" ht="15.75" customHeight="1">
      <c r="A526" s="30"/>
      <c r="B526" s="30"/>
      <c r="C526" s="30"/>
      <c r="E526" s="149"/>
      <c r="F526" s="31"/>
      <c r="G526" s="50"/>
    </row>
    <row r="527" ht="15.75" customHeight="1">
      <c r="A527" s="30"/>
      <c r="B527" s="30"/>
      <c r="C527" s="30"/>
      <c r="E527" s="149"/>
      <c r="F527" s="31"/>
      <c r="G527" s="50"/>
    </row>
    <row r="528" ht="15.75" customHeight="1">
      <c r="A528" s="30"/>
      <c r="B528" s="30"/>
      <c r="C528" s="30"/>
      <c r="E528" s="149"/>
      <c r="F528" s="31"/>
      <c r="G528" s="50"/>
    </row>
    <row r="529" ht="15.75" customHeight="1">
      <c r="A529" s="30"/>
      <c r="B529" s="30"/>
      <c r="C529" s="30"/>
      <c r="E529" s="149"/>
      <c r="F529" s="31"/>
      <c r="G529" s="50"/>
    </row>
    <row r="530" ht="15.75" customHeight="1">
      <c r="A530" s="30"/>
      <c r="B530" s="30"/>
      <c r="C530" s="30"/>
      <c r="E530" s="149"/>
      <c r="F530" s="31"/>
      <c r="G530" s="50"/>
    </row>
    <row r="531" ht="15.75" customHeight="1">
      <c r="A531" s="30"/>
      <c r="B531" s="30"/>
      <c r="C531" s="30"/>
      <c r="E531" s="149"/>
      <c r="F531" s="31"/>
      <c r="G531" s="50"/>
    </row>
    <row r="532" ht="15.75" customHeight="1">
      <c r="A532" s="30"/>
      <c r="B532" s="30"/>
      <c r="C532" s="30"/>
      <c r="E532" s="149"/>
      <c r="F532" s="31"/>
      <c r="G532" s="50"/>
    </row>
    <row r="533" ht="15.75" customHeight="1">
      <c r="A533" s="30"/>
      <c r="B533" s="30"/>
      <c r="C533" s="30"/>
      <c r="E533" s="149"/>
      <c r="F533" s="31"/>
      <c r="G533" s="50"/>
    </row>
    <row r="534" ht="15.75" customHeight="1">
      <c r="A534" s="30"/>
      <c r="B534" s="30"/>
      <c r="C534" s="30"/>
      <c r="E534" s="149"/>
      <c r="F534" s="31"/>
      <c r="G534" s="50"/>
    </row>
    <row r="535" ht="15.75" customHeight="1">
      <c r="A535" s="30"/>
      <c r="B535" s="30"/>
      <c r="C535" s="30"/>
      <c r="E535" s="149"/>
      <c r="F535" s="31"/>
      <c r="G535" s="50"/>
    </row>
    <row r="536" ht="15.75" customHeight="1">
      <c r="A536" s="30"/>
      <c r="B536" s="30"/>
      <c r="C536" s="30"/>
      <c r="E536" s="149"/>
      <c r="F536" s="31"/>
      <c r="G536" s="50"/>
    </row>
    <row r="537" ht="15.75" customHeight="1">
      <c r="A537" s="30"/>
      <c r="B537" s="30"/>
      <c r="C537" s="30"/>
      <c r="E537" s="149"/>
      <c r="F537" s="31"/>
      <c r="G537" s="50"/>
    </row>
    <row r="538" ht="15.75" customHeight="1">
      <c r="A538" s="30"/>
      <c r="B538" s="30"/>
      <c r="C538" s="30"/>
      <c r="E538" s="149"/>
      <c r="F538" s="31"/>
      <c r="G538" s="50"/>
    </row>
    <row r="539" ht="15.75" customHeight="1">
      <c r="A539" s="30"/>
      <c r="B539" s="30"/>
      <c r="C539" s="30"/>
      <c r="E539" s="149"/>
      <c r="F539" s="31"/>
      <c r="G539" s="50"/>
    </row>
    <row r="540" ht="15.75" customHeight="1">
      <c r="A540" s="109"/>
      <c r="B540" s="109"/>
      <c r="F540" s="109"/>
      <c r="G540" s="109"/>
    </row>
    <row r="541" ht="15.75" customHeight="1">
      <c r="A541" s="109"/>
      <c r="B541" s="109"/>
      <c r="F541" s="109"/>
      <c r="G541" s="109"/>
    </row>
    <row r="542" ht="15.75" customHeight="1">
      <c r="A542" s="109"/>
      <c r="B542" s="109"/>
      <c r="F542" s="109"/>
      <c r="G542" s="109"/>
    </row>
    <row r="543" ht="15.75" customHeight="1">
      <c r="A543" s="109"/>
      <c r="B543" s="109"/>
      <c r="F543" s="109"/>
      <c r="G543" s="109"/>
    </row>
    <row r="544" ht="15.75" customHeight="1">
      <c r="A544" s="109"/>
      <c r="B544" s="109"/>
      <c r="F544" s="109"/>
      <c r="G544" s="109"/>
    </row>
    <row r="545" ht="15.75" customHeight="1">
      <c r="A545" s="109"/>
      <c r="B545" s="109"/>
      <c r="F545" s="109"/>
      <c r="G545" s="109"/>
    </row>
    <row r="546" ht="15.75" customHeight="1">
      <c r="A546" s="109"/>
      <c r="B546" s="109"/>
      <c r="F546" s="109"/>
      <c r="G546" s="109"/>
    </row>
    <row r="547" ht="15.75" customHeight="1">
      <c r="A547" s="109"/>
      <c r="B547" s="109"/>
      <c r="F547" s="109"/>
      <c r="G547" s="109"/>
    </row>
    <row r="548" ht="15.75" customHeight="1">
      <c r="A548" s="109"/>
      <c r="B548" s="109"/>
      <c r="F548" s="109"/>
      <c r="G548" s="109"/>
    </row>
    <row r="549" ht="15.75" customHeight="1">
      <c r="A549" s="109"/>
      <c r="B549" s="109"/>
      <c r="F549" s="109"/>
      <c r="G549" s="109"/>
    </row>
    <row r="550" ht="15.75" customHeight="1">
      <c r="A550" s="109"/>
      <c r="B550" s="109"/>
      <c r="F550" s="109"/>
      <c r="G550" s="109"/>
    </row>
    <row r="551" ht="15.75" customHeight="1">
      <c r="A551" s="109"/>
      <c r="B551" s="109"/>
      <c r="F551" s="109"/>
      <c r="G551" s="109"/>
    </row>
    <row r="552" ht="15.75" customHeight="1">
      <c r="A552" s="109"/>
      <c r="B552" s="109"/>
      <c r="F552" s="109"/>
      <c r="G552" s="109"/>
    </row>
    <row r="553" ht="15.75" customHeight="1">
      <c r="A553" s="109"/>
      <c r="B553" s="109"/>
      <c r="F553" s="109"/>
      <c r="G553" s="109"/>
    </row>
    <row r="554" ht="15.75" customHeight="1">
      <c r="A554" s="109"/>
      <c r="B554" s="109"/>
      <c r="F554" s="109"/>
      <c r="G554" s="109"/>
    </row>
    <row r="555" ht="15.75" customHeight="1">
      <c r="A555" s="109"/>
      <c r="B555" s="109"/>
      <c r="F555" s="109"/>
      <c r="G555" s="109"/>
    </row>
    <row r="556" ht="15.75" customHeight="1">
      <c r="A556" s="109"/>
      <c r="B556" s="109"/>
      <c r="F556" s="109"/>
      <c r="G556" s="109"/>
    </row>
    <row r="557" ht="15.75" customHeight="1">
      <c r="A557" s="109"/>
      <c r="B557" s="109"/>
      <c r="F557" s="109"/>
      <c r="G557" s="109"/>
    </row>
    <row r="558" ht="15.75" customHeight="1">
      <c r="A558" s="109"/>
      <c r="B558" s="109"/>
      <c r="F558" s="109"/>
      <c r="G558" s="109"/>
    </row>
    <row r="559" ht="15.75" customHeight="1">
      <c r="A559" s="109"/>
      <c r="B559" s="109"/>
      <c r="F559" s="109"/>
      <c r="G559" s="109"/>
    </row>
    <row r="560" ht="15.75" customHeight="1">
      <c r="A560" s="109"/>
      <c r="B560" s="109"/>
      <c r="F560" s="109"/>
      <c r="G560" s="109"/>
    </row>
    <row r="561" ht="15.75" customHeight="1">
      <c r="A561" s="109"/>
      <c r="B561" s="109"/>
      <c r="F561" s="109"/>
      <c r="G561" s="109"/>
    </row>
    <row r="562" ht="15.75" customHeight="1">
      <c r="A562" s="109"/>
      <c r="B562" s="109"/>
      <c r="F562" s="109"/>
      <c r="G562" s="109"/>
    </row>
    <row r="563" ht="15.75" customHeight="1">
      <c r="A563" s="109"/>
      <c r="B563" s="109"/>
      <c r="F563" s="109"/>
      <c r="G563" s="109"/>
    </row>
    <row r="564" ht="15.75" customHeight="1">
      <c r="A564" s="109"/>
      <c r="B564" s="109"/>
      <c r="F564" s="109"/>
      <c r="G564" s="109"/>
    </row>
    <row r="565" ht="15.75" customHeight="1">
      <c r="A565" s="109"/>
      <c r="B565" s="109"/>
      <c r="F565" s="109"/>
      <c r="G565" s="109"/>
    </row>
    <row r="566" ht="15.75" customHeight="1">
      <c r="A566" s="109"/>
      <c r="B566" s="109"/>
      <c r="F566" s="109"/>
      <c r="G566" s="109"/>
    </row>
    <row r="567" ht="15.75" customHeight="1">
      <c r="A567" s="109"/>
      <c r="B567" s="109"/>
      <c r="F567" s="109"/>
      <c r="G567" s="109"/>
    </row>
    <row r="568" ht="15.75" customHeight="1">
      <c r="A568" s="109"/>
      <c r="B568" s="109"/>
      <c r="F568" s="109"/>
      <c r="G568" s="109"/>
    </row>
    <row r="569" ht="15.75" customHeight="1">
      <c r="A569" s="109"/>
      <c r="B569" s="109"/>
      <c r="F569" s="109"/>
      <c r="G569" s="109"/>
    </row>
    <row r="570" ht="15.75" customHeight="1">
      <c r="A570" s="109"/>
      <c r="B570" s="109"/>
      <c r="F570" s="109"/>
      <c r="G570" s="109"/>
    </row>
    <row r="571" ht="15.75" customHeight="1">
      <c r="A571" s="109"/>
      <c r="B571" s="109"/>
      <c r="F571" s="109"/>
      <c r="G571" s="109"/>
    </row>
    <row r="572" ht="15.75" customHeight="1">
      <c r="A572" s="109"/>
      <c r="B572" s="109"/>
      <c r="F572" s="109"/>
      <c r="G572" s="109"/>
    </row>
    <row r="573" ht="15.75" customHeight="1">
      <c r="A573" s="109"/>
      <c r="B573" s="109"/>
      <c r="F573" s="109"/>
      <c r="G573" s="109"/>
    </row>
    <row r="574" ht="15.75" customHeight="1">
      <c r="A574" s="109"/>
      <c r="B574" s="109"/>
      <c r="F574" s="109"/>
      <c r="G574" s="109"/>
    </row>
    <row r="575" ht="15.75" customHeight="1">
      <c r="A575" s="109"/>
      <c r="B575" s="109"/>
      <c r="F575" s="109"/>
      <c r="G575" s="109"/>
    </row>
    <row r="576" ht="15.75" customHeight="1">
      <c r="A576" s="109"/>
      <c r="B576" s="109"/>
      <c r="F576" s="109"/>
      <c r="G576" s="109"/>
    </row>
    <row r="577" ht="15.75" customHeight="1">
      <c r="A577" s="109"/>
      <c r="B577" s="109"/>
      <c r="F577" s="109"/>
      <c r="G577" s="109"/>
    </row>
    <row r="578" ht="15.75" customHeight="1">
      <c r="A578" s="109"/>
      <c r="B578" s="109"/>
      <c r="F578" s="109"/>
      <c r="G578" s="109"/>
    </row>
    <row r="579" ht="15.75" customHeight="1">
      <c r="A579" s="109"/>
      <c r="B579" s="109"/>
      <c r="F579" s="109"/>
      <c r="G579" s="109"/>
    </row>
    <row r="580" ht="15.75" customHeight="1">
      <c r="A580" s="109"/>
      <c r="B580" s="109"/>
      <c r="F580" s="109"/>
      <c r="G580" s="109"/>
    </row>
    <row r="581" ht="15.75" customHeight="1">
      <c r="A581" s="109"/>
      <c r="B581" s="109"/>
      <c r="F581" s="109"/>
      <c r="G581" s="109"/>
    </row>
    <row r="582" ht="15.75" customHeight="1">
      <c r="A582" s="109"/>
      <c r="B582" s="109"/>
      <c r="F582" s="109"/>
      <c r="G582" s="109"/>
    </row>
    <row r="583" ht="15.75" customHeight="1">
      <c r="A583" s="109"/>
      <c r="B583" s="109"/>
      <c r="F583" s="109"/>
      <c r="G583" s="109"/>
    </row>
    <row r="584" ht="15.75" customHeight="1">
      <c r="A584" s="109"/>
      <c r="B584" s="109"/>
      <c r="F584" s="109"/>
      <c r="G584" s="109"/>
    </row>
    <row r="585" ht="15.75" customHeight="1">
      <c r="A585" s="109"/>
      <c r="B585" s="109"/>
      <c r="F585" s="109"/>
      <c r="G585" s="109"/>
    </row>
    <row r="586" ht="15.75" customHeight="1">
      <c r="A586" s="109"/>
      <c r="B586" s="109"/>
      <c r="F586" s="109"/>
      <c r="G586" s="109"/>
    </row>
    <row r="587" ht="15.75" customHeight="1">
      <c r="A587" s="109"/>
      <c r="B587" s="109"/>
      <c r="F587" s="109"/>
      <c r="G587" s="109"/>
    </row>
    <row r="588" ht="15.75" customHeight="1">
      <c r="A588" s="109"/>
      <c r="B588" s="109"/>
      <c r="F588" s="109"/>
      <c r="G588" s="109"/>
    </row>
    <row r="589" ht="15.75" customHeight="1">
      <c r="A589" s="109"/>
      <c r="B589" s="109"/>
      <c r="F589" s="109"/>
      <c r="G589" s="109"/>
    </row>
    <row r="590" ht="15.75" customHeight="1">
      <c r="A590" s="109"/>
      <c r="B590" s="109"/>
      <c r="F590" s="109"/>
      <c r="G590" s="109"/>
    </row>
    <row r="591" ht="15.75" customHeight="1">
      <c r="A591" s="109"/>
      <c r="B591" s="109"/>
      <c r="F591" s="109"/>
      <c r="G591" s="109"/>
    </row>
    <row r="592" ht="15.75" customHeight="1">
      <c r="A592" s="109"/>
      <c r="B592" s="109"/>
      <c r="F592" s="109"/>
      <c r="G592" s="109"/>
    </row>
    <row r="593" ht="15.75" customHeight="1">
      <c r="A593" s="109"/>
      <c r="B593" s="109"/>
      <c r="F593" s="109"/>
      <c r="G593" s="109"/>
    </row>
    <row r="594" ht="15.75" customHeight="1">
      <c r="A594" s="109"/>
      <c r="B594" s="109"/>
      <c r="F594" s="109"/>
      <c r="G594" s="109"/>
    </row>
    <row r="595" ht="15.75" customHeight="1">
      <c r="A595" s="109"/>
      <c r="B595" s="109"/>
      <c r="F595" s="109"/>
      <c r="G595" s="109"/>
    </row>
    <row r="596" ht="15.75" customHeight="1">
      <c r="A596" s="109"/>
      <c r="B596" s="109"/>
      <c r="F596" s="109"/>
      <c r="G596" s="109"/>
    </row>
    <row r="597" ht="15.75" customHeight="1">
      <c r="A597" s="109"/>
      <c r="B597" s="109"/>
      <c r="F597" s="109"/>
      <c r="G597" s="109"/>
    </row>
    <row r="598" ht="15.75" customHeight="1">
      <c r="A598" s="109"/>
      <c r="B598" s="109"/>
      <c r="F598" s="109"/>
      <c r="G598" s="109"/>
    </row>
    <row r="599" ht="15.75" customHeight="1">
      <c r="A599" s="109"/>
      <c r="B599" s="109"/>
      <c r="F599" s="109"/>
      <c r="G599" s="109"/>
    </row>
    <row r="600" ht="15.75" customHeight="1">
      <c r="A600" s="109"/>
      <c r="B600" s="109"/>
      <c r="F600" s="109"/>
      <c r="G600" s="109"/>
    </row>
    <row r="601" ht="15.75" customHeight="1">
      <c r="A601" s="109"/>
      <c r="B601" s="109"/>
      <c r="F601" s="109"/>
      <c r="G601" s="109"/>
    </row>
    <row r="602" ht="15.75" customHeight="1">
      <c r="A602" s="109"/>
      <c r="B602" s="109"/>
      <c r="F602" s="109"/>
      <c r="G602" s="109"/>
    </row>
    <row r="603" ht="15.75" customHeight="1">
      <c r="A603" s="109"/>
      <c r="B603" s="109"/>
      <c r="F603" s="109"/>
      <c r="G603" s="109"/>
    </row>
    <row r="604" ht="15.75" customHeight="1">
      <c r="A604" s="109"/>
      <c r="B604" s="109"/>
      <c r="F604" s="109"/>
      <c r="G604" s="109"/>
    </row>
    <row r="605" ht="15.75" customHeight="1">
      <c r="A605" s="109"/>
      <c r="B605" s="109"/>
      <c r="F605" s="109"/>
      <c r="G605" s="109"/>
    </row>
    <row r="606" ht="15.75" customHeight="1">
      <c r="A606" s="109"/>
      <c r="B606" s="109"/>
      <c r="F606" s="109"/>
      <c r="G606" s="109"/>
    </row>
    <row r="607" ht="15.75" customHeight="1">
      <c r="A607" s="109"/>
      <c r="B607" s="109"/>
      <c r="F607" s="109"/>
      <c r="G607" s="109"/>
    </row>
    <row r="608" ht="15.75" customHeight="1">
      <c r="A608" s="109"/>
      <c r="B608" s="109"/>
      <c r="F608" s="109"/>
      <c r="G608" s="109"/>
    </row>
    <row r="609" ht="15.75" customHeight="1">
      <c r="A609" s="109"/>
      <c r="B609" s="109"/>
      <c r="F609" s="109"/>
      <c r="G609" s="109"/>
    </row>
    <row r="610" ht="15.75" customHeight="1">
      <c r="A610" s="109"/>
      <c r="B610" s="109"/>
      <c r="F610" s="109"/>
      <c r="G610" s="109"/>
    </row>
    <row r="611" ht="15.75" customHeight="1">
      <c r="A611" s="109"/>
      <c r="B611" s="109"/>
      <c r="F611" s="109"/>
      <c r="G611" s="109"/>
    </row>
    <row r="612" ht="15.75" customHeight="1">
      <c r="A612" s="109"/>
      <c r="B612" s="109"/>
      <c r="F612" s="109"/>
      <c r="G612" s="109"/>
    </row>
    <row r="613" ht="15.75" customHeight="1">
      <c r="A613" s="109"/>
      <c r="B613" s="109"/>
      <c r="F613" s="109"/>
      <c r="G613" s="109"/>
    </row>
    <row r="614" ht="15.75" customHeight="1">
      <c r="A614" s="109"/>
      <c r="B614" s="109"/>
      <c r="F614" s="109"/>
      <c r="G614" s="109"/>
    </row>
    <row r="615" ht="15.75" customHeight="1">
      <c r="A615" s="109"/>
      <c r="B615" s="109"/>
      <c r="F615" s="109"/>
      <c r="G615" s="109"/>
    </row>
    <row r="616" ht="15.75" customHeight="1">
      <c r="A616" s="109"/>
      <c r="B616" s="109"/>
      <c r="F616" s="109"/>
      <c r="G616" s="109"/>
    </row>
    <row r="617" ht="15.75" customHeight="1">
      <c r="A617" s="109"/>
      <c r="B617" s="109"/>
      <c r="F617" s="109"/>
      <c r="G617" s="109"/>
    </row>
    <row r="618" ht="15.75" customHeight="1">
      <c r="A618" s="109"/>
      <c r="B618" s="109"/>
      <c r="F618" s="109"/>
      <c r="G618" s="109"/>
    </row>
    <row r="619" ht="15.75" customHeight="1">
      <c r="A619" s="109"/>
      <c r="B619" s="109"/>
      <c r="F619" s="109"/>
      <c r="G619" s="109"/>
    </row>
    <row r="620" ht="15.75" customHeight="1">
      <c r="A620" s="109"/>
      <c r="B620" s="109"/>
      <c r="F620" s="109"/>
      <c r="G620" s="109"/>
    </row>
    <row r="621" ht="15.75" customHeight="1">
      <c r="A621" s="109"/>
      <c r="B621" s="109"/>
      <c r="F621" s="109"/>
      <c r="G621" s="109"/>
    </row>
    <row r="622" ht="15.75" customHeight="1">
      <c r="A622" s="109"/>
      <c r="B622" s="109"/>
      <c r="F622" s="109"/>
      <c r="G622" s="109"/>
    </row>
    <row r="623" ht="15.75" customHeight="1">
      <c r="A623" s="109"/>
      <c r="B623" s="109"/>
      <c r="F623" s="109"/>
      <c r="G623" s="109"/>
    </row>
    <row r="624" ht="15.75" customHeight="1">
      <c r="A624" s="109"/>
      <c r="B624" s="109"/>
      <c r="F624" s="109"/>
      <c r="G624" s="109"/>
    </row>
    <row r="625" ht="15.75" customHeight="1">
      <c r="A625" s="109"/>
      <c r="B625" s="109"/>
      <c r="F625" s="109"/>
      <c r="G625" s="109"/>
    </row>
    <row r="626" ht="15.75" customHeight="1">
      <c r="A626" s="109"/>
      <c r="B626" s="109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>
      <c r="A999" s="109"/>
      <c r="B999" s="109"/>
      <c r="F999" s="109"/>
      <c r="G999" s="109"/>
    </row>
    <row r="1000" ht="15.75" customHeight="1">
      <c r="A1000" s="109"/>
      <c r="B1000" s="109"/>
      <c r="F1000" s="109"/>
      <c r="G1000" s="109"/>
    </row>
    <row r="1001" ht="15.75" customHeight="1">
      <c r="A1001" s="109"/>
      <c r="B1001" s="109"/>
      <c r="F1001" s="109"/>
      <c r="G1001" s="109"/>
    </row>
    <row r="1002" ht="15.75" customHeight="1">
      <c r="A1002" s="109"/>
      <c r="B1002" s="109"/>
      <c r="F1002" s="109"/>
      <c r="G1002" s="109"/>
    </row>
    <row r="1003" ht="15.75" customHeight="1">
      <c r="A1003" s="109"/>
      <c r="B1003" s="109"/>
      <c r="F1003" s="109"/>
      <c r="G1003" s="109"/>
    </row>
    <row r="1004" ht="15.75" customHeight="1">
      <c r="A1004" s="109"/>
      <c r="B1004" s="109"/>
      <c r="F1004" s="109"/>
      <c r="G1004" s="109"/>
    </row>
    <row r="1005" ht="15.75" customHeight="1">
      <c r="A1005" s="109"/>
      <c r="B1005" s="109"/>
      <c r="F1005" s="109"/>
      <c r="G1005" s="109"/>
    </row>
    <row r="1006" ht="15.75" customHeight="1">
      <c r="A1006" s="109"/>
      <c r="B1006" s="109"/>
      <c r="F1006" s="109"/>
      <c r="G1006" s="109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conditionalFormatting sqref="G334:G409">
    <cfRule type="containsText" dxfId="8" priority="2" operator="containsText" text="Open">
      <formula>NOT(ISERROR(SEARCH(("Open"),(G334))))</formula>
    </cfRule>
  </conditionalFormatting>
  <conditionalFormatting sqref="G334:G409">
    <cfRule type="containsText" dxfId="7" priority="3" operator="containsText" text="Resolved">
      <formula>NOT(ISERROR(SEARCH(("Resolved"),(G334))))</formula>
    </cfRule>
  </conditionalFormatting>
  <dataValidations>
    <dataValidation type="list" allowBlank="1" sqref="F4:F389 F391:F1006">
      <formula1>Codes!$G$2:$G$51</formula1>
    </dataValidation>
    <dataValidation type="list" allowBlank="1" sqref="A4:A1006">
      <formula1>Codes!$C$2:$C$172</formula1>
    </dataValidation>
    <dataValidation type="list" allowBlank="1" sqref="B4:B1006">
      <formula1>Codes!$E$2:$E$6</formula1>
    </dataValidation>
    <dataValidation type="list" allowBlank="1" sqref="G4:G1006">
      <formula1>Codes!$A$2:$A$6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44.38"/>
    <col customWidth="1" min="5" max="5" width="12.63"/>
    <col customWidth="1" min="6" max="6" width="22.25"/>
    <col customWidth="1" min="8" max="8" width="30.0"/>
    <col customWidth="1" min="9" max="9" width="30.5"/>
  </cols>
  <sheetData>
    <row r="1" ht="15.75" customHeight="1">
      <c r="A1" s="114" t="s">
        <v>1518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157"/>
      <c r="E2" s="117"/>
      <c r="F2" s="31"/>
      <c r="G2" s="30">
        <f>countif(G4:G2003,"Open")</f>
        <v>0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157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146</v>
      </c>
      <c r="B4" s="30" t="s">
        <v>7</v>
      </c>
      <c r="C4" s="30">
        <v>1.0</v>
      </c>
      <c r="D4" s="157" t="s">
        <v>1519</v>
      </c>
      <c r="E4" s="149">
        <v>136288.15</v>
      </c>
      <c r="F4" s="31" t="s">
        <v>34</v>
      </c>
      <c r="G4" s="50" t="s">
        <v>16</v>
      </c>
    </row>
    <row r="5" ht="15.75" customHeight="1">
      <c r="A5" s="30" t="s">
        <v>146</v>
      </c>
      <c r="B5" s="30" t="s">
        <v>7</v>
      </c>
      <c r="C5" s="30">
        <v>2.0</v>
      </c>
      <c r="D5" s="157" t="s">
        <v>1520</v>
      </c>
      <c r="E5" s="149">
        <v>200000.0</v>
      </c>
      <c r="F5" s="31" t="s">
        <v>13</v>
      </c>
      <c r="G5" s="50" t="s">
        <v>16</v>
      </c>
    </row>
    <row r="6" ht="15.75" customHeight="1">
      <c r="A6" s="30" t="s">
        <v>146</v>
      </c>
      <c r="B6" s="30" t="s">
        <v>7</v>
      </c>
      <c r="C6" s="30">
        <v>3.0</v>
      </c>
      <c r="D6" s="157" t="s">
        <v>1521</v>
      </c>
      <c r="E6" s="149">
        <v>200000.0</v>
      </c>
      <c r="F6" s="31" t="s">
        <v>31</v>
      </c>
      <c r="G6" s="50" t="s">
        <v>16</v>
      </c>
    </row>
    <row r="7" ht="15.75" customHeight="1">
      <c r="A7" s="30" t="s">
        <v>147</v>
      </c>
      <c r="B7" s="30" t="s">
        <v>7</v>
      </c>
      <c r="C7" s="30">
        <v>1.0</v>
      </c>
      <c r="D7" s="157" t="s">
        <v>1522</v>
      </c>
      <c r="E7" s="149">
        <v>130037.9</v>
      </c>
      <c r="F7" s="31" t="s">
        <v>87</v>
      </c>
      <c r="G7" s="50" t="s">
        <v>16</v>
      </c>
    </row>
    <row r="8" ht="15.75" customHeight="1">
      <c r="A8" s="30" t="s">
        <v>147</v>
      </c>
      <c r="B8" s="30" t="s">
        <v>7</v>
      </c>
      <c r="C8" s="30">
        <v>2.0</v>
      </c>
      <c r="D8" s="157" t="s">
        <v>1523</v>
      </c>
      <c r="E8" s="149">
        <v>135679.42</v>
      </c>
      <c r="F8" s="31" t="s">
        <v>120</v>
      </c>
      <c r="G8" s="50" t="s">
        <v>16</v>
      </c>
    </row>
    <row r="9" ht="15.75" customHeight="1">
      <c r="A9" s="30" t="s">
        <v>147</v>
      </c>
      <c r="B9" s="30" t="s">
        <v>7</v>
      </c>
      <c r="C9" s="30">
        <v>3.0</v>
      </c>
      <c r="D9" s="157" t="s">
        <v>1524</v>
      </c>
      <c r="E9" s="149">
        <v>131496.62</v>
      </c>
      <c r="F9" s="31" t="s">
        <v>102</v>
      </c>
      <c r="G9" s="50" t="s">
        <v>16</v>
      </c>
    </row>
    <row r="10" ht="15.75" customHeight="1">
      <c r="A10" s="30" t="s">
        <v>147</v>
      </c>
      <c r="B10" s="30" t="s">
        <v>7</v>
      </c>
      <c r="C10" s="30">
        <v>4.0</v>
      </c>
      <c r="D10" s="157" t="s">
        <v>1525</v>
      </c>
      <c r="E10" s="149">
        <v>137505.26</v>
      </c>
      <c r="F10" s="31" t="s">
        <v>55</v>
      </c>
      <c r="G10" s="50" t="s">
        <v>16</v>
      </c>
    </row>
    <row r="11" ht="15.75" customHeight="1">
      <c r="A11" s="30" t="s">
        <v>147</v>
      </c>
      <c r="B11" s="30" t="s">
        <v>7</v>
      </c>
      <c r="C11" s="30">
        <v>5.0</v>
      </c>
      <c r="D11" s="157" t="s">
        <v>1526</v>
      </c>
      <c r="E11" s="149">
        <v>147992.21</v>
      </c>
      <c r="F11" s="31" t="s">
        <v>129</v>
      </c>
      <c r="G11" s="50" t="s">
        <v>16</v>
      </c>
    </row>
    <row r="12" ht="15.75" customHeight="1">
      <c r="A12" s="30" t="s">
        <v>147</v>
      </c>
      <c r="B12" s="30" t="s">
        <v>7</v>
      </c>
      <c r="C12" s="30">
        <v>6.0</v>
      </c>
      <c r="D12" s="157" t="s">
        <v>798</v>
      </c>
      <c r="E12" s="149">
        <v>139285.69</v>
      </c>
      <c r="F12" s="31" t="s">
        <v>28</v>
      </c>
      <c r="G12" s="50" t="s">
        <v>16</v>
      </c>
    </row>
    <row r="13" ht="15.75" customHeight="1">
      <c r="A13" s="30" t="s">
        <v>147</v>
      </c>
      <c r="B13" s="30" t="s">
        <v>7</v>
      </c>
      <c r="C13" s="30">
        <v>7.0</v>
      </c>
      <c r="D13" s="157" t="s">
        <v>1527</v>
      </c>
      <c r="E13" s="149">
        <v>129851.42</v>
      </c>
      <c r="F13" s="31" t="s">
        <v>87</v>
      </c>
      <c r="G13" s="50" t="s">
        <v>16</v>
      </c>
    </row>
    <row r="14" ht="15.75" customHeight="1">
      <c r="A14" s="30" t="s">
        <v>147</v>
      </c>
      <c r="B14" s="30" t="s">
        <v>7</v>
      </c>
      <c r="C14" s="30">
        <v>8.0</v>
      </c>
      <c r="D14" s="157" t="s">
        <v>1528</v>
      </c>
      <c r="E14" s="149">
        <v>129922.71</v>
      </c>
      <c r="F14" s="31" t="s">
        <v>8</v>
      </c>
      <c r="G14" s="50" t="s">
        <v>16</v>
      </c>
    </row>
    <row r="15" ht="15.75" customHeight="1">
      <c r="A15" s="30" t="s">
        <v>147</v>
      </c>
      <c r="B15" s="30" t="s">
        <v>7</v>
      </c>
      <c r="C15" s="30">
        <v>9.0</v>
      </c>
      <c r="D15" s="157" t="s">
        <v>1521</v>
      </c>
      <c r="E15" s="149">
        <v>200000.0</v>
      </c>
      <c r="F15" s="31" t="s">
        <v>31</v>
      </c>
      <c r="G15" s="50" t="s">
        <v>16</v>
      </c>
    </row>
    <row r="16" ht="15.75" customHeight="1">
      <c r="A16" s="30" t="s">
        <v>148</v>
      </c>
      <c r="B16" s="30" t="s">
        <v>7</v>
      </c>
      <c r="C16" s="30">
        <v>1.0</v>
      </c>
      <c r="D16" s="157" t="s">
        <v>1527</v>
      </c>
      <c r="E16" s="149">
        <v>116933.0</v>
      </c>
      <c r="F16" s="31" t="s">
        <v>87</v>
      </c>
      <c r="G16" s="50" t="s">
        <v>16</v>
      </c>
    </row>
    <row r="17" ht="15.75" customHeight="1">
      <c r="A17" s="30" t="s">
        <v>148</v>
      </c>
      <c r="B17" s="30" t="s">
        <v>7</v>
      </c>
      <c r="C17" s="30">
        <v>2.0</v>
      </c>
      <c r="D17" s="157" t="s">
        <v>1522</v>
      </c>
      <c r="E17" s="149">
        <v>129448.7</v>
      </c>
      <c r="F17" s="31" t="s">
        <v>87</v>
      </c>
      <c r="G17" s="50" t="s">
        <v>16</v>
      </c>
    </row>
    <row r="18" ht="15.75" customHeight="1">
      <c r="A18" s="30" t="s">
        <v>148</v>
      </c>
      <c r="B18" s="30" t="s">
        <v>7</v>
      </c>
      <c r="C18" s="30">
        <v>3.0</v>
      </c>
      <c r="D18" s="157" t="s">
        <v>1529</v>
      </c>
      <c r="E18" s="149">
        <v>167564.68</v>
      </c>
      <c r="F18" s="31" t="s">
        <v>52</v>
      </c>
      <c r="G18" s="50" t="s">
        <v>16</v>
      </c>
    </row>
    <row r="19" ht="15.75" customHeight="1">
      <c r="A19" s="30" t="s">
        <v>148</v>
      </c>
      <c r="B19" s="30" t="s">
        <v>7</v>
      </c>
      <c r="C19" s="30">
        <v>4.0</v>
      </c>
      <c r="D19" s="157" t="s">
        <v>1525</v>
      </c>
      <c r="E19" s="149">
        <v>138186.87</v>
      </c>
      <c r="F19" s="31" t="s">
        <v>55</v>
      </c>
      <c r="G19" s="50" t="s">
        <v>16</v>
      </c>
    </row>
    <row r="20" ht="15.75" customHeight="1">
      <c r="A20" s="30" t="s">
        <v>148</v>
      </c>
      <c r="B20" s="30" t="s">
        <v>7</v>
      </c>
      <c r="C20" s="30">
        <v>5.0</v>
      </c>
      <c r="D20" s="157" t="s">
        <v>1530</v>
      </c>
      <c r="E20" s="149">
        <v>96841.8</v>
      </c>
      <c r="F20" s="31" t="s">
        <v>96</v>
      </c>
      <c r="G20" s="50" t="s">
        <v>16</v>
      </c>
    </row>
    <row r="21" ht="15.75" customHeight="1">
      <c r="A21" s="30" t="s">
        <v>148</v>
      </c>
      <c r="B21" s="30" t="s">
        <v>7</v>
      </c>
      <c r="C21" s="30">
        <v>6.0</v>
      </c>
      <c r="D21" s="157" t="s">
        <v>1525</v>
      </c>
      <c r="E21" s="149">
        <v>138220.81</v>
      </c>
      <c r="F21" s="31" t="s">
        <v>55</v>
      </c>
      <c r="G21" s="50" t="s">
        <v>16</v>
      </c>
    </row>
    <row r="22" ht="15.75" customHeight="1">
      <c r="A22" s="30" t="s">
        <v>148</v>
      </c>
      <c r="B22" s="30" t="s">
        <v>7</v>
      </c>
      <c r="C22" s="30">
        <v>7.0</v>
      </c>
      <c r="D22" s="157" t="s">
        <v>798</v>
      </c>
      <c r="E22" s="149">
        <v>137247.36</v>
      </c>
      <c r="F22" s="31" t="s">
        <v>28</v>
      </c>
      <c r="G22" s="50" t="s">
        <v>16</v>
      </c>
    </row>
    <row r="23" ht="15.75" customHeight="1">
      <c r="A23" s="30" t="s">
        <v>148</v>
      </c>
      <c r="B23" s="30" t="s">
        <v>7</v>
      </c>
      <c r="C23" s="30">
        <v>8.0</v>
      </c>
      <c r="D23" s="157" t="s">
        <v>723</v>
      </c>
      <c r="E23" s="149">
        <v>137549.89</v>
      </c>
      <c r="F23" s="31" t="s">
        <v>46</v>
      </c>
      <c r="G23" s="50" t="s">
        <v>16</v>
      </c>
    </row>
    <row r="24" ht="15.75" customHeight="1">
      <c r="A24" s="30" t="s">
        <v>148</v>
      </c>
      <c r="B24" s="30" t="s">
        <v>7</v>
      </c>
      <c r="C24" s="30">
        <v>9.0</v>
      </c>
      <c r="D24" s="157" t="s">
        <v>1524</v>
      </c>
      <c r="E24" s="149">
        <v>72060.66</v>
      </c>
      <c r="F24" s="31" t="s">
        <v>102</v>
      </c>
      <c r="G24" s="50" t="s">
        <v>16</v>
      </c>
    </row>
    <row r="25" ht="15.75" customHeight="1">
      <c r="A25" s="30" t="s">
        <v>148</v>
      </c>
      <c r="B25" s="30" t="s">
        <v>7</v>
      </c>
      <c r="C25" s="30">
        <v>10.0</v>
      </c>
      <c r="D25" s="157" t="s">
        <v>1521</v>
      </c>
      <c r="E25" s="149">
        <v>200000.0</v>
      </c>
      <c r="F25" s="31" t="s">
        <v>31</v>
      </c>
      <c r="G25" s="50" t="s">
        <v>16</v>
      </c>
    </row>
    <row r="26" ht="15.75" customHeight="1">
      <c r="A26" s="30" t="s">
        <v>149</v>
      </c>
      <c r="B26" s="30" t="s">
        <v>7</v>
      </c>
      <c r="C26" s="30">
        <v>1.0</v>
      </c>
      <c r="D26" s="157" t="s">
        <v>798</v>
      </c>
      <c r="E26" s="149">
        <v>181451.09</v>
      </c>
      <c r="F26" s="31" t="s">
        <v>28</v>
      </c>
      <c r="G26" s="50" t="s">
        <v>16</v>
      </c>
    </row>
    <row r="27" ht="15.75" customHeight="1">
      <c r="A27" s="30" t="s">
        <v>149</v>
      </c>
      <c r="B27" s="30" t="s">
        <v>7</v>
      </c>
      <c r="C27" s="30">
        <v>2.0</v>
      </c>
      <c r="D27" s="157" t="s">
        <v>1531</v>
      </c>
      <c r="E27" s="149">
        <v>160753.07</v>
      </c>
      <c r="F27" s="31" t="s">
        <v>61</v>
      </c>
      <c r="G27" s="50" t="s">
        <v>16</v>
      </c>
    </row>
    <row r="28" ht="15.75" customHeight="1">
      <c r="A28" s="30" t="s">
        <v>149</v>
      </c>
      <c r="B28" s="30" t="s">
        <v>7</v>
      </c>
      <c r="C28" s="30">
        <v>3.0</v>
      </c>
      <c r="D28" s="157" t="s">
        <v>1528</v>
      </c>
      <c r="E28" s="149">
        <v>132042.98</v>
      </c>
      <c r="F28" s="31" t="s">
        <v>8</v>
      </c>
      <c r="G28" s="50" t="s">
        <v>16</v>
      </c>
    </row>
    <row r="29" ht="15.75" customHeight="1">
      <c r="A29" s="30" t="s">
        <v>149</v>
      </c>
      <c r="B29" s="30" t="s">
        <v>7</v>
      </c>
      <c r="C29" s="30">
        <v>4.0</v>
      </c>
      <c r="D29" s="157" t="s">
        <v>1528</v>
      </c>
      <c r="E29" s="149">
        <v>132042.98</v>
      </c>
      <c r="F29" s="31" t="s">
        <v>8</v>
      </c>
      <c r="G29" s="50" t="s">
        <v>16</v>
      </c>
    </row>
    <row r="30" ht="15.75" customHeight="1">
      <c r="A30" s="30" t="s">
        <v>149</v>
      </c>
      <c r="B30" s="30" t="s">
        <v>7</v>
      </c>
      <c r="C30" s="30">
        <v>5.0</v>
      </c>
      <c r="D30" s="157" t="s">
        <v>1527</v>
      </c>
      <c r="E30" s="149">
        <v>146559.78</v>
      </c>
      <c r="F30" s="31" t="s">
        <v>87</v>
      </c>
      <c r="G30" s="50" t="s">
        <v>16</v>
      </c>
    </row>
    <row r="31" ht="15.75" customHeight="1">
      <c r="A31" s="30" t="s">
        <v>149</v>
      </c>
      <c r="B31" s="30" t="s">
        <v>7</v>
      </c>
      <c r="C31" s="30">
        <v>6.0</v>
      </c>
      <c r="D31" s="157" t="s">
        <v>1521</v>
      </c>
      <c r="E31" s="149">
        <v>200000.0</v>
      </c>
      <c r="F31" s="31" t="s">
        <v>31</v>
      </c>
      <c r="G31" s="50" t="s">
        <v>16</v>
      </c>
    </row>
    <row r="32" ht="15.75" customHeight="1">
      <c r="A32" s="30" t="s">
        <v>149</v>
      </c>
      <c r="B32" s="30" t="s">
        <v>7</v>
      </c>
      <c r="C32" s="30">
        <v>7.0</v>
      </c>
      <c r="D32" s="157" t="s">
        <v>1532</v>
      </c>
      <c r="E32" s="149">
        <v>138861.82</v>
      </c>
      <c r="F32" s="31" t="s">
        <v>96</v>
      </c>
      <c r="G32" s="50" t="s">
        <v>16</v>
      </c>
    </row>
    <row r="33" ht="15.75" customHeight="1">
      <c r="A33" s="30" t="s">
        <v>218</v>
      </c>
      <c r="B33" s="30" t="s">
        <v>7</v>
      </c>
      <c r="C33" s="30">
        <v>1.0</v>
      </c>
      <c r="D33" s="157" t="s">
        <v>1533</v>
      </c>
      <c r="E33" s="149">
        <v>128051.47</v>
      </c>
      <c r="F33" s="31" t="s">
        <v>52</v>
      </c>
      <c r="G33" s="50" t="s">
        <v>16</v>
      </c>
    </row>
    <row r="34" ht="15.75" customHeight="1">
      <c r="A34" s="30" t="s">
        <v>218</v>
      </c>
      <c r="B34" s="30" t="s">
        <v>7</v>
      </c>
      <c r="C34" s="30">
        <v>2.0</v>
      </c>
      <c r="D34" s="157" t="s">
        <v>1534</v>
      </c>
      <c r="E34" s="149">
        <v>76796.55</v>
      </c>
      <c r="F34" s="31" t="s">
        <v>37</v>
      </c>
      <c r="G34" s="50" t="s">
        <v>16</v>
      </c>
    </row>
    <row r="35" ht="15.75" customHeight="1">
      <c r="A35" s="30" t="s">
        <v>218</v>
      </c>
      <c r="B35" s="30" t="s">
        <v>7</v>
      </c>
      <c r="C35" s="30">
        <v>3.0</v>
      </c>
      <c r="D35" s="157" t="s">
        <v>1528</v>
      </c>
      <c r="E35" s="149">
        <v>184015.39</v>
      </c>
      <c r="F35" s="31" t="s">
        <v>8</v>
      </c>
      <c r="G35" s="50" t="s">
        <v>16</v>
      </c>
    </row>
    <row r="36" ht="15.75" customHeight="1">
      <c r="A36" s="30" t="s">
        <v>218</v>
      </c>
      <c r="B36" s="30" t="s">
        <v>7</v>
      </c>
      <c r="C36" s="30">
        <v>4.0</v>
      </c>
      <c r="D36" s="157" t="s">
        <v>1535</v>
      </c>
      <c r="E36" s="149">
        <v>109439.25</v>
      </c>
      <c r="F36" s="31" t="s">
        <v>46</v>
      </c>
      <c r="G36" s="50" t="s">
        <v>16</v>
      </c>
    </row>
    <row r="37" ht="15.75" customHeight="1">
      <c r="A37" s="30" t="s">
        <v>218</v>
      </c>
      <c r="B37" s="30" t="s">
        <v>7</v>
      </c>
      <c r="C37" s="30">
        <v>5.0</v>
      </c>
      <c r="D37" s="157" t="s">
        <v>1536</v>
      </c>
      <c r="E37" s="149">
        <v>137029.72</v>
      </c>
      <c r="F37" s="31" t="s">
        <v>87</v>
      </c>
      <c r="G37" s="50" t="s">
        <v>16</v>
      </c>
    </row>
    <row r="38" ht="15.75" customHeight="1">
      <c r="A38" s="30" t="s">
        <v>218</v>
      </c>
      <c r="B38" s="30" t="s">
        <v>7</v>
      </c>
      <c r="C38" s="30">
        <v>6.0</v>
      </c>
      <c r="D38" s="157" t="s">
        <v>1537</v>
      </c>
      <c r="E38" s="149">
        <v>183996.07</v>
      </c>
      <c r="F38" s="31" t="s">
        <v>90</v>
      </c>
      <c r="G38" s="50" t="s">
        <v>16</v>
      </c>
    </row>
    <row r="39" ht="15.75" customHeight="1">
      <c r="A39" s="30" t="s">
        <v>218</v>
      </c>
      <c r="B39" s="30" t="s">
        <v>7</v>
      </c>
      <c r="C39" s="30">
        <v>7.0</v>
      </c>
      <c r="D39" s="157" t="s">
        <v>1528</v>
      </c>
      <c r="E39" s="149">
        <v>153310.91</v>
      </c>
      <c r="F39" s="31" t="s">
        <v>8</v>
      </c>
      <c r="G39" s="50" t="s">
        <v>16</v>
      </c>
    </row>
    <row r="40" ht="15.75" customHeight="1">
      <c r="A40" s="30" t="s">
        <v>218</v>
      </c>
      <c r="B40" s="30" t="s">
        <v>7</v>
      </c>
      <c r="C40" s="30">
        <v>8.0</v>
      </c>
      <c r="D40" s="157" t="s">
        <v>1521</v>
      </c>
      <c r="E40" s="149">
        <v>200000.0</v>
      </c>
      <c r="F40" s="31" t="s">
        <v>31</v>
      </c>
      <c r="G40" s="50" t="s">
        <v>16</v>
      </c>
    </row>
    <row r="41" ht="15.75" customHeight="1">
      <c r="A41" s="30" t="s">
        <v>218</v>
      </c>
      <c r="B41" s="30" t="s">
        <v>7</v>
      </c>
      <c r="C41" s="30">
        <v>9.0</v>
      </c>
      <c r="D41" s="157" t="s">
        <v>1521</v>
      </c>
      <c r="E41" s="149">
        <v>200000.0</v>
      </c>
      <c r="F41" s="31" t="s">
        <v>31</v>
      </c>
      <c r="G41" s="50" t="s">
        <v>16</v>
      </c>
    </row>
    <row r="42" ht="15.75" customHeight="1">
      <c r="A42" s="30" t="s">
        <v>219</v>
      </c>
      <c r="B42" s="30" t="s">
        <v>7</v>
      </c>
      <c r="C42" s="30">
        <v>1.0</v>
      </c>
      <c r="D42" s="157" t="s">
        <v>1538</v>
      </c>
      <c r="E42" s="149">
        <v>128048.26</v>
      </c>
      <c r="F42" s="31" t="s">
        <v>52</v>
      </c>
      <c r="G42" s="50" t="s">
        <v>16</v>
      </c>
    </row>
    <row r="43" ht="15.75" customHeight="1">
      <c r="A43" s="30" t="s">
        <v>219</v>
      </c>
      <c r="B43" s="30" t="s">
        <v>7</v>
      </c>
      <c r="C43" s="30">
        <v>2.0</v>
      </c>
      <c r="D43" s="157" t="s">
        <v>1528</v>
      </c>
      <c r="E43" s="149">
        <v>131657.62</v>
      </c>
      <c r="F43" s="31" t="s">
        <v>8</v>
      </c>
      <c r="G43" s="50" t="s">
        <v>16</v>
      </c>
    </row>
    <row r="44" ht="15.75" customHeight="1">
      <c r="A44" s="30" t="s">
        <v>219</v>
      </c>
      <c r="B44" s="30" t="s">
        <v>7</v>
      </c>
      <c r="C44" s="30">
        <v>3.0</v>
      </c>
      <c r="D44" s="157" t="s">
        <v>1528</v>
      </c>
      <c r="E44" s="149">
        <v>133136.92</v>
      </c>
      <c r="F44" s="31" t="s">
        <v>8</v>
      </c>
      <c r="G44" s="50" t="s">
        <v>16</v>
      </c>
    </row>
    <row r="45" ht="15.75" customHeight="1">
      <c r="A45" s="30" t="s">
        <v>219</v>
      </c>
      <c r="B45" s="30" t="s">
        <v>7</v>
      </c>
      <c r="C45" s="30">
        <v>4.0</v>
      </c>
      <c r="D45" s="157" t="s">
        <v>1528</v>
      </c>
      <c r="E45" s="149">
        <v>129966.5</v>
      </c>
      <c r="F45" s="31" t="s">
        <v>8</v>
      </c>
      <c r="G45" s="50" t="s">
        <v>16</v>
      </c>
    </row>
    <row r="46" ht="15.75" customHeight="1">
      <c r="A46" s="30" t="s">
        <v>219</v>
      </c>
      <c r="B46" s="30" t="s">
        <v>7</v>
      </c>
      <c r="C46" s="30">
        <v>5.0</v>
      </c>
      <c r="D46" s="157" t="s">
        <v>1539</v>
      </c>
      <c r="E46" s="149">
        <v>100867.9</v>
      </c>
      <c r="F46" s="31" t="s">
        <v>120</v>
      </c>
      <c r="G46" s="50" t="s">
        <v>16</v>
      </c>
    </row>
    <row r="47" ht="15.75" customHeight="1">
      <c r="A47" s="30" t="s">
        <v>219</v>
      </c>
      <c r="B47" s="30" t="s">
        <v>7</v>
      </c>
      <c r="C47" s="30">
        <v>6.0</v>
      </c>
      <c r="D47" s="157" t="s">
        <v>1540</v>
      </c>
      <c r="E47" s="149">
        <v>124279.78</v>
      </c>
      <c r="F47" s="31" t="s">
        <v>108</v>
      </c>
      <c r="G47" s="50" t="s">
        <v>16</v>
      </c>
    </row>
    <row r="48" ht="15.75" customHeight="1">
      <c r="A48" s="30" t="s">
        <v>219</v>
      </c>
      <c r="B48" s="30" t="s">
        <v>7</v>
      </c>
      <c r="C48" s="30">
        <v>7.0</v>
      </c>
      <c r="D48" s="157" t="s">
        <v>1541</v>
      </c>
      <c r="E48" s="149">
        <v>172078.8</v>
      </c>
      <c r="F48" s="31" t="s">
        <v>52</v>
      </c>
      <c r="G48" s="50" t="s">
        <v>16</v>
      </c>
    </row>
    <row r="49" ht="15.75" customHeight="1">
      <c r="A49" s="30" t="s">
        <v>219</v>
      </c>
      <c r="B49" s="30" t="s">
        <v>7</v>
      </c>
      <c r="C49" s="30">
        <v>8.0</v>
      </c>
      <c r="D49" s="157" t="s">
        <v>1542</v>
      </c>
      <c r="E49" s="149">
        <v>113314.01</v>
      </c>
      <c r="F49" s="31" t="s">
        <v>96</v>
      </c>
      <c r="G49" s="50" t="s">
        <v>16</v>
      </c>
    </row>
    <row r="50" ht="15.75" customHeight="1">
      <c r="A50" s="30" t="s">
        <v>219</v>
      </c>
      <c r="B50" s="30" t="s">
        <v>7</v>
      </c>
      <c r="C50" s="30">
        <v>9.0</v>
      </c>
      <c r="D50" s="157" t="s">
        <v>1543</v>
      </c>
      <c r="E50" s="149">
        <v>54404.12</v>
      </c>
      <c r="F50" s="31" t="s">
        <v>55</v>
      </c>
      <c r="G50" s="50" t="s">
        <v>10</v>
      </c>
      <c r="H50" s="50" t="s">
        <v>1544</v>
      </c>
    </row>
    <row r="51" ht="15.75" customHeight="1">
      <c r="A51" s="30" t="s">
        <v>219</v>
      </c>
      <c r="B51" s="30" t="s">
        <v>7</v>
      </c>
      <c r="C51" s="30">
        <v>10.0</v>
      </c>
      <c r="D51" s="157" t="s">
        <v>1521</v>
      </c>
      <c r="E51" s="149">
        <v>200000.0</v>
      </c>
      <c r="F51" s="31" t="s">
        <v>31</v>
      </c>
      <c r="G51" s="50" t="s">
        <v>16</v>
      </c>
    </row>
    <row r="52" ht="15.75" customHeight="1">
      <c r="A52" s="30" t="s">
        <v>219</v>
      </c>
      <c r="B52" s="30" t="s">
        <v>7</v>
      </c>
      <c r="C52" s="30">
        <v>11.0</v>
      </c>
      <c r="D52" s="157" t="s">
        <v>1521</v>
      </c>
      <c r="E52" s="149">
        <v>200000.0</v>
      </c>
      <c r="F52" s="31" t="s">
        <v>31</v>
      </c>
      <c r="G52" s="50" t="s">
        <v>16</v>
      </c>
    </row>
    <row r="53" ht="15.75" customHeight="1">
      <c r="A53" s="30" t="s">
        <v>220</v>
      </c>
      <c r="B53" s="30" t="s">
        <v>7</v>
      </c>
      <c r="C53" s="30">
        <v>1.0</v>
      </c>
      <c r="D53" s="157" t="s">
        <v>1528</v>
      </c>
      <c r="E53" s="149">
        <v>181091.14</v>
      </c>
      <c r="F53" s="31" t="s">
        <v>8</v>
      </c>
      <c r="G53" s="50" t="s">
        <v>16</v>
      </c>
    </row>
    <row r="54" ht="15.75" customHeight="1">
      <c r="A54" s="30" t="s">
        <v>220</v>
      </c>
      <c r="B54" s="30" t="s">
        <v>7</v>
      </c>
      <c r="C54" s="30">
        <v>2.0</v>
      </c>
      <c r="D54" s="157" t="s">
        <v>1528</v>
      </c>
      <c r="E54" s="149">
        <v>181091.14</v>
      </c>
      <c r="F54" s="31" t="s">
        <v>8</v>
      </c>
      <c r="G54" s="50" t="s">
        <v>16</v>
      </c>
    </row>
    <row r="55" ht="15.75" customHeight="1">
      <c r="A55" s="30" t="s">
        <v>220</v>
      </c>
      <c r="B55" s="30" t="s">
        <v>7</v>
      </c>
      <c r="C55" s="30">
        <v>3.0</v>
      </c>
      <c r="D55" s="157" t="s">
        <v>798</v>
      </c>
      <c r="E55" s="149">
        <v>139285.69</v>
      </c>
      <c r="F55" s="31" t="s">
        <v>28</v>
      </c>
      <c r="G55" s="50" t="s">
        <v>16</v>
      </c>
    </row>
    <row r="56" ht="15.75" customHeight="1">
      <c r="A56" s="30" t="s">
        <v>220</v>
      </c>
      <c r="B56" s="30" t="s">
        <v>7</v>
      </c>
      <c r="C56" s="30">
        <v>4.0</v>
      </c>
      <c r="D56" s="157" t="s">
        <v>1528</v>
      </c>
      <c r="E56" s="149">
        <v>181091.14</v>
      </c>
      <c r="F56" s="31" t="s">
        <v>8</v>
      </c>
      <c r="G56" s="50" t="s">
        <v>16</v>
      </c>
    </row>
    <row r="57" ht="15.75" customHeight="1">
      <c r="A57" s="30" t="s">
        <v>220</v>
      </c>
      <c r="B57" s="30" t="s">
        <v>7</v>
      </c>
      <c r="C57" s="30">
        <v>5.0</v>
      </c>
      <c r="D57" s="157" t="s">
        <v>1528</v>
      </c>
      <c r="E57" s="149">
        <v>172376.37</v>
      </c>
      <c r="F57" s="31" t="s">
        <v>8</v>
      </c>
      <c r="G57" s="50" t="s">
        <v>16</v>
      </c>
    </row>
    <row r="58" ht="15.75" customHeight="1">
      <c r="A58" s="30" t="s">
        <v>220</v>
      </c>
      <c r="B58" s="30" t="s">
        <v>7</v>
      </c>
      <c r="C58" s="30">
        <v>6.0</v>
      </c>
      <c r="D58" s="157" t="s">
        <v>1521</v>
      </c>
      <c r="E58" s="149">
        <v>200000.0</v>
      </c>
      <c r="F58" s="31" t="s">
        <v>31</v>
      </c>
      <c r="G58" s="50" t="s">
        <v>16</v>
      </c>
    </row>
    <row r="59" ht="15.75" customHeight="1">
      <c r="A59" s="30" t="s">
        <v>220</v>
      </c>
      <c r="B59" s="30" t="s">
        <v>7</v>
      </c>
      <c r="C59" s="30">
        <v>7.0</v>
      </c>
      <c r="D59" s="157" t="s">
        <v>1521</v>
      </c>
      <c r="E59" s="149">
        <v>200000.0</v>
      </c>
      <c r="F59" s="31" t="s">
        <v>31</v>
      </c>
      <c r="G59" s="50" t="s">
        <v>16</v>
      </c>
    </row>
    <row r="60" ht="15.75" customHeight="1">
      <c r="A60" s="30" t="s">
        <v>221</v>
      </c>
      <c r="B60" s="30" t="s">
        <v>7</v>
      </c>
      <c r="C60" s="30">
        <v>1.0</v>
      </c>
      <c r="D60" s="157" t="s">
        <v>1545</v>
      </c>
      <c r="E60" s="149">
        <v>142610.46</v>
      </c>
      <c r="F60" s="31" t="s">
        <v>93</v>
      </c>
      <c r="G60" s="50" t="s">
        <v>16</v>
      </c>
    </row>
    <row r="61" ht="15.75" customHeight="1">
      <c r="A61" s="30" t="s">
        <v>221</v>
      </c>
      <c r="B61" s="30" t="s">
        <v>7</v>
      </c>
      <c r="C61" s="30">
        <v>2.0</v>
      </c>
      <c r="D61" s="157" t="s">
        <v>798</v>
      </c>
      <c r="E61" s="149">
        <v>133602.02</v>
      </c>
      <c r="F61" s="31" t="s">
        <v>28</v>
      </c>
      <c r="G61" s="50" t="s">
        <v>16</v>
      </c>
    </row>
    <row r="62" ht="15.75" customHeight="1">
      <c r="A62" s="30" t="s">
        <v>221</v>
      </c>
      <c r="B62" s="30" t="s">
        <v>7</v>
      </c>
      <c r="C62" s="30">
        <v>3.0</v>
      </c>
      <c r="D62" s="157" t="s">
        <v>798</v>
      </c>
      <c r="E62" s="149">
        <v>134956.98</v>
      </c>
      <c r="F62" s="31" t="s">
        <v>28</v>
      </c>
      <c r="G62" s="50" t="s">
        <v>16</v>
      </c>
    </row>
    <row r="63" ht="15.75" customHeight="1">
      <c r="A63" s="30" t="s">
        <v>221</v>
      </c>
      <c r="B63" s="30" t="s">
        <v>7</v>
      </c>
      <c r="C63" s="30">
        <v>4.0</v>
      </c>
      <c r="D63" s="157" t="s">
        <v>1528</v>
      </c>
      <c r="E63" s="149">
        <v>101858.43</v>
      </c>
      <c r="F63" s="31" t="s">
        <v>8</v>
      </c>
      <c r="G63" s="50" t="s">
        <v>16</v>
      </c>
    </row>
    <row r="64" ht="15.75" customHeight="1">
      <c r="A64" s="30" t="s">
        <v>221</v>
      </c>
      <c r="B64" s="30" t="s">
        <v>7</v>
      </c>
      <c r="C64" s="30">
        <v>5.0</v>
      </c>
      <c r="D64" s="157" t="s">
        <v>1546</v>
      </c>
      <c r="E64" s="149">
        <v>199965.6</v>
      </c>
      <c r="F64" s="31" t="s">
        <v>40</v>
      </c>
      <c r="G64" s="50" t="s">
        <v>16</v>
      </c>
    </row>
    <row r="65" ht="15.75" customHeight="1">
      <c r="A65" s="30" t="s">
        <v>221</v>
      </c>
      <c r="B65" s="30" t="s">
        <v>7</v>
      </c>
      <c r="C65" s="30">
        <v>6.0</v>
      </c>
      <c r="D65" s="157" t="s">
        <v>1546</v>
      </c>
      <c r="E65" s="149">
        <v>199965.6</v>
      </c>
      <c r="F65" s="31" t="s">
        <v>40</v>
      </c>
      <c r="G65" s="50" t="s">
        <v>16</v>
      </c>
    </row>
    <row r="66" ht="15.75" customHeight="1">
      <c r="A66" s="30" t="s">
        <v>221</v>
      </c>
      <c r="B66" s="30" t="s">
        <v>7</v>
      </c>
      <c r="C66" s="30">
        <v>7.0</v>
      </c>
      <c r="D66" s="157" t="s">
        <v>1547</v>
      </c>
      <c r="E66" s="149">
        <v>161104.35</v>
      </c>
      <c r="F66" s="31" t="s">
        <v>87</v>
      </c>
      <c r="G66" s="50" t="s">
        <v>16</v>
      </c>
    </row>
    <row r="67" ht="15.75" customHeight="1">
      <c r="A67" s="30" t="s">
        <v>221</v>
      </c>
      <c r="B67" s="30" t="s">
        <v>7</v>
      </c>
      <c r="C67" s="30">
        <v>8.0</v>
      </c>
      <c r="D67" s="157" t="s">
        <v>1548</v>
      </c>
      <c r="E67" s="149">
        <v>161104.35</v>
      </c>
      <c r="F67" s="31" t="s">
        <v>52</v>
      </c>
      <c r="G67" s="50" t="s">
        <v>16</v>
      </c>
    </row>
    <row r="68" ht="15.75" customHeight="1">
      <c r="A68" s="30" t="s">
        <v>221</v>
      </c>
      <c r="B68" s="30" t="s">
        <v>7</v>
      </c>
      <c r="C68" s="30">
        <v>9.0</v>
      </c>
      <c r="D68" s="157" t="s">
        <v>1528</v>
      </c>
      <c r="E68" s="149">
        <v>100011.93</v>
      </c>
      <c r="F68" s="31" t="s">
        <v>8</v>
      </c>
      <c r="G68" s="50" t="s">
        <v>16</v>
      </c>
    </row>
    <row r="69" ht="15.75" customHeight="1">
      <c r="A69" s="30" t="s">
        <v>221</v>
      </c>
      <c r="B69" s="30" t="s">
        <v>7</v>
      </c>
      <c r="C69" s="30">
        <v>10.0</v>
      </c>
      <c r="D69" s="157" t="s">
        <v>1528</v>
      </c>
      <c r="E69" s="149">
        <v>99975.32</v>
      </c>
      <c r="F69" s="31" t="s">
        <v>8</v>
      </c>
      <c r="G69" s="50" t="s">
        <v>16</v>
      </c>
    </row>
    <row r="70" ht="15.75" customHeight="1">
      <c r="A70" s="30" t="s">
        <v>222</v>
      </c>
      <c r="B70" s="30" t="s">
        <v>7</v>
      </c>
      <c r="C70" s="30">
        <v>1.0</v>
      </c>
      <c r="D70" s="157" t="s">
        <v>1549</v>
      </c>
      <c r="E70" s="149">
        <v>199836.0</v>
      </c>
      <c r="F70" s="31" t="s">
        <v>40</v>
      </c>
      <c r="G70" s="50" t="s">
        <v>16</v>
      </c>
    </row>
    <row r="71" ht="15.75" customHeight="1">
      <c r="A71" s="30" t="s">
        <v>222</v>
      </c>
      <c r="B71" s="30" t="s">
        <v>7</v>
      </c>
      <c r="C71" s="30">
        <v>2.0</v>
      </c>
      <c r="D71" s="157" t="s">
        <v>1549</v>
      </c>
      <c r="E71" s="149">
        <v>199987.0</v>
      </c>
      <c r="F71" s="31" t="s">
        <v>40</v>
      </c>
      <c r="G71" s="50" t="s">
        <v>16</v>
      </c>
    </row>
    <row r="72" ht="15.75" customHeight="1">
      <c r="A72" s="30" t="s">
        <v>222</v>
      </c>
      <c r="B72" s="30" t="s">
        <v>7</v>
      </c>
      <c r="C72" s="30">
        <v>3.0</v>
      </c>
      <c r="D72" s="157" t="s">
        <v>1549</v>
      </c>
      <c r="E72" s="149">
        <v>199987.2</v>
      </c>
      <c r="F72" s="31" t="s">
        <v>40</v>
      </c>
      <c r="G72" s="50" t="s">
        <v>16</v>
      </c>
    </row>
    <row r="73" ht="15.75" customHeight="1">
      <c r="A73" s="30" t="s">
        <v>222</v>
      </c>
      <c r="B73" s="30" t="s">
        <v>7</v>
      </c>
      <c r="C73" s="30">
        <v>4.0</v>
      </c>
      <c r="D73" s="157" t="s">
        <v>1549</v>
      </c>
      <c r="E73" s="149">
        <v>199836.0</v>
      </c>
      <c r="F73" s="31" t="s">
        <v>40</v>
      </c>
      <c r="G73" s="50" t="s">
        <v>10</v>
      </c>
      <c r="H73" s="149" t="s">
        <v>1550</v>
      </c>
    </row>
    <row r="74" ht="15.75" customHeight="1">
      <c r="A74" s="30" t="s">
        <v>222</v>
      </c>
      <c r="B74" s="30" t="s">
        <v>7</v>
      </c>
      <c r="C74" s="30">
        <v>5.0</v>
      </c>
      <c r="D74" s="157" t="s">
        <v>1551</v>
      </c>
      <c r="E74" s="149">
        <v>147024.65</v>
      </c>
      <c r="F74" s="31" t="s">
        <v>108</v>
      </c>
      <c r="G74" s="50" t="s">
        <v>16</v>
      </c>
    </row>
    <row r="75" ht="15.75" customHeight="1">
      <c r="A75" s="30" t="s">
        <v>222</v>
      </c>
      <c r="B75" s="30" t="s">
        <v>7</v>
      </c>
      <c r="C75" s="30">
        <v>6.0</v>
      </c>
      <c r="D75" s="157" t="s">
        <v>1521</v>
      </c>
      <c r="E75" s="149">
        <v>200000.0</v>
      </c>
      <c r="F75" s="31" t="s">
        <v>31</v>
      </c>
      <c r="G75" s="50" t="s">
        <v>16</v>
      </c>
    </row>
    <row r="76" ht="15.75" customHeight="1">
      <c r="A76" s="30" t="s">
        <v>222</v>
      </c>
      <c r="B76" s="30" t="s">
        <v>7</v>
      </c>
      <c r="C76" s="30">
        <v>7.0</v>
      </c>
      <c r="D76" s="157" t="s">
        <v>1521</v>
      </c>
      <c r="E76" s="149">
        <v>200000.0</v>
      </c>
      <c r="F76" s="31" t="s">
        <v>31</v>
      </c>
      <c r="G76" s="50" t="s">
        <v>16</v>
      </c>
    </row>
    <row r="77" ht="15.75" customHeight="1">
      <c r="A77" s="30" t="s">
        <v>222</v>
      </c>
      <c r="B77" s="30" t="s">
        <v>7</v>
      </c>
      <c r="C77" s="30">
        <v>8.0</v>
      </c>
      <c r="D77" s="157" t="s">
        <v>1521</v>
      </c>
      <c r="E77" s="149">
        <v>200000.0</v>
      </c>
      <c r="F77" s="31" t="s">
        <v>31</v>
      </c>
      <c r="G77" s="50" t="s">
        <v>16</v>
      </c>
    </row>
    <row r="78" ht="15.75" customHeight="1">
      <c r="A78" s="30" t="s">
        <v>222</v>
      </c>
      <c r="B78" s="30" t="s">
        <v>7</v>
      </c>
      <c r="C78" s="30">
        <v>9.0</v>
      </c>
      <c r="D78" s="157" t="s">
        <v>1552</v>
      </c>
      <c r="E78" s="149">
        <v>139858.88</v>
      </c>
      <c r="F78" s="31" t="s">
        <v>90</v>
      </c>
      <c r="G78" s="50" t="s">
        <v>16</v>
      </c>
    </row>
    <row r="79" ht="15.75" customHeight="1">
      <c r="A79" s="30" t="s">
        <v>223</v>
      </c>
      <c r="B79" s="30" t="s">
        <v>7</v>
      </c>
      <c r="C79" s="30">
        <v>1.0</v>
      </c>
      <c r="D79" s="157" t="s">
        <v>1549</v>
      </c>
      <c r="E79" s="149">
        <v>199749.6</v>
      </c>
      <c r="F79" s="31" t="s">
        <v>40</v>
      </c>
      <c r="G79" s="50" t="s">
        <v>16</v>
      </c>
    </row>
    <row r="80" ht="15.75" customHeight="1">
      <c r="A80" s="30" t="s">
        <v>223</v>
      </c>
      <c r="B80" s="30" t="s">
        <v>7</v>
      </c>
      <c r="C80" s="30">
        <v>2.0</v>
      </c>
      <c r="D80" s="157" t="s">
        <v>1551</v>
      </c>
      <c r="E80" s="149">
        <v>129023.49</v>
      </c>
      <c r="F80" s="31" t="s">
        <v>108</v>
      </c>
      <c r="G80" s="50" t="s">
        <v>16</v>
      </c>
    </row>
    <row r="81" ht="15.75" customHeight="1">
      <c r="A81" s="30" t="s">
        <v>223</v>
      </c>
      <c r="B81" s="30" t="s">
        <v>7</v>
      </c>
      <c r="C81" s="30">
        <v>3.0</v>
      </c>
      <c r="D81" s="157" t="s">
        <v>1553</v>
      </c>
      <c r="E81" s="149">
        <v>139815.85</v>
      </c>
      <c r="F81" s="31" t="s">
        <v>96</v>
      </c>
      <c r="G81" s="50" t="s">
        <v>16</v>
      </c>
    </row>
    <row r="82" ht="15.75" customHeight="1">
      <c r="A82" s="30" t="s">
        <v>223</v>
      </c>
      <c r="B82" s="30" t="s">
        <v>7</v>
      </c>
      <c r="C82" s="30">
        <v>4.0</v>
      </c>
      <c r="D82" s="157" t="s">
        <v>1554</v>
      </c>
      <c r="E82" s="149">
        <v>104812.46</v>
      </c>
      <c r="F82" s="31" t="s">
        <v>96</v>
      </c>
      <c r="G82" s="50" t="s">
        <v>16</v>
      </c>
    </row>
    <row r="83" ht="15.75" customHeight="1">
      <c r="A83" s="30" t="s">
        <v>223</v>
      </c>
      <c r="B83" s="30" t="s">
        <v>7</v>
      </c>
      <c r="C83" s="30">
        <v>5.0</v>
      </c>
      <c r="D83" s="157" t="s">
        <v>1528</v>
      </c>
      <c r="E83" s="149">
        <v>157904.47</v>
      </c>
      <c r="F83" s="31" t="s">
        <v>8</v>
      </c>
      <c r="G83" s="50" t="s">
        <v>10</v>
      </c>
      <c r="H83" s="50" t="s">
        <v>1555</v>
      </c>
      <c r="I83" s="50" t="s">
        <v>1556</v>
      </c>
    </row>
    <row r="84" ht="15.75" customHeight="1">
      <c r="A84" s="30" t="s">
        <v>223</v>
      </c>
      <c r="B84" s="30" t="s">
        <v>7</v>
      </c>
      <c r="C84" s="30">
        <v>6.0</v>
      </c>
      <c r="D84" s="157" t="s">
        <v>1557</v>
      </c>
      <c r="E84" s="149">
        <v>125329.64</v>
      </c>
      <c r="F84" s="31" t="s">
        <v>87</v>
      </c>
      <c r="G84" s="50" t="s">
        <v>10</v>
      </c>
      <c r="H84" s="50" t="s">
        <v>1555</v>
      </c>
      <c r="I84" s="50" t="s">
        <v>1556</v>
      </c>
    </row>
    <row r="85" ht="15.75" customHeight="1">
      <c r="A85" s="30" t="s">
        <v>223</v>
      </c>
      <c r="B85" s="30" t="s">
        <v>7</v>
      </c>
      <c r="C85" s="30">
        <v>7.0</v>
      </c>
      <c r="D85" s="157" t="s">
        <v>1548</v>
      </c>
      <c r="E85" s="149">
        <v>159510.5</v>
      </c>
      <c r="F85" s="31" t="s">
        <v>52</v>
      </c>
      <c r="G85" s="50" t="s">
        <v>16</v>
      </c>
    </row>
    <row r="86" ht="15.75" customHeight="1">
      <c r="A86" s="30" t="s">
        <v>223</v>
      </c>
      <c r="B86" s="30" t="s">
        <v>7</v>
      </c>
      <c r="C86" s="30">
        <v>8.0</v>
      </c>
      <c r="D86" s="157" t="s">
        <v>1558</v>
      </c>
      <c r="E86" s="149">
        <v>157701.19</v>
      </c>
      <c r="F86" s="31" t="s">
        <v>96</v>
      </c>
      <c r="G86" s="50" t="s">
        <v>16</v>
      </c>
    </row>
    <row r="87" ht="15.75" customHeight="1">
      <c r="A87" s="30" t="s">
        <v>223</v>
      </c>
      <c r="B87" s="30" t="s">
        <v>7</v>
      </c>
      <c r="C87" s="30">
        <v>9.0</v>
      </c>
      <c r="D87" s="157" t="s">
        <v>1559</v>
      </c>
      <c r="E87" s="149">
        <v>164398.0</v>
      </c>
      <c r="F87" s="31" t="s">
        <v>135</v>
      </c>
      <c r="G87" s="50" t="s">
        <v>10</v>
      </c>
      <c r="H87" s="50" t="s">
        <v>1560</v>
      </c>
      <c r="I87" s="50" t="s">
        <v>1561</v>
      </c>
    </row>
    <row r="88" ht="15.75" customHeight="1">
      <c r="A88" s="30" t="s">
        <v>224</v>
      </c>
      <c r="B88" s="30" t="s">
        <v>7</v>
      </c>
      <c r="C88" s="30">
        <v>1.0</v>
      </c>
      <c r="D88" s="157" t="s">
        <v>1549</v>
      </c>
      <c r="E88" s="149">
        <v>199987.0</v>
      </c>
      <c r="F88" s="31" t="s">
        <v>40</v>
      </c>
      <c r="G88" s="50" t="s">
        <v>16</v>
      </c>
    </row>
    <row r="89" ht="15.75" customHeight="1">
      <c r="A89" s="30" t="s">
        <v>224</v>
      </c>
      <c r="B89" s="30" t="s">
        <v>7</v>
      </c>
      <c r="C89" s="30">
        <v>2.0</v>
      </c>
      <c r="D89" s="157" t="s">
        <v>1551</v>
      </c>
      <c r="E89" s="149">
        <v>135883.31</v>
      </c>
      <c r="F89" s="31" t="s">
        <v>108</v>
      </c>
      <c r="G89" s="50" t="s">
        <v>16</v>
      </c>
    </row>
    <row r="90" ht="15.75" customHeight="1">
      <c r="A90" s="30" t="s">
        <v>224</v>
      </c>
      <c r="B90" s="30" t="s">
        <v>7</v>
      </c>
      <c r="C90" s="30">
        <v>3.0</v>
      </c>
      <c r="D90" s="157" t="s">
        <v>798</v>
      </c>
      <c r="E90" s="149">
        <v>137687.0</v>
      </c>
      <c r="F90" s="31" t="s">
        <v>28</v>
      </c>
      <c r="G90" s="50" t="s">
        <v>16</v>
      </c>
    </row>
    <row r="91" ht="15.75" customHeight="1">
      <c r="A91" s="30" t="s">
        <v>224</v>
      </c>
      <c r="B91" s="30" t="s">
        <v>7</v>
      </c>
      <c r="C91" s="30">
        <v>4.0</v>
      </c>
      <c r="D91" s="157" t="s">
        <v>1562</v>
      </c>
      <c r="E91" s="149">
        <v>143155.88</v>
      </c>
      <c r="F91" s="31" t="s">
        <v>67</v>
      </c>
      <c r="G91" s="50" t="s">
        <v>16</v>
      </c>
    </row>
    <row r="92" ht="15.75" customHeight="1">
      <c r="A92" s="30" t="s">
        <v>224</v>
      </c>
      <c r="B92" s="30" t="s">
        <v>7</v>
      </c>
      <c r="C92" s="30">
        <v>5.0</v>
      </c>
      <c r="D92" s="157" t="s">
        <v>1563</v>
      </c>
      <c r="E92" s="149">
        <v>141573.35</v>
      </c>
      <c r="F92" s="31" t="s">
        <v>24</v>
      </c>
      <c r="G92" s="50" t="s">
        <v>16</v>
      </c>
    </row>
    <row r="93" ht="15.75" customHeight="1">
      <c r="A93" s="30" t="s">
        <v>224</v>
      </c>
      <c r="B93" s="30" t="s">
        <v>7</v>
      </c>
      <c r="C93" s="30">
        <v>6.0</v>
      </c>
      <c r="D93" s="157" t="s">
        <v>1528</v>
      </c>
      <c r="E93" s="149">
        <v>152127.47</v>
      </c>
      <c r="F93" s="31" t="s">
        <v>8</v>
      </c>
      <c r="G93" s="50" t="s">
        <v>10</v>
      </c>
      <c r="H93" s="50" t="s">
        <v>1555</v>
      </c>
      <c r="I93" s="50" t="s">
        <v>1556</v>
      </c>
    </row>
    <row r="94" ht="15.75" customHeight="1">
      <c r="A94" s="30" t="s">
        <v>224</v>
      </c>
      <c r="B94" s="30" t="s">
        <v>7</v>
      </c>
      <c r="C94" s="30">
        <v>7.0</v>
      </c>
      <c r="D94" s="157" t="s">
        <v>1564</v>
      </c>
      <c r="E94" s="149">
        <v>144020.0</v>
      </c>
      <c r="F94" s="31" t="s">
        <v>96</v>
      </c>
      <c r="G94" s="50" t="s">
        <v>16</v>
      </c>
    </row>
    <row r="95" ht="15.75" customHeight="1">
      <c r="A95" s="30" t="s">
        <v>225</v>
      </c>
      <c r="B95" s="30" t="s">
        <v>7</v>
      </c>
      <c r="C95" s="30">
        <v>1.0</v>
      </c>
      <c r="D95" s="157" t="s">
        <v>798</v>
      </c>
      <c r="E95" s="149">
        <v>138286.51</v>
      </c>
      <c r="F95" s="31" t="s">
        <v>28</v>
      </c>
      <c r="G95" s="50" t="s">
        <v>16</v>
      </c>
    </row>
    <row r="96" ht="15.75" customHeight="1">
      <c r="A96" s="30" t="s">
        <v>225</v>
      </c>
      <c r="B96" s="30" t="s">
        <v>7</v>
      </c>
      <c r="C96" s="30">
        <v>2.0</v>
      </c>
      <c r="D96" s="157" t="s">
        <v>1549</v>
      </c>
      <c r="E96" s="149">
        <v>199987.2</v>
      </c>
      <c r="F96" s="31" t="s">
        <v>40</v>
      </c>
      <c r="G96" s="50" t="s">
        <v>16</v>
      </c>
    </row>
    <row r="97" ht="15.75" customHeight="1">
      <c r="A97" s="30" t="s">
        <v>225</v>
      </c>
      <c r="B97" s="30" t="s">
        <v>7</v>
      </c>
      <c r="C97" s="30">
        <v>3.0</v>
      </c>
      <c r="D97" s="157" t="s">
        <v>1549</v>
      </c>
      <c r="E97" s="149">
        <v>199836.0</v>
      </c>
      <c r="F97" s="31" t="s">
        <v>40</v>
      </c>
      <c r="G97" s="50" t="s">
        <v>16</v>
      </c>
    </row>
    <row r="98" ht="15.75" customHeight="1">
      <c r="A98" s="30" t="s">
        <v>225</v>
      </c>
      <c r="B98" s="30" t="s">
        <v>7</v>
      </c>
      <c r="C98" s="30">
        <v>4.0</v>
      </c>
      <c r="D98" s="157" t="s">
        <v>1521</v>
      </c>
      <c r="E98" s="149">
        <v>200000.0</v>
      </c>
      <c r="F98" s="31" t="s">
        <v>31</v>
      </c>
      <c r="G98" s="50" t="s">
        <v>16</v>
      </c>
    </row>
    <row r="99" ht="15.75" customHeight="1">
      <c r="A99" s="30" t="s">
        <v>225</v>
      </c>
      <c r="B99" s="30" t="s">
        <v>7</v>
      </c>
      <c r="C99" s="30">
        <v>5.0</v>
      </c>
      <c r="D99" s="157" t="s">
        <v>1565</v>
      </c>
      <c r="E99" s="149">
        <v>110062.31</v>
      </c>
      <c r="F99" s="31" t="s">
        <v>102</v>
      </c>
      <c r="G99" s="50" t="s">
        <v>16</v>
      </c>
    </row>
    <row r="100" ht="15.75" customHeight="1">
      <c r="A100" s="30" t="s">
        <v>225</v>
      </c>
      <c r="B100" s="30" t="s">
        <v>7</v>
      </c>
      <c r="C100" s="30">
        <v>6.0</v>
      </c>
      <c r="D100" s="157" t="s">
        <v>1528</v>
      </c>
      <c r="E100" s="149">
        <v>152519.02</v>
      </c>
      <c r="F100" s="31" t="s">
        <v>8</v>
      </c>
      <c r="G100" s="50" t="s">
        <v>16</v>
      </c>
    </row>
    <row r="101" ht="15.75" customHeight="1">
      <c r="A101" s="30" t="s">
        <v>225</v>
      </c>
      <c r="B101" s="30" t="s">
        <v>7</v>
      </c>
      <c r="C101" s="30">
        <v>7.0</v>
      </c>
      <c r="D101" s="157" t="s">
        <v>671</v>
      </c>
      <c r="E101" s="149">
        <v>138385.82</v>
      </c>
      <c r="F101" s="31" t="s">
        <v>87</v>
      </c>
      <c r="G101" s="50" t="s">
        <v>16</v>
      </c>
    </row>
    <row r="102" ht="15.75" customHeight="1">
      <c r="A102" s="30" t="s">
        <v>225</v>
      </c>
      <c r="B102" s="30" t="s">
        <v>7</v>
      </c>
      <c r="C102" s="30">
        <v>8.0</v>
      </c>
      <c r="D102" s="157" t="s">
        <v>1565</v>
      </c>
      <c r="E102" s="149">
        <v>87900.12</v>
      </c>
      <c r="F102" s="31" t="s">
        <v>102</v>
      </c>
      <c r="G102" s="50" t="s">
        <v>16</v>
      </c>
    </row>
    <row r="103" ht="15.75" customHeight="1">
      <c r="A103" s="30" t="s">
        <v>225</v>
      </c>
      <c r="B103" s="30" t="s">
        <v>7</v>
      </c>
      <c r="C103" s="30">
        <v>9.0</v>
      </c>
      <c r="D103" s="157" t="s">
        <v>1549</v>
      </c>
      <c r="E103" s="149">
        <v>199836.0</v>
      </c>
      <c r="F103" s="31" t="s">
        <v>40</v>
      </c>
      <c r="G103" s="50" t="s">
        <v>16</v>
      </c>
    </row>
    <row r="104" ht="15.75" customHeight="1">
      <c r="A104" s="135" t="s">
        <v>225</v>
      </c>
      <c r="B104" s="135" t="s">
        <v>7</v>
      </c>
      <c r="C104" s="135">
        <v>10.0</v>
      </c>
      <c r="D104" s="215" t="s">
        <v>1549</v>
      </c>
      <c r="E104" s="150">
        <v>199987.2</v>
      </c>
      <c r="F104" s="137" t="s">
        <v>40</v>
      </c>
      <c r="G104" s="50" t="s">
        <v>16</v>
      </c>
    </row>
    <row r="105" ht="15.75" customHeight="1">
      <c r="A105" s="30" t="s">
        <v>146</v>
      </c>
      <c r="B105" s="30" t="s">
        <v>12</v>
      </c>
      <c r="C105" s="30">
        <v>1.0</v>
      </c>
      <c r="D105" s="157" t="s">
        <v>1566</v>
      </c>
      <c r="E105" s="149">
        <v>199235.3</v>
      </c>
      <c r="F105" s="31" t="s">
        <v>96</v>
      </c>
      <c r="G105" s="50" t="s">
        <v>16</v>
      </c>
    </row>
    <row r="106" ht="15.75" customHeight="1">
      <c r="A106" s="30" t="s">
        <v>146</v>
      </c>
      <c r="B106" s="30" t="s">
        <v>12</v>
      </c>
      <c r="C106" s="30">
        <v>2.0</v>
      </c>
      <c r="D106" s="157" t="s">
        <v>1567</v>
      </c>
      <c r="E106" s="149">
        <v>196748.03</v>
      </c>
      <c r="F106" s="31" t="s">
        <v>108</v>
      </c>
      <c r="G106" s="50" t="s">
        <v>16</v>
      </c>
    </row>
    <row r="107" ht="15.75" customHeight="1">
      <c r="A107" s="30" t="s">
        <v>146</v>
      </c>
      <c r="B107" s="30" t="s">
        <v>12</v>
      </c>
      <c r="C107" s="30">
        <v>3.0</v>
      </c>
      <c r="D107" s="157" t="s">
        <v>1566</v>
      </c>
      <c r="E107" s="149">
        <v>149441.38</v>
      </c>
      <c r="F107" s="31" t="s">
        <v>37</v>
      </c>
      <c r="G107" s="50" t="s">
        <v>16</v>
      </c>
    </row>
    <row r="108" ht="15.75" customHeight="1">
      <c r="A108" s="30" t="s">
        <v>146</v>
      </c>
      <c r="B108" s="30" t="s">
        <v>12</v>
      </c>
      <c r="C108" s="30">
        <v>4.0</v>
      </c>
      <c r="D108" s="157" t="s">
        <v>1568</v>
      </c>
      <c r="E108" s="149">
        <v>200000.0</v>
      </c>
      <c r="F108" s="31" t="s">
        <v>31</v>
      </c>
      <c r="G108" s="50" t="s">
        <v>16</v>
      </c>
    </row>
    <row r="109" ht="15.75" customHeight="1">
      <c r="A109" s="30" t="s">
        <v>146</v>
      </c>
      <c r="B109" s="30" t="s">
        <v>12</v>
      </c>
      <c r="C109" s="30">
        <v>5.0</v>
      </c>
      <c r="D109" s="157" t="s">
        <v>1568</v>
      </c>
      <c r="E109" s="149">
        <v>200000.0</v>
      </c>
      <c r="F109" s="31" t="s">
        <v>31</v>
      </c>
      <c r="G109" s="50" t="s">
        <v>16</v>
      </c>
    </row>
    <row r="110" ht="15.75" customHeight="1">
      <c r="A110" s="30" t="s">
        <v>146</v>
      </c>
      <c r="B110" s="30" t="s">
        <v>12</v>
      </c>
      <c r="C110" s="30">
        <v>6.0</v>
      </c>
      <c r="D110" s="157" t="s">
        <v>1569</v>
      </c>
      <c r="E110" s="149">
        <v>190664.57</v>
      </c>
      <c r="F110" s="31" t="s">
        <v>96</v>
      </c>
      <c r="G110" s="50" t="s">
        <v>16</v>
      </c>
    </row>
    <row r="111" ht="15.75" customHeight="1">
      <c r="A111" s="30" t="s">
        <v>146</v>
      </c>
      <c r="B111" s="30" t="s">
        <v>12</v>
      </c>
      <c r="C111" s="30">
        <v>7.0</v>
      </c>
      <c r="D111" s="157" t="s">
        <v>1568</v>
      </c>
      <c r="E111" s="149">
        <v>200000.0</v>
      </c>
      <c r="F111" s="31" t="s">
        <v>31</v>
      </c>
      <c r="G111" s="50" t="s">
        <v>16</v>
      </c>
    </row>
    <row r="112" ht="15.75" customHeight="1">
      <c r="A112" s="30" t="s">
        <v>146</v>
      </c>
      <c r="B112" s="30" t="s">
        <v>12</v>
      </c>
      <c r="C112" s="30">
        <v>8.0</v>
      </c>
      <c r="D112" s="157" t="s">
        <v>1570</v>
      </c>
      <c r="E112" s="149">
        <v>200000.0</v>
      </c>
      <c r="F112" s="31" t="s">
        <v>28</v>
      </c>
      <c r="G112" s="50" t="s">
        <v>10</v>
      </c>
      <c r="H112" s="50" t="s">
        <v>1571</v>
      </c>
      <c r="I112" s="50" t="s">
        <v>1572</v>
      </c>
    </row>
    <row r="113" ht="15.75" customHeight="1">
      <c r="A113" s="30" t="s">
        <v>147</v>
      </c>
      <c r="B113" s="30" t="s">
        <v>12</v>
      </c>
      <c r="C113" s="30">
        <v>1.0</v>
      </c>
      <c r="D113" s="157" t="s">
        <v>891</v>
      </c>
      <c r="E113" s="149">
        <v>100000.0</v>
      </c>
      <c r="F113" s="31" t="s">
        <v>99</v>
      </c>
      <c r="G113" s="50" t="s">
        <v>16</v>
      </c>
    </row>
    <row r="114" ht="15.75" customHeight="1">
      <c r="A114" s="30" t="s">
        <v>147</v>
      </c>
      <c r="B114" s="30" t="s">
        <v>12</v>
      </c>
      <c r="C114" s="30">
        <v>2.0</v>
      </c>
      <c r="D114" s="157" t="s">
        <v>1573</v>
      </c>
      <c r="E114" s="149">
        <v>100000.0</v>
      </c>
      <c r="F114" s="31" t="s">
        <v>129</v>
      </c>
      <c r="G114" s="50" t="s">
        <v>16</v>
      </c>
    </row>
    <row r="115" ht="15.75" customHeight="1">
      <c r="A115" s="30" t="s">
        <v>147</v>
      </c>
      <c r="B115" s="30" t="s">
        <v>12</v>
      </c>
      <c r="C115" s="30">
        <v>3.0</v>
      </c>
      <c r="D115" s="157" t="s">
        <v>1574</v>
      </c>
      <c r="E115" s="149">
        <v>200000.0</v>
      </c>
      <c r="F115" s="31" t="s">
        <v>114</v>
      </c>
      <c r="G115" s="50" t="s">
        <v>16</v>
      </c>
    </row>
    <row r="116" ht="15.75" customHeight="1">
      <c r="A116" s="30" t="s">
        <v>147</v>
      </c>
      <c r="B116" s="30" t="s">
        <v>12</v>
      </c>
      <c r="C116" s="30">
        <v>4.0</v>
      </c>
      <c r="D116" s="157" t="s">
        <v>1575</v>
      </c>
      <c r="E116" s="149">
        <v>200000.0</v>
      </c>
      <c r="F116" s="31" t="s">
        <v>114</v>
      </c>
      <c r="G116" s="50" t="s">
        <v>16</v>
      </c>
    </row>
    <row r="117" ht="15.75" customHeight="1">
      <c r="A117" s="30" t="s">
        <v>147</v>
      </c>
      <c r="B117" s="30" t="s">
        <v>12</v>
      </c>
      <c r="C117" s="30">
        <v>5.0</v>
      </c>
      <c r="D117" s="157" t="s">
        <v>1528</v>
      </c>
      <c r="E117" s="149">
        <v>200000.0</v>
      </c>
      <c r="F117" s="31" t="s">
        <v>8</v>
      </c>
      <c r="G117" s="50" t="s">
        <v>16</v>
      </c>
    </row>
    <row r="118" ht="15.75" customHeight="1">
      <c r="A118" s="30" t="s">
        <v>147</v>
      </c>
      <c r="B118" s="30" t="s">
        <v>12</v>
      </c>
      <c r="C118" s="30">
        <v>6.0</v>
      </c>
      <c r="D118" s="157" t="s">
        <v>1568</v>
      </c>
      <c r="E118" s="149">
        <v>200000.0</v>
      </c>
      <c r="F118" s="31" t="s">
        <v>31</v>
      </c>
      <c r="G118" s="50" t="s">
        <v>16</v>
      </c>
    </row>
    <row r="119" ht="15.75" customHeight="1">
      <c r="A119" s="30" t="s">
        <v>147</v>
      </c>
      <c r="B119" s="30" t="s">
        <v>12</v>
      </c>
      <c r="C119" s="30">
        <v>7.0</v>
      </c>
      <c r="D119" s="157" t="s">
        <v>1576</v>
      </c>
      <c r="E119" s="149">
        <v>168006.64</v>
      </c>
      <c r="F119" s="31" t="s">
        <v>81</v>
      </c>
      <c r="G119" s="50" t="s">
        <v>16</v>
      </c>
    </row>
    <row r="120" ht="15.75" customHeight="1">
      <c r="A120" s="30" t="s">
        <v>147</v>
      </c>
      <c r="B120" s="30" t="s">
        <v>12</v>
      </c>
      <c r="C120" s="30">
        <v>8.0</v>
      </c>
      <c r="D120" s="157" t="s">
        <v>1577</v>
      </c>
      <c r="E120" s="149">
        <v>198507.38</v>
      </c>
      <c r="F120" s="31" t="s">
        <v>24</v>
      </c>
      <c r="G120" s="50" t="s">
        <v>16</v>
      </c>
    </row>
    <row r="121" ht="15.75" customHeight="1">
      <c r="A121" s="30" t="s">
        <v>147</v>
      </c>
      <c r="B121" s="30" t="s">
        <v>12</v>
      </c>
      <c r="C121" s="30">
        <v>9.0</v>
      </c>
      <c r="D121" s="157" t="s">
        <v>1548</v>
      </c>
      <c r="E121" s="149">
        <v>171931.2</v>
      </c>
      <c r="F121" s="31" t="s">
        <v>52</v>
      </c>
      <c r="G121" s="50" t="s">
        <v>16</v>
      </c>
    </row>
    <row r="122" ht="15.75" customHeight="1">
      <c r="A122" s="30" t="s">
        <v>148</v>
      </c>
      <c r="B122" s="30" t="s">
        <v>12</v>
      </c>
      <c r="C122" s="30">
        <v>1.0</v>
      </c>
      <c r="D122" s="157" t="s">
        <v>1568</v>
      </c>
      <c r="E122" s="149">
        <v>200000.0</v>
      </c>
      <c r="F122" s="31" t="s">
        <v>31</v>
      </c>
      <c r="G122" s="50" t="s">
        <v>16</v>
      </c>
    </row>
    <row r="123" ht="15.75" customHeight="1">
      <c r="A123" s="30" t="s">
        <v>148</v>
      </c>
      <c r="B123" s="30" t="s">
        <v>12</v>
      </c>
      <c r="C123" s="30">
        <v>2.0</v>
      </c>
      <c r="D123" s="157" t="s">
        <v>1566</v>
      </c>
      <c r="E123" s="149">
        <v>159754.99</v>
      </c>
      <c r="F123" s="31" t="s">
        <v>96</v>
      </c>
      <c r="G123" s="50" t="s">
        <v>16</v>
      </c>
    </row>
    <row r="124" ht="15.75" customHeight="1">
      <c r="A124" s="30" t="s">
        <v>148</v>
      </c>
      <c r="B124" s="30" t="s">
        <v>12</v>
      </c>
      <c r="C124" s="30">
        <v>3.0</v>
      </c>
      <c r="D124" s="157" t="s">
        <v>1578</v>
      </c>
      <c r="E124" s="149">
        <v>169354.33</v>
      </c>
      <c r="F124" s="31" t="s">
        <v>46</v>
      </c>
      <c r="G124" s="50" t="s">
        <v>16</v>
      </c>
    </row>
    <row r="125" ht="15.75" customHeight="1">
      <c r="A125" s="30" t="s">
        <v>148</v>
      </c>
      <c r="B125" s="30" t="s">
        <v>12</v>
      </c>
      <c r="C125" s="30">
        <v>4.0</v>
      </c>
      <c r="D125" s="157" t="s">
        <v>1532</v>
      </c>
      <c r="E125" s="149">
        <v>164790.25</v>
      </c>
      <c r="F125" s="31" t="s">
        <v>96</v>
      </c>
      <c r="G125" s="50" t="s">
        <v>16</v>
      </c>
    </row>
    <row r="126" ht="15.75" customHeight="1">
      <c r="A126" s="30" t="s">
        <v>148</v>
      </c>
      <c r="B126" s="30" t="s">
        <v>12</v>
      </c>
      <c r="C126" s="30">
        <v>5.0</v>
      </c>
      <c r="D126" s="157" t="s">
        <v>1568</v>
      </c>
      <c r="E126" s="149">
        <v>200000.0</v>
      </c>
      <c r="F126" s="31" t="s">
        <v>31</v>
      </c>
      <c r="G126" s="50" t="s">
        <v>16</v>
      </c>
    </row>
    <row r="127" ht="15.75" customHeight="1">
      <c r="A127" s="30" t="s">
        <v>148</v>
      </c>
      <c r="B127" s="30" t="s">
        <v>12</v>
      </c>
      <c r="C127" s="30">
        <v>6.0</v>
      </c>
      <c r="D127" s="157" t="s">
        <v>798</v>
      </c>
      <c r="E127" s="149">
        <v>88561.23</v>
      </c>
      <c r="F127" s="31" t="s">
        <v>28</v>
      </c>
      <c r="G127" s="50" t="s">
        <v>16</v>
      </c>
    </row>
    <row r="128" ht="15.75" customHeight="1">
      <c r="A128" s="30" t="s">
        <v>148</v>
      </c>
      <c r="B128" s="30" t="s">
        <v>12</v>
      </c>
      <c r="C128" s="30">
        <v>7.0</v>
      </c>
      <c r="D128" s="157" t="s">
        <v>1547</v>
      </c>
      <c r="E128" s="149">
        <v>159107.69</v>
      </c>
      <c r="F128" s="31" t="s">
        <v>87</v>
      </c>
      <c r="G128" s="50" t="s">
        <v>16</v>
      </c>
    </row>
    <row r="129" ht="15.75" customHeight="1">
      <c r="A129" s="30" t="s">
        <v>148</v>
      </c>
      <c r="B129" s="30" t="s">
        <v>12</v>
      </c>
      <c r="C129" s="30">
        <v>8.0</v>
      </c>
      <c r="D129" s="157" t="s">
        <v>1579</v>
      </c>
      <c r="E129" s="149">
        <v>151668.81</v>
      </c>
      <c r="F129" s="31" t="s">
        <v>61</v>
      </c>
      <c r="G129" s="50" t="s">
        <v>16</v>
      </c>
    </row>
    <row r="130" ht="15.75" customHeight="1">
      <c r="A130" s="30" t="s">
        <v>148</v>
      </c>
      <c r="B130" s="30" t="s">
        <v>12</v>
      </c>
      <c r="C130" s="30">
        <v>9.0</v>
      </c>
      <c r="D130" s="157" t="s">
        <v>1580</v>
      </c>
      <c r="E130" s="149">
        <v>146339.98</v>
      </c>
      <c r="F130" s="31" t="s">
        <v>61</v>
      </c>
      <c r="G130" s="50" t="s">
        <v>16</v>
      </c>
    </row>
    <row r="131" ht="15.75" customHeight="1">
      <c r="A131" s="30" t="s">
        <v>149</v>
      </c>
      <c r="B131" s="30" t="s">
        <v>12</v>
      </c>
      <c r="C131" s="30">
        <v>1.0</v>
      </c>
      <c r="D131" s="157" t="s">
        <v>1547</v>
      </c>
      <c r="E131" s="149">
        <v>194377.01</v>
      </c>
      <c r="F131" s="31" t="s">
        <v>87</v>
      </c>
      <c r="G131" s="50" t="s">
        <v>16</v>
      </c>
    </row>
    <row r="132" ht="15.75" customHeight="1">
      <c r="A132" s="30" t="s">
        <v>149</v>
      </c>
      <c r="B132" s="30" t="s">
        <v>12</v>
      </c>
      <c r="C132" s="30">
        <v>2.0</v>
      </c>
      <c r="D132" s="157" t="s">
        <v>1580</v>
      </c>
      <c r="E132" s="149">
        <v>185339.94</v>
      </c>
      <c r="F132" s="31" t="s">
        <v>61</v>
      </c>
      <c r="G132" s="50" t="s">
        <v>16</v>
      </c>
    </row>
    <row r="133" ht="15.75" customHeight="1">
      <c r="A133" s="30" t="s">
        <v>149</v>
      </c>
      <c r="B133" s="30" t="s">
        <v>12</v>
      </c>
      <c r="C133" s="30">
        <v>3.0</v>
      </c>
      <c r="D133" s="157" t="s">
        <v>1581</v>
      </c>
      <c r="E133" s="149">
        <v>199225.49</v>
      </c>
      <c r="F133" s="31" t="s">
        <v>117</v>
      </c>
      <c r="G133" s="50" t="s">
        <v>16</v>
      </c>
    </row>
    <row r="134" ht="15.75" customHeight="1">
      <c r="A134" s="30" t="s">
        <v>149</v>
      </c>
      <c r="B134" s="30" t="s">
        <v>12</v>
      </c>
      <c r="C134" s="30">
        <v>4.0</v>
      </c>
      <c r="D134" s="157" t="s">
        <v>1582</v>
      </c>
      <c r="E134" s="149">
        <v>192806.73</v>
      </c>
      <c r="F134" s="31" t="s">
        <v>96</v>
      </c>
      <c r="G134" s="50" t="s">
        <v>16</v>
      </c>
    </row>
    <row r="135" ht="15.75" customHeight="1">
      <c r="A135" s="30" t="s">
        <v>149</v>
      </c>
      <c r="B135" s="30" t="s">
        <v>12</v>
      </c>
      <c r="C135" s="30">
        <v>5.0</v>
      </c>
      <c r="D135" s="157" t="s">
        <v>1554</v>
      </c>
      <c r="E135" s="149">
        <v>194958.59</v>
      </c>
      <c r="F135" s="31" t="s">
        <v>96</v>
      </c>
      <c r="G135" s="50" t="s">
        <v>16</v>
      </c>
    </row>
    <row r="136" ht="15.75" customHeight="1">
      <c r="A136" s="30" t="s">
        <v>149</v>
      </c>
      <c r="B136" s="30" t="s">
        <v>12</v>
      </c>
      <c r="C136" s="30">
        <v>6.0</v>
      </c>
      <c r="D136" s="157" t="s">
        <v>1580</v>
      </c>
      <c r="E136" s="149">
        <v>174278.85</v>
      </c>
      <c r="F136" s="31" t="s">
        <v>61</v>
      </c>
      <c r="G136" s="50" t="s">
        <v>16</v>
      </c>
    </row>
    <row r="137" ht="15.75" customHeight="1">
      <c r="A137" s="30" t="s">
        <v>149</v>
      </c>
      <c r="B137" s="30" t="s">
        <v>12</v>
      </c>
      <c r="C137" s="30">
        <v>7.0</v>
      </c>
      <c r="D137" s="157" t="s">
        <v>1583</v>
      </c>
      <c r="E137" s="149">
        <v>179419.97</v>
      </c>
      <c r="F137" s="31" t="s">
        <v>61</v>
      </c>
      <c r="G137" s="50" t="s">
        <v>16</v>
      </c>
    </row>
    <row r="138" ht="15.75" customHeight="1">
      <c r="A138" s="30" t="s">
        <v>149</v>
      </c>
      <c r="B138" s="30" t="s">
        <v>12</v>
      </c>
      <c r="C138" s="30">
        <v>8.0</v>
      </c>
      <c r="D138" s="157" t="s">
        <v>1584</v>
      </c>
      <c r="E138" s="149">
        <v>98727.55</v>
      </c>
      <c r="F138" s="31" t="s">
        <v>120</v>
      </c>
      <c r="G138" s="50" t="s">
        <v>10</v>
      </c>
      <c r="H138" s="50" t="s">
        <v>1585</v>
      </c>
      <c r="I138" s="50" t="s">
        <v>1556</v>
      </c>
    </row>
    <row r="139" ht="15.75" customHeight="1">
      <c r="A139" s="30" t="s">
        <v>149</v>
      </c>
      <c r="B139" s="30" t="s">
        <v>12</v>
      </c>
      <c r="C139" s="30">
        <v>9.0</v>
      </c>
      <c r="D139" s="157" t="s">
        <v>798</v>
      </c>
      <c r="E139" s="149">
        <v>197844.75</v>
      </c>
      <c r="F139" s="31" t="s">
        <v>28</v>
      </c>
      <c r="G139" s="50" t="s">
        <v>16</v>
      </c>
    </row>
    <row r="140" ht="15.75" customHeight="1">
      <c r="A140" s="30" t="s">
        <v>149</v>
      </c>
      <c r="B140" s="30" t="s">
        <v>12</v>
      </c>
      <c r="C140" s="30">
        <v>10.0</v>
      </c>
      <c r="D140" s="157" t="s">
        <v>1520</v>
      </c>
      <c r="E140" s="149">
        <v>200000.0</v>
      </c>
      <c r="F140" s="31" t="s">
        <v>13</v>
      </c>
      <c r="G140" s="50" t="s">
        <v>16</v>
      </c>
    </row>
    <row r="141" ht="15.75" customHeight="1">
      <c r="A141" s="30" t="s">
        <v>218</v>
      </c>
      <c r="B141" s="30" t="s">
        <v>12</v>
      </c>
      <c r="C141" s="30">
        <v>1.0</v>
      </c>
      <c r="D141" s="157" t="s">
        <v>1568</v>
      </c>
      <c r="E141" s="149">
        <v>200000.0</v>
      </c>
      <c r="F141" s="31" t="s">
        <v>31</v>
      </c>
      <c r="G141" s="50" t="s">
        <v>16</v>
      </c>
    </row>
    <row r="142" ht="15.75" customHeight="1">
      <c r="A142" s="30" t="s">
        <v>218</v>
      </c>
      <c r="B142" s="30" t="s">
        <v>12</v>
      </c>
      <c r="C142" s="30">
        <v>2.0</v>
      </c>
      <c r="D142" s="157" t="s">
        <v>1568</v>
      </c>
      <c r="E142" s="149">
        <v>200000.0</v>
      </c>
      <c r="F142" s="31" t="s">
        <v>31</v>
      </c>
      <c r="G142" s="50" t="s">
        <v>16</v>
      </c>
    </row>
    <row r="143" ht="15.75" customHeight="1">
      <c r="A143" s="30" t="s">
        <v>218</v>
      </c>
      <c r="B143" s="30" t="s">
        <v>12</v>
      </c>
      <c r="C143" s="30">
        <v>3.0</v>
      </c>
      <c r="D143" s="157" t="s">
        <v>1586</v>
      </c>
      <c r="E143" s="149">
        <v>196806.76</v>
      </c>
      <c r="F143" s="31" t="s">
        <v>96</v>
      </c>
      <c r="G143" s="50" t="s">
        <v>16</v>
      </c>
    </row>
    <row r="144" ht="15.75" customHeight="1">
      <c r="A144" s="30" t="s">
        <v>218</v>
      </c>
      <c r="B144" s="30" t="s">
        <v>12</v>
      </c>
      <c r="C144" s="30">
        <v>4.0</v>
      </c>
      <c r="D144" s="157" t="s">
        <v>1587</v>
      </c>
      <c r="E144" s="149">
        <v>198949.0</v>
      </c>
      <c r="F144" s="31" t="s">
        <v>70</v>
      </c>
      <c r="G144" s="50" t="s">
        <v>16</v>
      </c>
    </row>
    <row r="145" ht="15.75" customHeight="1">
      <c r="A145" s="30" t="s">
        <v>218</v>
      </c>
      <c r="B145" s="30" t="s">
        <v>12</v>
      </c>
      <c r="C145" s="30">
        <v>5.0</v>
      </c>
      <c r="D145" s="157" t="s">
        <v>723</v>
      </c>
      <c r="E145" s="149">
        <v>185285.41</v>
      </c>
      <c r="F145" s="31" t="s">
        <v>46</v>
      </c>
      <c r="G145" s="50" t="s">
        <v>16</v>
      </c>
    </row>
    <row r="146" ht="15.75" customHeight="1">
      <c r="A146" s="30" t="s">
        <v>218</v>
      </c>
      <c r="B146" s="30" t="s">
        <v>12</v>
      </c>
      <c r="C146" s="30">
        <v>6.0</v>
      </c>
      <c r="D146" s="157" t="s">
        <v>1588</v>
      </c>
      <c r="E146" s="149">
        <v>200000.0</v>
      </c>
      <c r="F146" s="31" t="s">
        <v>34</v>
      </c>
      <c r="G146" s="50" t="s">
        <v>16</v>
      </c>
    </row>
    <row r="147" ht="15.75" customHeight="1">
      <c r="A147" s="30" t="s">
        <v>218</v>
      </c>
      <c r="B147" s="30" t="s">
        <v>12</v>
      </c>
      <c r="C147" s="30">
        <v>7.0</v>
      </c>
      <c r="D147" s="157" t="s">
        <v>1570</v>
      </c>
      <c r="E147" s="149">
        <v>100000.0</v>
      </c>
      <c r="F147" s="31" t="s">
        <v>28</v>
      </c>
      <c r="G147" s="50" t="s">
        <v>10</v>
      </c>
      <c r="H147" s="50" t="s">
        <v>1560</v>
      </c>
      <c r="I147" s="50" t="s">
        <v>1572</v>
      </c>
    </row>
    <row r="148" ht="15.75" customHeight="1">
      <c r="A148" s="30" t="s">
        <v>219</v>
      </c>
      <c r="B148" s="30" t="s">
        <v>12</v>
      </c>
      <c r="C148" s="30">
        <v>1.0</v>
      </c>
      <c r="D148" s="157" t="s">
        <v>1589</v>
      </c>
      <c r="E148" s="149">
        <v>111110.0</v>
      </c>
      <c r="F148" s="31" t="s">
        <v>49</v>
      </c>
      <c r="G148" s="50" t="s">
        <v>10</v>
      </c>
      <c r="H148" s="50" t="s">
        <v>1590</v>
      </c>
      <c r="I148" s="50" t="s">
        <v>1572</v>
      </c>
    </row>
    <row r="149" ht="15.75" customHeight="1">
      <c r="A149" s="30" t="s">
        <v>219</v>
      </c>
      <c r="B149" s="30" t="s">
        <v>12</v>
      </c>
      <c r="C149" s="30">
        <v>2.0</v>
      </c>
      <c r="D149" s="157" t="s">
        <v>1591</v>
      </c>
      <c r="E149" s="149">
        <v>100000.0</v>
      </c>
      <c r="F149" s="31" t="s">
        <v>123</v>
      </c>
      <c r="G149" s="50" t="s">
        <v>16</v>
      </c>
    </row>
    <row r="150" ht="15.75" customHeight="1">
      <c r="A150" s="30" t="s">
        <v>219</v>
      </c>
      <c r="B150" s="30" t="s">
        <v>12</v>
      </c>
      <c r="C150" s="30">
        <v>3.0</v>
      </c>
      <c r="D150" s="157" t="s">
        <v>1548</v>
      </c>
      <c r="E150" s="149">
        <v>131721.98</v>
      </c>
      <c r="F150" s="31" t="s">
        <v>52</v>
      </c>
      <c r="G150" s="50" t="s">
        <v>16</v>
      </c>
    </row>
    <row r="151" ht="15.75" customHeight="1">
      <c r="A151" s="30" t="s">
        <v>219</v>
      </c>
      <c r="B151" s="30" t="s">
        <v>12</v>
      </c>
      <c r="C151" s="30">
        <v>4.0</v>
      </c>
      <c r="D151" s="157" t="s">
        <v>1551</v>
      </c>
      <c r="E151" s="149">
        <v>136922.36</v>
      </c>
      <c r="F151" s="31" t="s">
        <v>108</v>
      </c>
      <c r="G151" s="50" t="s">
        <v>16</v>
      </c>
    </row>
    <row r="152" ht="15.75" customHeight="1">
      <c r="A152" s="30" t="s">
        <v>219</v>
      </c>
      <c r="B152" s="30" t="s">
        <v>12</v>
      </c>
      <c r="C152" s="30">
        <v>5.0</v>
      </c>
      <c r="D152" s="157" t="s">
        <v>1568</v>
      </c>
      <c r="E152" s="149">
        <v>200000.0</v>
      </c>
      <c r="F152" s="31" t="s">
        <v>31</v>
      </c>
      <c r="G152" s="50" t="s">
        <v>16</v>
      </c>
    </row>
    <row r="153" ht="15.75" customHeight="1">
      <c r="A153" s="30" t="s">
        <v>219</v>
      </c>
      <c r="B153" s="30" t="s">
        <v>12</v>
      </c>
      <c r="C153" s="30">
        <v>6.0</v>
      </c>
      <c r="D153" s="157" t="s">
        <v>1568</v>
      </c>
      <c r="E153" s="149">
        <v>200000.0</v>
      </c>
      <c r="F153" s="31" t="s">
        <v>31</v>
      </c>
      <c r="G153" s="50" t="s">
        <v>16</v>
      </c>
    </row>
    <row r="154" ht="15.75" customHeight="1">
      <c r="A154" s="30" t="s">
        <v>220</v>
      </c>
      <c r="B154" s="30" t="s">
        <v>12</v>
      </c>
      <c r="C154" s="30">
        <v>1.0</v>
      </c>
      <c r="D154" s="157" t="s">
        <v>1592</v>
      </c>
      <c r="E154" s="149">
        <v>200000.0</v>
      </c>
      <c r="F154" s="31" t="s">
        <v>40</v>
      </c>
      <c r="G154" s="50" t="s">
        <v>16</v>
      </c>
    </row>
    <row r="155" ht="15.75" customHeight="1">
      <c r="A155" s="30" t="s">
        <v>220</v>
      </c>
      <c r="B155" s="30" t="s">
        <v>12</v>
      </c>
      <c r="C155" s="30">
        <v>2.0</v>
      </c>
      <c r="D155" s="157" t="s">
        <v>1568</v>
      </c>
      <c r="E155" s="149">
        <v>200000.0</v>
      </c>
      <c r="F155" s="31" t="s">
        <v>31</v>
      </c>
      <c r="G155" s="50" t="s">
        <v>16</v>
      </c>
    </row>
    <row r="156" ht="15.75" customHeight="1">
      <c r="A156" s="30" t="s">
        <v>220</v>
      </c>
      <c r="B156" s="30" t="s">
        <v>12</v>
      </c>
      <c r="C156" s="30">
        <v>3.0</v>
      </c>
      <c r="D156" s="157" t="s">
        <v>1568</v>
      </c>
      <c r="E156" s="149">
        <v>200000.0</v>
      </c>
      <c r="F156" s="31" t="s">
        <v>31</v>
      </c>
      <c r="G156" s="50" t="s">
        <v>16</v>
      </c>
    </row>
    <row r="157" ht="15.75" customHeight="1">
      <c r="A157" s="30" t="s">
        <v>221</v>
      </c>
      <c r="B157" s="30" t="s">
        <v>12</v>
      </c>
      <c r="C157" s="30">
        <v>1.0</v>
      </c>
      <c r="D157" s="157" t="s">
        <v>1568</v>
      </c>
      <c r="E157" s="149">
        <v>200000.0</v>
      </c>
      <c r="F157" s="31" t="s">
        <v>31</v>
      </c>
      <c r="G157" s="50" t="s">
        <v>16</v>
      </c>
    </row>
    <row r="158" ht="15.75" customHeight="1">
      <c r="A158" s="30" t="s">
        <v>221</v>
      </c>
      <c r="B158" s="30" t="s">
        <v>12</v>
      </c>
      <c r="C158" s="30">
        <v>2.0</v>
      </c>
      <c r="D158" s="157" t="s">
        <v>1568</v>
      </c>
      <c r="E158" s="149">
        <v>200000.0</v>
      </c>
      <c r="F158" s="31" t="s">
        <v>31</v>
      </c>
      <c r="G158" s="50" t="s">
        <v>16</v>
      </c>
    </row>
    <row r="159" ht="15.75" customHeight="1">
      <c r="A159" s="30" t="s">
        <v>221</v>
      </c>
      <c r="B159" s="30" t="s">
        <v>12</v>
      </c>
      <c r="C159" s="30">
        <v>3.0</v>
      </c>
      <c r="D159" s="157" t="s">
        <v>1568</v>
      </c>
      <c r="E159" s="149">
        <v>200000.0</v>
      </c>
      <c r="F159" s="31" t="s">
        <v>31</v>
      </c>
      <c r="G159" s="50" t="s">
        <v>16</v>
      </c>
    </row>
    <row r="160" ht="15.75" customHeight="1">
      <c r="A160" s="30" t="s">
        <v>221</v>
      </c>
      <c r="B160" s="30" t="s">
        <v>12</v>
      </c>
      <c r="C160" s="30">
        <v>4.0</v>
      </c>
      <c r="D160" s="157" t="s">
        <v>1568</v>
      </c>
      <c r="E160" s="149">
        <v>200000.0</v>
      </c>
      <c r="F160" s="31" t="s">
        <v>31</v>
      </c>
      <c r="G160" s="50" t="s">
        <v>16</v>
      </c>
    </row>
    <row r="161" ht="15.75" customHeight="1">
      <c r="A161" s="30" t="s">
        <v>221</v>
      </c>
      <c r="B161" s="30" t="s">
        <v>12</v>
      </c>
      <c r="C161" s="30">
        <v>5.0</v>
      </c>
      <c r="D161" s="157" t="s">
        <v>723</v>
      </c>
      <c r="E161" s="149">
        <v>179457.23</v>
      </c>
      <c r="F161" s="31" t="s">
        <v>46</v>
      </c>
      <c r="G161" s="50" t="s">
        <v>16</v>
      </c>
    </row>
    <row r="162" ht="15.75" customHeight="1">
      <c r="A162" s="30" t="s">
        <v>221</v>
      </c>
      <c r="B162" s="30" t="s">
        <v>12</v>
      </c>
      <c r="C162" s="30">
        <v>6.0</v>
      </c>
      <c r="D162" s="157" t="s">
        <v>1549</v>
      </c>
      <c r="E162" s="149">
        <v>200000.0</v>
      </c>
      <c r="F162" s="31" t="s">
        <v>40</v>
      </c>
      <c r="G162" s="50" t="s">
        <v>16</v>
      </c>
    </row>
    <row r="163" ht="15.75" customHeight="1">
      <c r="A163" s="30" t="s">
        <v>221</v>
      </c>
      <c r="B163" s="30" t="s">
        <v>12</v>
      </c>
      <c r="C163" s="30">
        <v>7.0</v>
      </c>
      <c r="D163" s="157" t="s">
        <v>1570</v>
      </c>
      <c r="E163" s="149">
        <v>200000.0</v>
      </c>
      <c r="F163" s="31" t="s">
        <v>49</v>
      </c>
      <c r="G163" s="50" t="s">
        <v>10</v>
      </c>
      <c r="H163" s="50" t="s">
        <v>903</v>
      </c>
      <c r="I163" s="50" t="s">
        <v>1572</v>
      </c>
    </row>
    <row r="164" ht="15.75" customHeight="1">
      <c r="A164" s="30" t="s">
        <v>221</v>
      </c>
      <c r="B164" s="30" t="s">
        <v>12</v>
      </c>
      <c r="C164" s="30">
        <v>8.0</v>
      </c>
      <c r="D164" s="157" t="s">
        <v>1593</v>
      </c>
      <c r="E164" s="149">
        <v>200000.0</v>
      </c>
      <c r="F164" s="31" t="s">
        <v>132</v>
      </c>
      <c r="G164" s="50" t="s">
        <v>16</v>
      </c>
    </row>
    <row r="165" ht="15.75" customHeight="1">
      <c r="A165" s="30" t="s">
        <v>222</v>
      </c>
      <c r="B165" s="30" t="s">
        <v>12</v>
      </c>
      <c r="C165" s="30">
        <v>1.0</v>
      </c>
      <c r="D165" s="157" t="s">
        <v>1568</v>
      </c>
      <c r="E165" s="149">
        <v>178550.0</v>
      </c>
      <c r="F165" s="31" t="s">
        <v>31</v>
      </c>
      <c r="G165" s="50" t="s">
        <v>16</v>
      </c>
    </row>
    <row r="166" ht="15.75" customHeight="1">
      <c r="A166" s="30" t="s">
        <v>222</v>
      </c>
      <c r="B166" s="30" t="s">
        <v>12</v>
      </c>
      <c r="C166" s="30">
        <v>2.0</v>
      </c>
      <c r="D166" s="157" t="s">
        <v>1549</v>
      </c>
      <c r="E166" s="149">
        <v>199987.2</v>
      </c>
      <c r="F166" s="31" t="s">
        <v>40</v>
      </c>
      <c r="G166" s="50" t="s">
        <v>16</v>
      </c>
    </row>
    <row r="167" ht="15.75" customHeight="1">
      <c r="A167" s="30" t="s">
        <v>222</v>
      </c>
      <c r="B167" s="30" t="s">
        <v>12</v>
      </c>
      <c r="C167" s="30">
        <v>3.0</v>
      </c>
      <c r="D167" s="157" t="s">
        <v>1549</v>
      </c>
      <c r="E167" s="149">
        <v>199920.0</v>
      </c>
      <c r="F167" s="31" t="s">
        <v>40</v>
      </c>
      <c r="G167" s="50" t="s">
        <v>16</v>
      </c>
    </row>
    <row r="168" ht="15.75" customHeight="1">
      <c r="A168" s="30" t="s">
        <v>222</v>
      </c>
      <c r="B168" s="30" t="s">
        <v>12</v>
      </c>
      <c r="C168" s="30">
        <v>4.0</v>
      </c>
      <c r="D168" s="157" t="s">
        <v>1549</v>
      </c>
      <c r="E168" s="149">
        <v>199920.0</v>
      </c>
      <c r="F168" s="31" t="s">
        <v>40</v>
      </c>
      <c r="G168" s="50" t="s">
        <v>16</v>
      </c>
    </row>
    <row r="169" ht="15.75" customHeight="1">
      <c r="A169" s="30" t="s">
        <v>222</v>
      </c>
      <c r="B169" s="30" t="s">
        <v>12</v>
      </c>
      <c r="C169" s="30">
        <v>5.0</v>
      </c>
      <c r="D169" s="157" t="s">
        <v>1549</v>
      </c>
      <c r="E169" s="149">
        <v>199920.0</v>
      </c>
      <c r="F169" s="31" t="s">
        <v>40</v>
      </c>
      <c r="G169" s="50" t="s">
        <v>16</v>
      </c>
    </row>
    <row r="170" ht="15.75" customHeight="1">
      <c r="A170" s="30" t="s">
        <v>222</v>
      </c>
      <c r="B170" s="30" t="s">
        <v>12</v>
      </c>
      <c r="C170" s="30">
        <v>6.0</v>
      </c>
      <c r="D170" s="157" t="s">
        <v>1528</v>
      </c>
      <c r="E170" s="149">
        <v>199934.62</v>
      </c>
      <c r="F170" s="31" t="s">
        <v>8</v>
      </c>
      <c r="G170" s="50" t="s">
        <v>16</v>
      </c>
    </row>
    <row r="171" ht="15.75" customHeight="1">
      <c r="A171" s="30" t="s">
        <v>222</v>
      </c>
      <c r="B171" s="30" t="s">
        <v>12</v>
      </c>
      <c r="C171" s="30">
        <v>7.0</v>
      </c>
      <c r="D171" s="157" t="s">
        <v>1528</v>
      </c>
      <c r="E171" s="149">
        <v>199934.62</v>
      </c>
      <c r="F171" s="31" t="s">
        <v>8</v>
      </c>
      <c r="G171" s="50" t="s">
        <v>16</v>
      </c>
    </row>
    <row r="172" ht="15.75" customHeight="1">
      <c r="A172" s="30" t="s">
        <v>222</v>
      </c>
      <c r="B172" s="30" t="s">
        <v>12</v>
      </c>
      <c r="C172" s="30">
        <v>8.0</v>
      </c>
      <c r="D172" s="157" t="s">
        <v>1528</v>
      </c>
      <c r="E172" s="149">
        <v>199934.62</v>
      </c>
      <c r="F172" s="31" t="s">
        <v>8</v>
      </c>
      <c r="G172" s="50" t="s">
        <v>16</v>
      </c>
    </row>
    <row r="173" ht="15.75" customHeight="1">
      <c r="A173" s="30" t="s">
        <v>222</v>
      </c>
      <c r="B173" s="30" t="s">
        <v>12</v>
      </c>
      <c r="C173" s="30">
        <v>9.0</v>
      </c>
      <c r="D173" s="157" t="s">
        <v>1552</v>
      </c>
      <c r="E173" s="149">
        <v>171506.6</v>
      </c>
      <c r="F173" s="31" t="s">
        <v>90</v>
      </c>
      <c r="G173" s="50" t="s">
        <v>16</v>
      </c>
    </row>
    <row r="174" ht="15.75" customHeight="1">
      <c r="A174" s="30" t="s">
        <v>223</v>
      </c>
      <c r="B174" s="30" t="s">
        <v>12</v>
      </c>
      <c r="C174" s="30">
        <v>1.0</v>
      </c>
      <c r="D174" s="157" t="s">
        <v>1528</v>
      </c>
      <c r="E174" s="149">
        <v>199934.62</v>
      </c>
      <c r="F174" s="31" t="s">
        <v>8</v>
      </c>
      <c r="G174" s="50" t="s">
        <v>16</v>
      </c>
    </row>
    <row r="175" ht="15.75" customHeight="1">
      <c r="A175" s="30" t="s">
        <v>223</v>
      </c>
      <c r="B175" s="30" t="s">
        <v>12</v>
      </c>
      <c r="C175" s="30">
        <v>2.0</v>
      </c>
      <c r="D175" s="157" t="s">
        <v>1528</v>
      </c>
      <c r="E175" s="149">
        <v>199944.62</v>
      </c>
      <c r="F175" s="31" t="s">
        <v>8</v>
      </c>
      <c r="G175" s="50" t="s">
        <v>16</v>
      </c>
    </row>
    <row r="176" ht="15.75" customHeight="1">
      <c r="A176" s="30" t="s">
        <v>223</v>
      </c>
      <c r="B176" s="30" t="s">
        <v>12</v>
      </c>
      <c r="C176" s="30">
        <v>3.0</v>
      </c>
      <c r="D176" s="157" t="s">
        <v>1528</v>
      </c>
      <c r="E176" s="149">
        <v>199934.44</v>
      </c>
      <c r="F176" s="31" t="s">
        <v>8</v>
      </c>
      <c r="G176" s="50" t="s">
        <v>16</v>
      </c>
    </row>
    <row r="177" ht="15.75" customHeight="1">
      <c r="A177" s="30" t="s">
        <v>223</v>
      </c>
      <c r="B177" s="30" t="s">
        <v>12</v>
      </c>
      <c r="C177" s="30">
        <v>4.0</v>
      </c>
      <c r="D177" s="157" t="s">
        <v>1549</v>
      </c>
      <c r="E177" s="149">
        <v>199933.44</v>
      </c>
      <c r="F177" s="31" t="s">
        <v>40</v>
      </c>
      <c r="G177" s="50" t="s">
        <v>16</v>
      </c>
    </row>
    <row r="178" ht="15.75" customHeight="1">
      <c r="A178" s="30" t="s">
        <v>223</v>
      </c>
      <c r="B178" s="30" t="s">
        <v>12</v>
      </c>
      <c r="C178" s="30">
        <v>5.0</v>
      </c>
      <c r="D178" s="157" t="s">
        <v>798</v>
      </c>
      <c r="E178" s="149">
        <v>193820.12</v>
      </c>
      <c r="F178" s="31" t="s">
        <v>28</v>
      </c>
      <c r="G178" s="50" t="s">
        <v>16</v>
      </c>
    </row>
    <row r="179" ht="15.75" customHeight="1">
      <c r="A179" s="30" t="s">
        <v>223</v>
      </c>
      <c r="B179" s="30" t="s">
        <v>12</v>
      </c>
      <c r="C179" s="30">
        <v>6.0</v>
      </c>
      <c r="D179" s="157" t="s">
        <v>1568</v>
      </c>
      <c r="E179" s="149">
        <v>200000.0</v>
      </c>
      <c r="F179" s="31" t="s">
        <v>31</v>
      </c>
      <c r="G179" s="50" t="s">
        <v>16</v>
      </c>
    </row>
    <row r="180" ht="15.75" customHeight="1">
      <c r="A180" s="30" t="s">
        <v>223</v>
      </c>
      <c r="B180" s="30" t="s">
        <v>12</v>
      </c>
      <c r="C180" s="30">
        <v>7.0</v>
      </c>
      <c r="D180" s="157" t="s">
        <v>1549</v>
      </c>
      <c r="E180" s="149">
        <v>200000.0</v>
      </c>
      <c r="F180" s="31" t="s">
        <v>40</v>
      </c>
      <c r="G180" s="50" t="s">
        <v>16</v>
      </c>
    </row>
    <row r="181" ht="15.75" customHeight="1">
      <c r="A181" s="30" t="s">
        <v>223</v>
      </c>
      <c r="B181" s="30" t="s">
        <v>12</v>
      </c>
      <c r="C181" s="30">
        <v>8.0</v>
      </c>
      <c r="D181" s="157" t="s">
        <v>1549</v>
      </c>
      <c r="E181" s="149">
        <v>200000.0</v>
      </c>
      <c r="F181" s="31" t="s">
        <v>40</v>
      </c>
      <c r="G181" s="50" t="s">
        <v>16</v>
      </c>
    </row>
    <row r="182" ht="15.75" customHeight="1">
      <c r="A182" s="30" t="s">
        <v>223</v>
      </c>
      <c r="B182" s="30" t="s">
        <v>12</v>
      </c>
      <c r="C182" s="30">
        <v>9.0</v>
      </c>
      <c r="D182" s="157" t="s">
        <v>1594</v>
      </c>
      <c r="E182" s="149">
        <v>160166.25</v>
      </c>
      <c r="F182" s="31" t="s">
        <v>108</v>
      </c>
      <c r="G182" s="50" t="s">
        <v>16</v>
      </c>
    </row>
    <row r="183" ht="15.75" customHeight="1">
      <c r="A183" s="30" t="s">
        <v>223</v>
      </c>
      <c r="B183" s="30" t="s">
        <v>12</v>
      </c>
      <c r="C183" s="30">
        <v>10.0</v>
      </c>
      <c r="D183" s="157" t="s">
        <v>1595</v>
      </c>
      <c r="E183" s="149">
        <v>160674.72</v>
      </c>
      <c r="F183" s="31" t="s">
        <v>96</v>
      </c>
      <c r="G183" s="50" t="s">
        <v>16</v>
      </c>
    </row>
    <row r="184" ht="15.75" customHeight="1">
      <c r="A184" s="30" t="s">
        <v>224</v>
      </c>
      <c r="B184" s="30" t="s">
        <v>12</v>
      </c>
      <c r="C184" s="30">
        <v>1.0</v>
      </c>
      <c r="D184" s="157" t="s">
        <v>1568</v>
      </c>
      <c r="E184" s="149">
        <v>178550.0</v>
      </c>
      <c r="F184" s="31" t="s">
        <v>31</v>
      </c>
      <c r="G184" s="50" t="s">
        <v>16</v>
      </c>
    </row>
    <row r="185" ht="15.75" customHeight="1">
      <c r="A185" s="30" t="s">
        <v>224</v>
      </c>
      <c r="B185" s="30" t="s">
        <v>12</v>
      </c>
      <c r="C185" s="30">
        <v>2.0</v>
      </c>
      <c r="D185" s="157" t="s">
        <v>1568</v>
      </c>
      <c r="E185" s="149">
        <v>178550.0</v>
      </c>
      <c r="F185" s="31" t="s">
        <v>31</v>
      </c>
      <c r="G185" s="50" t="s">
        <v>16</v>
      </c>
    </row>
    <row r="186" ht="15.75" customHeight="1">
      <c r="A186" s="30" t="s">
        <v>224</v>
      </c>
      <c r="B186" s="30" t="s">
        <v>12</v>
      </c>
      <c r="C186" s="30">
        <v>3.0</v>
      </c>
      <c r="D186" s="157" t="s">
        <v>1596</v>
      </c>
      <c r="E186" s="149">
        <v>175660.2</v>
      </c>
      <c r="F186" s="31" t="s">
        <v>37</v>
      </c>
      <c r="G186" s="50" t="s">
        <v>16</v>
      </c>
    </row>
    <row r="187" ht="15.75" customHeight="1">
      <c r="A187" s="30" t="s">
        <v>224</v>
      </c>
      <c r="B187" s="30" t="s">
        <v>12</v>
      </c>
      <c r="C187" s="30">
        <v>4.0</v>
      </c>
      <c r="D187" s="157" t="s">
        <v>1580</v>
      </c>
      <c r="E187" s="149">
        <v>177077.71</v>
      </c>
      <c r="F187" s="31" t="s">
        <v>61</v>
      </c>
      <c r="G187" s="50" t="s">
        <v>16</v>
      </c>
    </row>
    <row r="188" ht="15.75" customHeight="1">
      <c r="A188" s="30" t="s">
        <v>224</v>
      </c>
      <c r="B188" s="30" t="s">
        <v>12</v>
      </c>
      <c r="C188" s="30">
        <v>5.0</v>
      </c>
      <c r="D188" s="157" t="s">
        <v>1528</v>
      </c>
      <c r="E188" s="149">
        <v>199934.62</v>
      </c>
      <c r="F188" s="31" t="s">
        <v>8</v>
      </c>
      <c r="G188" s="50" t="s">
        <v>16</v>
      </c>
    </row>
    <row r="189" ht="15.75" customHeight="1">
      <c r="A189" s="30" t="s">
        <v>224</v>
      </c>
      <c r="B189" s="30" t="s">
        <v>12</v>
      </c>
      <c r="C189" s="30">
        <v>6.0</v>
      </c>
      <c r="D189" s="157" t="s">
        <v>1597</v>
      </c>
      <c r="E189" s="149">
        <v>198432.5</v>
      </c>
      <c r="F189" s="31" t="s">
        <v>76</v>
      </c>
      <c r="G189" s="50" t="s">
        <v>16</v>
      </c>
    </row>
    <row r="190" ht="15.75" customHeight="1">
      <c r="A190" s="30" t="s">
        <v>224</v>
      </c>
      <c r="B190" s="30" t="s">
        <v>12</v>
      </c>
      <c r="C190" s="30">
        <v>7.0</v>
      </c>
      <c r="D190" s="157" t="s">
        <v>1598</v>
      </c>
      <c r="E190" s="149">
        <v>171931.2</v>
      </c>
      <c r="F190" s="31" t="s">
        <v>52</v>
      </c>
      <c r="G190" s="50" t="s">
        <v>16</v>
      </c>
    </row>
    <row r="191" ht="15.75" customHeight="1">
      <c r="A191" s="30" t="s">
        <v>224</v>
      </c>
      <c r="B191" s="30" t="s">
        <v>12</v>
      </c>
      <c r="C191" s="30">
        <v>8.0</v>
      </c>
      <c r="D191" s="157" t="s">
        <v>1599</v>
      </c>
      <c r="E191" s="149">
        <v>193354.59</v>
      </c>
      <c r="F191" s="31" t="s">
        <v>64</v>
      </c>
      <c r="G191" s="50" t="s">
        <v>16</v>
      </c>
    </row>
    <row r="192" ht="15.75" customHeight="1">
      <c r="A192" s="30" t="s">
        <v>225</v>
      </c>
      <c r="B192" s="30" t="s">
        <v>12</v>
      </c>
      <c r="C192" s="30">
        <v>1.0</v>
      </c>
      <c r="D192" s="157" t="s">
        <v>1545</v>
      </c>
      <c r="E192" s="149">
        <v>152436.47</v>
      </c>
      <c r="F192" s="31" t="s">
        <v>120</v>
      </c>
      <c r="G192" s="50" t="s">
        <v>16</v>
      </c>
    </row>
    <row r="193" ht="15.75" customHeight="1">
      <c r="A193" s="30" t="s">
        <v>225</v>
      </c>
      <c r="B193" s="30" t="s">
        <v>12</v>
      </c>
      <c r="C193" s="30">
        <v>2.0</v>
      </c>
      <c r="D193" s="157" t="s">
        <v>1528</v>
      </c>
      <c r="E193" s="149">
        <v>199934.62</v>
      </c>
      <c r="F193" s="31" t="s">
        <v>8</v>
      </c>
      <c r="G193" s="50" t="s">
        <v>16</v>
      </c>
    </row>
    <row r="194" ht="15.75" customHeight="1">
      <c r="A194" s="30" t="s">
        <v>225</v>
      </c>
      <c r="B194" s="30" t="s">
        <v>12</v>
      </c>
      <c r="C194" s="30">
        <v>3.0</v>
      </c>
      <c r="D194" s="157" t="s">
        <v>1528</v>
      </c>
      <c r="E194" s="149">
        <v>199934.62</v>
      </c>
      <c r="F194" s="31" t="s">
        <v>8</v>
      </c>
      <c r="G194" s="50" t="s">
        <v>16</v>
      </c>
    </row>
    <row r="195" ht="15.75" customHeight="1">
      <c r="A195" s="30" t="s">
        <v>225</v>
      </c>
      <c r="B195" s="30" t="s">
        <v>12</v>
      </c>
      <c r="C195" s="30">
        <v>4.0</v>
      </c>
      <c r="D195" s="157" t="s">
        <v>798</v>
      </c>
      <c r="E195" s="149">
        <v>151066.19</v>
      </c>
      <c r="F195" s="31" t="s">
        <v>28</v>
      </c>
      <c r="G195" s="50" t="s">
        <v>16</v>
      </c>
    </row>
    <row r="196" ht="15.75" customHeight="1">
      <c r="A196" s="30" t="s">
        <v>225</v>
      </c>
      <c r="B196" s="30" t="s">
        <v>12</v>
      </c>
      <c r="C196" s="30">
        <v>5.0</v>
      </c>
      <c r="D196" s="157" t="s">
        <v>723</v>
      </c>
      <c r="E196" s="149">
        <v>170345.0</v>
      </c>
      <c r="F196" s="31" t="s">
        <v>46</v>
      </c>
      <c r="G196" s="50" t="s">
        <v>16</v>
      </c>
    </row>
    <row r="197" ht="15.75" customHeight="1">
      <c r="A197" s="30" t="s">
        <v>225</v>
      </c>
      <c r="B197" s="30" t="s">
        <v>12</v>
      </c>
      <c r="C197" s="30">
        <v>6.0</v>
      </c>
      <c r="D197" s="157" t="s">
        <v>1600</v>
      </c>
      <c r="E197" s="149">
        <v>176311.6</v>
      </c>
      <c r="F197" s="31" t="s">
        <v>96</v>
      </c>
      <c r="G197" s="50" t="s">
        <v>16</v>
      </c>
    </row>
    <row r="198" ht="15.75" customHeight="1">
      <c r="A198" s="30" t="s">
        <v>225</v>
      </c>
      <c r="B198" s="30" t="s">
        <v>12</v>
      </c>
      <c r="C198" s="30">
        <v>7.0</v>
      </c>
      <c r="D198" s="157" t="s">
        <v>1600</v>
      </c>
      <c r="E198" s="149">
        <v>176450.41</v>
      </c>
      <c r="F198" s="31" t="s">
        <v>96</v>
      </c>
      <c r="G198" s="50" t="s">
        <v>16</v>
      </c>
    </row>
    <row r="199" ht="15.75" customHeight="1">
      <c r="A199" s="30" t="s">
        <v>225</v>
      </c>
      <c r="B199" s="30" t="s">
        <v>12</v>
      </c>
      <c r="C199" s="30">
        <v>8.0</v>
      </c>
      <c r="D199" s="157" t="s">
        <v>1568</v>
      </c>
      <c r="E199" s="149">
        <v>100000.0</v>
      </c>
      <c r="F199" s="31" t="s">
        <v>31</v>
      </c>
      <c r="G199" s="50" t="s">
        <v>16</v>
      </c>
    </row>
    <row r="200" ht="15.75" customHeight="1">
      <c r="A200" s="30" t="s">
        <v>225</v>
      </c>
      <c r="B200" s="30" t="s">
        <v>12</v>
      </c>
      <c r="C200" s="30">
        <v>9.0</v>
      </c>
      <c r="D200" s="157" t="s">
        <v>1528</v>
      </c>
      <c r="E200" s="149">
        <v>199934.0</v>
      </c>
      <c r="F200" s="31" t="s">
        <v>8</v>
      </c>
      <c r="G200" s="50" t="s">
        <v>16</v>
      </c>
    </row>
    <row r="201" ht="15.75" customHeight="1">
      <c r="A201" s="135" t="s">
        <v>225</v>
      </c>
      <c r="B201" s="135" t="s">
        <v>12</v>
      </c>
      <c r="C201" s="135">
        <v>10.0</v>
      </c>
      <c r="D201" s="215" t="s">
        <v>1528</v>
      </c>
      <c r="E201" s="150">
        <v>199934.62</v>
      </c>
      <c r="F201" s="137" t="s">
        <v>8</v>
      </c>
      <c r="G201" s="50" t="s">
        <v>16</v>
      </c>
    </row>
    <row r="202" ht="15.75" customHeight="1">
      <c r="A202" s="30" t="s">
        <v>146</v>
      </c>
      <c r="B202" s="30" t="s">
        <v>18</v>
      </c>
      <c r="C202" s="30">
        <v>1.0</v>
      </c>
      <c r="D202" s="157" t="s">
        <v>1568</v>
      </c>
      <c r="E202" s="149">
        <v>200000.0</v>
      </c>
      <c r="F202" s="31" t="s">
        <v>31</v>
      </c>
      <c r="G202" s="50" t="s">
        <v>16</v>
      </c>
    </row>
    <row r="203" ht="15.75" customHeight="1">
      <c r="A203" s="30" t="s">
        <v>146</v>
      </c>
      <c r="B203" s="30" t="s">
        <v>18</v>
      </c>
      <c r="C203" s="30">
        <v>2.0</v>
      </c>
      <c r="D203" s="157" t="s">
        <v>1601</v>
      </c>
      <c r="E203" s="149">
        <v>199911.0</v>
      </c>
      <c r="F203" s="31" t="s">
        <v>28</v>
      </c>
      <c r="G203" s="50" t="s">
        <v>10</v>
      </c>
      <c r="H203" s="50" t="s">
        <v>1602</v>
      </c>
      <c r="I203" s="50" t="s">
        <v>1603</v>
      </c>
    </row>
    <row r="204" ht="15.75" customHeight="1">
      <c r="A204" s="30" t="s">
        <v>146</v>
      </c>
      <c r="B204" s="30" t="s">
        <v>18</v>
      </c>
      <c r="C204" s="30">
        <v>3.0</v>
      </c>
      <c r="D204" s="157" t="s">
        <v>1604</v>
      </c>
      <c r="E204" s="149">
        <v>199899.0</v>
      </c>
      <c r="F204" s="31" t="s">
        <v>28</v>
      </c>
      <c r="G204" s="50" t="s">
        <v>10</v>
      </c>
      <c r="H204" s="50" t="s">
        <v>1602</v>
      </c>
      <c r="I204" s="50" t="s">
        <v>1603</v>
      </c>
    </row>
    <row r="205" ht="15.75" customHeight="1">
      <c r="A205" s="30" t="s">
        <v>146</v>
      </c>
      <c r="B205" s="30" t="s">
        <v>18</v>
      </c>
      <c r="C205" s="30">
        <v>4.0</v>
      </c>
      <c r="D205" s="157" t="s">
        <v>1605</v>
      </c>
      <c r="E205" s="149">
        <v>199830.0</v>
      </c>
      <c r="F205" s="31" t="s">
        <v>28</v>
      </c>
      <c r="G205" s="50" t="s">
        <v>10</v>
      </c>
      <c r="H205" s="50" t="s">
        <v>1602</v>
      </c>
      <c r="I205" s="50" t="s">
        <v>1603</v>
      </c>
    </row>
    <row r="206" ht="15.75" customHeight="1">
      <c r="A206" s="30" t="s">
        <v>146</v>
      </c>
      <c r="B206" s="30" t="s">
        <v>18</v>
      </c>
      <c r="C206" s="30">
        <v>5.0</v>
      </c>
      <c r="D206" s="157" t="s">
        <v>1588</v>
      </c>
      <c r="E206" s="149">
        <v>100000.0</v>
      </c>
      <c r="F206" s="31" t="s">
        <v>34</v>
      </c>
      <c r="G206" s="50" t="s">
        <v>16</v>
      </c>
    </row>
    <row r="207" ht="15.75" customHeight="1">
      <c r="A207" s="30" t="s">
        <v>146</v>
      </c>
      <c r="B207" s="30" t="s">
        <v>18</v>
      </c>
      <c r="C207" s="30">
        <v>6.0</v>
      </c>
      <c r="D207" s="157" t="s">
        <v>1588</v>
      </c>
      <c r="E207" s="149">
        <v>200000.0</v>
      </c>
      <c r="F207" s="31" t="s">
        <v>34</v>
      </c>
      <c r="G207" s="50" t="s">
        <v>16</v>
      </c>
    </row>
    <row r="208" ht="15.75" customHeight="1">
      <c r="A208" s="30" t="s">
        <v>146</v>
      </c>
      <c r="B208" s="30" t="s">
        <v>18</v>
      </c>
      <c r="C208" s="30">
        <v>7.0</v>
      </c>
      <c r="D208" s="157" t="s">
        <v>1568</v>
      </c>
      <c r="E208" s="149">
        <v>200000.0</v>
      </c>
      <c r="F208" s="31" t="s">
        <v>31</v>
      </c>
      <c r="G208" s="50" t="s">
        <v>16</v>
      </c>
    </row>
    <row r="209" ht="15.75" customHeight="1">
      <c r="A209" s="30" t="s">
        <v>146</v>
      </c>
      <c r="B209" s="30" t="s">
        <v>18</v>
      </c>
      <c r="C209" s="30">
        <v>8.0</v>
      </c>
      <c r="D209" s="157" t="s">
        <v>1568</v>
      </c>
      <c r="E209" s="149">
        <v>200000.0</v>
      </c>
      <c r="F209" s="31" t="s">
        <v>31</v>
      </c>
      <c r="G209" s="50" t="s">
        <v>16</v>
      </c>
    </row>
    <row r="210" ht="15.75" customHeight="1">
      <c r="A210" s="30" t="s">
        <v>146</v>
      </c>
      <c r="B210" s="30" t="s">
        <v>18</v>
      </c>
      <c r="C210" s="30">
        <v>9.0</v>
      </c>
      <c r="D210" s="157" t="s">
        <v>1551</v>
      </c>
      <c r="E210" s="149">
        <v>176784.33</v>
      </c>
      <c r="F210" s="31" t="s">
        <v>108</v>
      </c>
      <c r="G210" s="50" t="s">
        <v>16</v>
      </c>
    </row>
    <row r="211" ht="15.75" customHeight="1">
      <c r="A211" s="30" t="s">
        <v>146</v>
      </c>
      <c r="B211" s="30" t="s">
        <v>18</v>
      </c>
      <c r="C211" s="30">
        <v>10.0</v>
      </c>
      <c r="D211" s="157" t="s">
        <v>1606</v>
      </c>
      <c r="E211" s="149">
        <v>176784.33</v>
      </c>
      <c r="F211" s="31" t="s">
        <v>108</v>
      </c>
      <c r="G211" s="50" t="s">
        <v>16</v>
      </c>
    </row>
    <row r="212" ht="15.75" customHeight="1">
      <c r="A212" s="30" t="s">
        <v>146</v>
      </c>
      <c r="B212" s="30" t="s">
        <v>18</v>
      </c>
      <c r="C212" s="30">
        <v>11.0</v>
      </c>
      <c r="D212" s="157" t="s">
        <v>1551</v>
      </c>
      <c r="E212" s="149">
        <v>176784.33</v>
      </c>
      <c r="F212" s="31" t="s">
        <v>108</v>
      </c>
      <c r="G212" s="50" t="s">
        <v>16</v>
      </c>
    </row>
    <row r="213" ht="15.75" customHeight="1">
      <c r="A213" s="30" t="s">
        <v>146</v>
      </c>
      <c r="B213" s="30" t="s">
        <v>18</v>
      </c>
      <c r="C213" s="30">
        <v>12.0</v>
      </c>
      <c r="D213" s="157" t="s">
        <v>1551</v>
      </c>
      <c r="E213" s="149">
        <v>200000.0</v>
      </c>
      <c r="F213" s="31" t="s">
        <v>108</v>
      </c>
      <c r="G213" s="50" t="s">
        <v>16</v>
      </c>
    </row>
    <row r="214" ht="15.75" customHeight="1">
      <c r="A214" s="30" t="s">
        <v>146</v>
      </c>
      <c r="B214" s="30" t="s">
        <v>18</v>
      </c>
      <c r="C214" s="30">
        <v>13.0</v>
      </c>
      <c r="D214" s="157" t="s">
        <v>690</v>
      </c>
      <c r="E214" s="149">
        <v>175742.75</v>
      </c>
      <c r="F214" s="31" t="s">
        <v>64</v>
      </c>
      <c r="G214" s="50" t="s">
        <v>16</v>
      </c>
    </row>
    <row r="215" ht="15.75" customHeight="1">
      <c r="A215" s="30" t="s">
        <v>146</v>
      </c>
      <c r="B215" s="30" t="s">
        <v>18</v>
      </c>
      <c r="C215" s="30">
        <v>14.0</v>
      </c>
      <c r="D215" s="157" t="s">
        <v>1588</v>
      </c>
      <c r="E215" s="149">
        <v>100000.0</v>
      </c>
      <c r="F215" s="31" t="s">
        <v>34</v>
      </c>
      <c r="G215" s="50" t="s">
        <v>16</v>
      </c>
    </row>
    <row r="216" ht="15.75" customHeight="1">
      <c r="A216" s="30" t="s">
        <v>147</v>
      </c>
      <c r="B216" s="30" t="s">
        <v>18</v>
      </c>
      <c r="C216" s="30">
        <v>1.0</v>
      </c>
      <c r="D216" s="157" t="s">
        <v>1525</v>
      </c>
      <c r="E216" s="149">
        <v>197747.57</v>
      </c>
      <c r="F216" s="31" t="s">
        <v>55</v>
      </c>
      <c r="G216" s="50" t="s">
        <v>16</v>
      </c>
    </row>
    <row r="217" ht="15.75" customHeight="1">
      <c r="A217" s="30" t="s">
        <v>147</v>
      </c>
      <c r="B217" s="30" t="s">
        <v>18</v>
      </c>
      <c r="C217" s="30">
        <v>2.0</v>
      </c>
      <c r="D217" s="157" t="s">
        <v>723</v>
      </c>
      <c r="E217" s="149">
        <v>131552.54</v>
      </c>
      <c r="F217" s="31" t="s">
        <v>46</v>
      </c>
      <c r="G217" s="50" t="s">
        <v>16</v>
      </c>
    </row>
    <row r="218" ht="15.75" customHeight="1">
      <c r="A218" s="30" t="s">
        <v>147</v>
      </c>
      <c r="B218" s="30" t="s">
        <v>18</v>
      </c>
      <c r="C218" s="30">
        <v>3.0</v>
      </c>
      <c r="D218" s="157" t="s">
        <v>1578</v>
      </c>
      <c r="E218" s="149">
        <v>131825.37</v>
      </c>
      <c r="F218" s="31" t="s">
        <v>46</v>
      </c>
      <c r="G218" s="50" t="s">
        <v>16</v>
      </c>
    </row>
    <row r="219" ht="15.75" customHeight="1">
      <c r="A219" s="30" t="s">
        <v>147</v>
      </c>
      <c r="B219" s="30" t="s">
        <v>18</v>
      </c>
      <c r="C219" s="30">
        <v>4.0</v>
      </c>
      <c r="D219" s="157" t="s">
        <v>1607</v>
      </c>
      <c r="E219" s="149">
        <v>139678.96</v>
      </c>
      <c r="F219" s="31" t="s">
        <v>49</v>
      </c>
      <c r="G219" s="50" t="s">
        <v>16</v>
      </c>
    </row>
    <row r="220" ht="15.75" customHeight="1">
      <c r="A220" s="30" t="s">
        <v>147</v>
      </c>
      <c r="B220" s="30" t="s">
        <v>18</v>
      </c>
      <c r="C220" s="30">
        <v>5.0</v>
      </c>
      <c r="D220" s="157" t="s">
        <v>1548</v>
      </c>
      <c r="E220" s="149">
        <v>141515.94</v>
      </c>
      <c r="F220" s="31" t="s">
        <v>52</v>
      </c>
      <c r="G220" s="50" t="s">
        <v>16</v>
      </c>
    </row>
    <row r="221" ht="15.75" customHeight="1">
      <c r="A221" s="30" t="s">
        <v>147</v>
      </c>
      <c r="B221" s="30" t="s">
        <v>18</v>
      </c>
      <c r="C221" s="30">
        <v>6.0</v>
      </c>
      <c r="D221" s="157" t="s">
        <v>1608</v>
      </c>
      <c r="E221" s="149">
        <v>178524.95</v>
      </c>
      <c r="F221" s="31" t="s">
        <v>43</v>
      </c>
      <c r="G221" s="50" t="s">
        <v>16</v>
      </c>
    </row>
    <row r="222" ht="15.75" customHeight="1">
      <c r="A222" s="30" t="s">
        <v>147</v>
      </c>
      <c r="B222" s="30" t="s">
        <v>18</v>
      </c>
      <c r="C222" s="30">
        <v>7.0</v>
      </c>
      <c r="D222" s="157" t="s">
        <v>1609</v>
      </c>
      <c r="E222" s="149">
        <v>199916.64</v>
      </c>
      <c r="F222" s="31" t="s">
        <v>37</v>
      </c>
      <c r="G222" s="50" t="s">
        <v>16</v>
      </c>
    </row>
    <row r="223" ht="15.75" customHeight="1">
      <c r="A223" s="30" t="s">
        <v>147</v>
      </c>
      <c r="B223" s="30" t="s">
        <v>18</v>
      </c>
      <c r="C223" s="30">
        <v>8.0</v>
      </c>
      <c r="D223" s="157" t="s">
        <v>1568</v>
      </c>
      <c r="E223" s="149">
        <v>200000.0</v>
      </c>
      <c r="F223" s="31" t="s">
        <v>31</v>
      </c>
      <c r="G223" s="50" t="s">
        <v>16</v>
      </c>
    </row>
    <row r="224" ht="15.75" customHeight="1">
      <c r="A224" s="30" t="s">
        <v>148</v>
      </c>
      <c r="B224" s="30" t="s">
        <v>18</v>
      </c>
      <c r="C224" s="30">
        <v>1.0</v>
      </c>
      <c r="D224" s="157" t="s">
        <v>1528</v>
      </c>
      <c r="E224" s="149">
        <v>199957.8</v>
      </c>
      <c r="F224" s="31" t="s">
        <v>8</v>
      </c>
      <c r="G224" s="50" t="s">
        <v>16</v>
      </c>
    </row>
    <row r="225" ht="15.75" customHeight="1">
      <c r="A225" s="30" t="s">
        <v>148</v>
      </c>
      <c r="B225" s="30" t="s">
        <v>18</v>
      </c>
      <c r="C225" s="30">
        <v>2.0</v>
      </c>
      <c r="D225" s="157" t="s">
        <v>1580</v>
      </c>
      <c r="E225" s="149">
        <v>160369.49</v>
      </c>
      <c r="F225" s="31" t="s">
        <v>61</v>
      </c>
      <c r="G225" s="50" t="s">
        <v>16</v>
      </c>
    </row>
    <row r="226" ht="15.75" customHeight="1">
      <c r="A226" s="30" t="s">
        <v>148</v>
      </c>
      <c r="B226" s="30" t="s">
        <v>18</v>
      </c>
      <c r="C226" s="30">
        <v>3.0</v>
      </c>
      <c r="D226" s="157" t="s">
        <v>1580</v>
      </c>
      <c r="E226" s="149">
        <v>161404.7</v>
      </c>
      <c r="F226" s="31" t="s">
        <v>61</v>
      </c>
      <c r="G226" s="50" t="s">
        <v>16</v>
      </c>
    </row>
    <row r="227" ht="15.75" customHeight="1">
      <c r="A227" s="30" t="s">
        <v>148</v>
      </c>
      <c r="B227" s="30" t="s">
        <v>18</v>
      </c>
      <c r="C227" s="30">
        <v>4.0</v>
      </c>
      <c r="D227" s="157" t="s">
        <v>1609</v>
      </c>
      <c r="E227" s="149">
        <v>199887.93</v>
      </c>
      <c r="F227" s="31" t="s">
        <v>37</v>
      </c>
      <c r="G227" s="50" t="s">
        <v>16</v>
      </c>
    </row>
    <row r="228" ht="15.75" customHeight="1">
      <c r="A228" s="30" t="s">
        <v>148</v>
      </c>
      <c r="B228" s="30" t="s">
        <v>18</v>
      </c>
      <c r="C228" s="30">
        <v>5.0</v>
      </c>
      <c r="D228" s="157" t="s">
        <v>1609</v>
      </c>
      <c r="E228" s="149">
        <v>199584.0</v>
      </c>
      <c r="F228" s="31" t="s">
        <v>37</v>
      </c>
      <c r="G228" s="50" t="s">
        <v>16</v>
      </c>
    </row>
    <row r="229" ht="15.75" customHeight="1">
      <c r="A229" s="30" t="s">
        <v>149</v>
      </c>
      <c r="B229" s="30" t="s">
        <v>18</v>
      </c>
      <c r="C229" s="30">
        <v>1.0</v>
      </c>
      <c r="D229" s="157" t="s">
        <v>1610</v>
      </c>
      <c r="E229" s="149">
        <v>176617.88</v>
      </c>
      <c r="F229" s="31" t="s">
        <v>87</v>
      </c>
      <c r="G229" s="50" t="s">
        <v>16</v>
      </c>
    </row>
    <row r="230" ht="15.75" customHeight="1">
      <c r="A230" s="30" t="s">
        <v>149</v>
      </c>
      <c r="B230" s="30" t="s">
        <v>18</v>
      </c>
      <c r="C230" s="30">
        <v>2.0</v>
      </c>
      <c r="D230" s="157" t="s">
        <v>1525</v>
      </c>
      <c r="E230" s="149">
        <v>199785.2</v>
      </c>
      <c r="F230" s="31" t="s">
        <v>55</v>
      </c>
      <c r="G230" s="50" t="s">
        <v>16</v>
      </c>
    </row>
    <row r="231" ht="15.75" customHeight="1">
      <c r="A231" s="30" t="s">
        <v>149</v>
      </c>
      <c r="B231" s="30" t="s">
        <v>18</v>
      </c>
      <c r="C231" s="30">
        <v>3.0</v>
      </c>
      <c r="D231" s="157" t="s">
        <v>1611</v>
      </c>
      <c r="E231" s="149">
        <v>166600.95</v>
      </c>
      <c r="F231" s="31" t="s">
        <v>52</v>
      </c>
      <c r="G231" s="50" t="s">
        <v>16</v>
      </c>
    </row>
    <row r="232" ht="15.75" customHeight="1">
      <c r="A232" s="30" t="s">
        <v>149</v>
      </c>
      <c r="B232" s="30" t="s">
        <v>18</v>
      </c>
      <c r="C232" s="30">
        <v>4.0</v>
      </c>
      <c r="D232" s="157" t="s">
        <v>1588</v>
      </c>
      <c r="E232" s="149">
        <v>200000.0</v>
      </c>
      <c r="F232" s="31" t="s">
        <v>34</v>
      </c>
      <c r="G232" s="50" t="s">
        <v>16</v>
      </c>
    </row>
    <row r="233" ht="15.75" customHeight="1">
      <c r="A233" s="30" t="s">
        <v>149</v>
      </c>
      <c r="B233" s="30" t="s">
        <v>18</v>
      </c>
      <c r="C233" s="30">
        <v>5.0</v>
      </c>
      <c r="D233" s="157" t="s">
        <v>1609</v>
      </c>
      <c r="E233" s="149">
        <v>199989.36</v>
      </c>
      <c r="F233" s="31" t="s">
        <v>37</v>
      </c>
      <c r="G233" s="50" t="s">
        <v>16</v>
      </c>
    </row>
    <row r="234" ht="15.75" customHeight="1">
      <c r="A234" s="30" t="s">
        <v>149</v>
      </c>
      <c r="B234" s="30" t="s">
        <v>18</v>
      </c>
      <c r="C234" s="30">
        <v>6.0</v>
      </c>
      <c r="D234" s="157" t="s">
        <v>1528</v>
      </c>
      <c r="E234" s="149">
        <v>198108.65</v>
      </c>
      <c r="F234" s="31" t="s">
        <v>8</v>
      </c>
      <c r="G234" s="50" t="s">
        <v>16</v>
      </c>
    </row>
    <row r="235" ht="15.75" customHeight="1">
      <c r="A235" s="30" t="s">
        <v>149</v>
      </c>
      <c r="B235" s="30" t="s">
        <v>18</v>
      </c>
      <c r="C235" s="30">
        <v>7.0</v>
      </c>
      <c r="D235" s="157" t="s">
        <v>1528</v>
      </c>
      <c r="E235" s="149">
        <v>198108.65</v>
      </c>
      <c r="F235" s="31" t="s">
        <v>8</v>
      </c>
      <c r="G235" s="50" t="s">
        <v>16</v>
      </c>
    </row>
    <row r="236" ht="15.75" customHeight="1">
      <c r="A236" s="30" t="s">
        <v>149</v>
      </c>
      <c r="B236" s="30" t="s">
        <v>18</v>
      </c>
      <c r="C236" s="30">
        <v>8.0</v>
      </c>
      <c r="D236" s="157" t="s">
        <v>1612</v>
      </c>
      <c r="E236" s="149">
        <v>82055.93</v>
      </c>
      <c r="F236" s="31" t="s">
        <v>87</v>
      </c>
      <c r="G236" s="50" t="s">
        <v>10</v>
      </c>
      <c r="H236" s="50" t="s">
        <v>1613</v>
      </c>
      <c r="I236" s="50" t="s">
        <v>1556</v>
      </c>
    </row>
    <row r="237" ht="15.75" customHeight="1">
      <c r="A237" s="30" t="s">
        <v>149</v>
      </c>
      <c r="B237" s="30" t="s">
        <v>18</v>
      </c>
      <c r="C237" s="30">
        <v>9.0</v>
      </c>
      <c r="D237" s="157" t="s">
        <v>1614</v>
      </c>
      <c r="E237" s="149">
        <v>99929.45</v>
      </c>
      <c r="F237" s="31" t="s">
        <v>87</v>
      </c>
      <c r="G237" s="50" t="s">
        <v>16</v>
      </c>
    </row>
    <row r="238" ht="15.75" customHeight="1">
      <c r="A238" s="30" t="s">
        <v>149</v>
      </c>
      <c r="B238" s="30" t="s">
        <v>18</v>
      </c>
      <c r="C238" s="30">
        <v>10.0</v>
      </c>
      <c r="D238" s="157" t="s">
        <v>1615</v>
      </c>
      <c r="E238" s="149">
        <v>199981.6</v>
      </c>
      <c r="F238" s="31" t="s">
        <v>114</v>
      </c>
      <c r="G238" s="50" t="s">
        <v>16</v>
      </c>
    </row>
    <row r="239" ht="15.75" customHeight="1">
      <c r="A239" s="30" t="s">
        <v>222</v>
      </c>
      <c r="B239" s="30" t="s">
        <v>18</v>
      </c>
      <c r="C239" s="30">
        <v>1.0</v>
      </c>
      <c r="D239" s="157" t="s">
        <v>1528</v>
      </c>
      <c r="E239" s="149">
        <v>200000.0</v>
      </c>
      <c r="F239" s="31" t="s">
        <v>8</v>
      </c>
      <c r="G239" s="50" t="s">
        <v>16</v>
      </c>
    </row>
    <row r="240" ht="15.75" customHeight="1">
      <c r="A240" s="30" t="s">
        <v>222</v>
      </c>
      <c r="B240" s="30" t="s">
        <v>18</v>
      </c>
      <c r="C240" s="30">
        <v>2.0</v>
      </c>
      <c r="D240" s="157" t="s">
        <v>1528</v>
      </c>
      <c r="E240" s="149">
        <v>200000.0</v>
      </c>
      <c r="F240" s="31" t="s">
        <v>8</v>
      </c>
      <c r="G240" s="50" t="s">
        <v>16</v>
      </c>
    </row>
    <row r="241" ht="15.75" customHeight="1">
      <c r="A241" s="30" t="s">
        <v>222</v>
      </c>
      <c r="B241" s="30" t="s">
        <v>18</v>
      </c>
      <c r="C241" s="30">
        <v>3.0</v>
      </c>
      <c r="D241" s="157" t="s">
        <v>1528</v>
      </c>
      <c r="E241" s="149">
        <v>200000.0</v>
      </c>
      <c r="F241" s="31" t="s">
        <v>8</v>
      </c>
      <c r="G241" s="50" t="s">
        <v>16</v>
      </c>
    </row>
    <row r="242" ht="15.75" customHeight="1">
      <c r="A242" s="30" t="s">
        <v>222</v>
      </c>
      <c r="B242" s="30" t="s">
        <v>18</v>
      </c>
      <c r="C242" s="30">
        <v>4.0</v>
      </c>
      <c r="D242" s="157" t="s">
        <v>1568</v>
      </c>
      <c r="E242" s="149">
        <v>200000.0</v>
      </c>
      <c r="F242" s="31" t="s">
        <v>31</v>
      </c>
      <c r="G242" s="50" t="s">
        <v>16</v>
      </c>
    </row>
    <row r="243" ht="15.75" customHeight="1">
      <c r="A243" s="30" t="s">
        <v>222</v>
      </c>
      <c r="B243" s="30" t="s">
        <v>18</v>
      </c>
      <c r="C243" s="30">
        <v>5.0</v>
      </c>
      <c r="D243" s="157" t="s">
        <v>1549</v>
      </c>
      <c r="E243" s="149">
        <v>200000.0</v>
      </c>
      <c r="F243" s="31" t="s">
        <v>40</v>
      </c>
      <c r="G243" s="50" t="s">
        <v>16</v>
      </c>
    </row>
    <row r="244" ht="15.75" customHeight="1">
      <c r="A244" s="30" t="s">
        <v>222</v>
      </c>
      <c r="B244" s="30" t="s">
        <v>18</v>
      </c>
      <c r="C244" s="30">
        <v>6.0</v>
      </c>
      <c r="D244" s="157" t="s">
        <v>1549</v>
      </c>
      <c r="E244" s="149">
        <v>200000.0</v>
      </c>
      <c r="F244" s="31" t="s">
        <v>40</v>
      </c>
      <c r="G244" s="50" t="s">
        <v>16</v>
      </c>
    </row>
    <row r="245" ht="15.75" customHeight="1">
      <c r="A245" s="30" t="s">
        <v>222</v>
      </c>
      <c r="B245" s="30" t="s">
        <v>18</v>
      </c>
      <c r="C245" s="30">
        <v>7.0</v>
      </c>
      <c r="D245" s="157" t="s">
        <v>798</v>
      </c>
      <c r="E245" s="149">
        <v>151753.05</v>
      </c>
      <c r="F245" s="31" t="s">
        <v>28</v>
      </c>
      <c r="G245" s="50" t="s">
        <v>16</v>
      </c>
    </row>
    <row r="246" ht="15.75" customHeight="1">
      <c r="A246" s="30" t="s">
        <v>222</v>
      </c>
      <c r="B246" s="30" t="s">
        <v>18</v>
      </c>
      <c r="C246" s="30">
        <v>8.0</v>
      </c>
      <c r="D246" s="157" t="s">
        <v>1552</v>
      </c>
      <c r="E246" s="149">
        <v>84132.73</v>
      </c>
      <c r="F246" s="31" t="s">
        <v>90</v>
      </c>
      <c r="G246" s="50" t="s">
        <v>16</v>
      </c>
    </row>
    <row r="247" ht="15.75" customHeight="1">
      <c r="A247" s="30" t="s">
        <v>222</v>
      </c>
      <c r="B247" s="30" t="s">
        <v>18</v>
      </c>
      <c r="C247" s="30">
        <v>9.0</v>
      </c>
      <c r="D247" s="157" t="s">
        <v>1581</v>
      </c>
      <c r="E247" s="149">
        <v>174138.52</v>
      </c>
      <c r="F247" s="31" t="s">
        <v>117</v>
      </c>
      <c r="G247" s="50" t="s">
        <v>16</v>
      </c>
    </row>
    <row r="248" ht="15.75" customHeight="1">
      <c r="A248" s="30" t="s">
        <v>223</v>
      </c>
      <c r="B248" s="30" t="s">
        <v>18</v>
      </c>
      <c r="C248" s="30">
        <v>1.0</v>
      </c>
      <c r="D248" s="157" t="s">
        <v>1528</v>
      </c>
      <c r="E248" s="149">
        <v>199986.98</v>
      </c>
      <c r="F248" s="31" t="s">
        <v>8</v>
      </c>
      <c r="G248" s="50" t="s">
        <v>16</v>
      </c>
    </row>
    <row r="249" ht="15.75" customHeight="1">
      <c r="A249" s="30" t="s">
        <v>223</v>
      </c>
      <c r="B249" s="30" t="s">
        <v>18</v>
      </c>
      <c r="C249" s="30">
        <v>2.0</v>
      </c>
      <c r="D249" s="157" t="s">
        <v>1528</v>
      </c>
      <c r="E249" s="149">
        <v>199986.98</v>
      </c>
      <c r="F249" s="31" t="s">
        <v>8</v>
      </c>
      <c r="G249" s="50" t="s">
        <v>16</v>
      </c>
    </row>
    <row r="250" ht="15.75" customHeight="1">
      <c r="A250" s="30" t="s">
        <v>223</v>
      </c>
      <c r="B250" s="30" t="s">
        <v>18</v>
      </c>
      <c r="C250" s="30">
        <v>3.0</v>
      </c>
      <c r="D250" s="157" t="s">
        <v>1528</v>
      </c>
      <c r="E250" s="149">
        <v>199986.98</v>
      </c>
      <c r="F250" s="31" t="s">
        <v>8</v>
      </c>
      <c r="G250" s="50" t="s">
        <v>16</v>
      </c>
    </row>
    <row r="251" ht="15.75" customHeight="1">
      <c r="A251" s="30" t="s">
        <v>223</v>
      </c>
      <c r="B251" s="30" t="s">
        <v>18</v>
      </c>
      <c r="C251" s="30">
        <v>4.0</v>
      </c>
      <c r="D251" s="157" t="s">
        <v>1568</v>
      </c>
      <c r="E251" s="149">
        <v>200000.0</v>
      </c>
      <c r="F251" s="31" t="s">
        <v>31</v>
      </c>
      <c r="G251" s="50" t="s">
        <v>16</v>
      </c>
    </row>
    <row r="252" ht="15.75" customHeight="1">
      <c r="A252" s="30" t="s">
        <v>223</v>
      </c>
      <c r="B252" s="30" t="s">
        <v>18</v>
      </c>
      <c r="C252" s="30">
        <v>5.0</v>
      </c>
      <c r="D252" s="157" t="s">
        <v>1568</v>
      </c>
      <c r="E252" s="149">
        <v>200000.0</v>
      </c>
      <c r="F252" s="31" t="s">
        <v>31</v>
      </c>
      <c r="G252" s="50" t="s">
        <v>16</v>
      </c>
    </row>
    <row r="253" ht="15.75" customHeight="1">
      <c r="A253" s="30" t="s">
        <v>223</v>
      </c>
      <c r="B253" s="30" t="s">
        <v>18</v>
      </c>
      <c r="C253" s="30">
        <v>6.0</v>
      </c>
      <c r="D253" s="157" t="s">
        <v>1578</v>
      </c>
      <c r="E253" s="149">
        <v>165355.01</v>
      </c>
      <c r="F253" s="31" t="s">
        <v>46</v>
      </c>
      <c r="G253" s="50" t="s">
        <v>16</v>
      </c>
    </row>
    <row r="254" ht="15.75" customHeight="1">
      <c r="A254" s="30" t="s">
        <v>223</v>
      </c>
      <c r="B254" s="30" t="s">
        <v>18</v>
      </c>
      <c r="C254" s="30">
        <v>7.0</v>
      </c>
      <c r="D254" s="157" t="s">
        <v>1578</v>
      </c>
      <c r="E254" s="149">
        <v>166155.39</v>
      </c>
      <c r="F254" s="31" t="s">
        <v>46</v>
      </c>
      <c r="G254" s="50" t="s">
        <v>16</v>
      </c>
    </row>
    <row r="255" ht="15.75" customHeight="1">
      <c r="A255" s="30" t="s">
        <v>223</v>
      </c>
      <c r="B255" s="30" t="s">
        <v>18</v>
      </c>
      <c r="C255" s="30">
        <v>8.0</v>
      </c>
      <c r="D255" s="157" t="s">
        <v>1616</v>
      </c>
      <c r="E255" s="149">
        <v>199931.76</v>
      </c>
      <c r="F255" s="31" t="s">
        <v>102</v>
      </c>
      <c r="G255" s="50" t="s">
        <v>16</v>
      </c>
    </row>
    <row r="256" ht="15.75" customHeight="1">
      <c r="A256" s="30" t="s">
        <v>223</v>
      </c>
      <c r="B256" s="30" t="s">
        <v>18</v>
      </c>
      <c r="C256" s="30">
        <v>9.0</v>
      </c>
      <c r="D256" s="157" t="s">
        <v>1614</v>
      </c>
      <c r="E256" s="149">
        <v>157099.36</v>
      </c>
      <c r="F256" s="31" t="s">
        <v>87</v>
      </c>
      <c r="G256" s="50" t="s">
        <v>16</v>
      </c>
    </row>
    <row r="257" ht="15.75" customHeight="1">
      <c r="A257" s="30" t="s">
        <v>223</v>
      </c>
      <c r="B257" s="30" t="s">
        <v>18</v>
      </c>
      <c r="C257" s="30">
        <v>10.0</v>
      </c>
      <c r="D257" s="157" t="s">
        <v>1548</v>
      </c>
      <c r="E257" s="149">
        <v>98532.29</v>
      </c>
      <c r="F257" s="31" t="s">
        <v>52</v>
      </c>
      <c r="G257" s="50" t="s">
        <v>16</v>
      </c>
    </row>
    <row r="258" ht="15.75" customHeight="1">
      <c r="A258" s="30" t="s">
        <v>223</v>
      </c>
      <c r="B258" s="30" t="s">
        <v>18</v>
      </c>
      <c r="C258" s="30">
        <v>11.0</v>
      </c>
      <c r="D258" s="157" t="s">
        <v>1568</v>
      </c>
      <c r="E258" s="149">
        <v>100000.0</v>
      </c>
      <c r="F258" s="31" t="s">
        <v>31</v>
      </c>
      <c r="G258" s="50" t="s">
        <v>16</v>
      </c>
    </row>
    <row r="259" ht="15.75" customHeight="1">
      <c r="A259" s="30" t="s">
        <v>224</v>
      </c>
      <c r="B259" s="30" t="s">
        <v>18</v>
      </c>
      <c r="C259" s="30">
        <v>1.0</v>
      </c>
      <c r="D259" s="157" t="s">
        <v>1528</v>
      </c>
      <c r="E259" s="149">
        <v>199986.98</v>
      </c>
      <c r="F259" s="31" t="s">
        <v>8</v>
      </c>
      <c r="G259" s="50" t="s">
        <v>16</v>
      </c>
    </row>
    <row r="260" ht="15.75" customHeight="1">
      <c r="A260" s="30" t="s">
        <v>224</v>
      </c>
      <c r="B260" s="30" t="s">
        <v>18</v>
      </c>
      <c r="C260" s="30">
        <v>2.0</v>
      </c>
      <c r="D260" s="157" t="s">
        <v>1549</v>
      </c>
      <c r="E260" s="149">
        <v>200000.0</v>
      </c>
      <c r="F260" s="31" t="s">
        <v>40</v>
      </c>
      <c r="G260" s="50" t="s">
        <v>16</v>
      </c>
    </row>
    <row r="261" ht="15.75" customHeight="1">
      <c r="A261" s="30" t="s">
        <v>224</v>
      </c>
      <c r="B261" s="30" t="s">
        <v>18</v>
      </c>
      <c r="C261" s="30">
        <v>3.0</v>
      </c>
      <c r="D261" s="157" t="s">
        <v>723</v>
      </c>
      <c r="E261" s="149">
        <v>149923.05</v>
      </c>
      <c r="F261" s="31" t="s">
        <v>46</v>
      </c>
      <c r="G261" s="50" t="s">
        <v>16</v>
      </c>
    </row>
    <row r="262" ht="15.75" customHeight="1">
      <c r="A262" s="30" t="s">
        <v>224</v>
      </c>
      <c r="B262" s="30" t="s">
        <v>18</v>
      </c>
      <c r="C262" s="30">
        <v>4.0</v>
      </c>
      <c r="D262" s="157" t="s">
        <v>1568</v>
      </c>
      <c r="E262" s="149">
        <v>200000.0</v>
      </c>
      <c r="F262" s="31" t="s">
        <v>31</v>
      </c>
      <c r="G262" s="50" t="s">
        <v>16</v>
      </c>
    </row>
    <row r="263" ht="15.75" customHeight="1">
      <c r="A263" s="30" t="s">
        <v>224</v>
      </c>
      <c r="B263" s="30" t="s">
        <v>18</v>
      </c>
      <c r="C263" s="30">
        <v>5.0</v>
      </c>
      <c r="D263" s="157" t="s">
        <v>1568</v>
      </c>
      <c r="E263" s="149">
        <v>200000.0</v>
      </c>
      <c r="F263" s="31" t="s">
        <v>31</v>
      </c>
      <c r="G263" s="50" t="s">
        <v>16</v>
      </c>
    </row>
    <row r="264" ht="15.75" customHeight="1">
      <c r="A264" s="30" t="s">
        <v>224</v>
      </c>
      <c r="B264" s="30" t="s">
        <v>18</v>
      </c>
      <c r="C264" s="30">
        <v>6.0</v>
      </c>
      <c r="D264" s="157" t="s">
        <v>723</v>
      </c>
      <c r="E264" s="149">
        <v>200000.0</v>
      </c>
      <c r="F264" s="31" t="s">
        <v>46</v>
      </c>
      <c r="G264" s="50" t="s">
        <v>16</v>
      </c>
    </row>
    <row r="265" ht="15.75" customHeight="1">
      <c r="A265" s="30" t="s">
        <v>224</v>
      </c>
      <c r="B265" s="30" t="s">
        <v>18</v>
      </c>
      <c r="C265" s="30">
        <v>7.0</v>
      </c>
      <c r="D265" s="157" t="s">
        <v>723</v>
      </c>
      <c r="E265" s="149">
        <v>200000.0</v>
      </c>
      <c r="F265" s="31" t="s">
        <v>46</v>
      </c>
      <c r="G265" s="50" t="s">
        <v>16</v>
      </c>
    </row>
    <row r="266" ht="15.75" customHeight="1">
      <c r="A266" s="30" t="s">
        <v>224</v>
      </c>
      <c r="B266" s="30" t="s">
        <v>18</v>
      </c>
      <c r="C266" s="30">
        <v>8.0</v>
      </c>
      <c r="D266" s="157" t="s">
        <v>1617</v>
      </c>
      <c r="E266" s="149">
        <v>157166.42</v>
      </c>
      <c r="F266" s="31" t="s">
        <v>96</v>
      </c>
      <c r="G266" s="50" t="s">
        <v>16</v>
      </c>
    </row>
    <row r="267" ht="15.75" customHeight="1">
      <c r="A267" s="30" t="s">
        <v>224</v>
      </c>
      <c r="B267" s="30" t="s">
        <v>18</v>
      </c>
      <c r="C267" s="30">
        <v>9.0</v>
      </c>
      <c r="D267" s="157" t="s">
        <v>690</v>
      </c>
      <c r="E267" s="149">
        <v>158251.7</v>
      </c>
      <c r="F267" s="31" t="s">
        <v>64</v>
      </c>
      <c r="G267" s="50" t="s">
        <v>16</v>
      </c>
    </row>
    <row r="268" ht="15.75" customHeight="1">
      <c r="A268" s="30" t="s">
        <v>224</v>
      </c>
      <c r="B268" s="30" t="s">
        <v>18</v>
      </c>
      <c r="C268" s="30">
        <v>10.0</v>
      </c>
      <c r="D268" s="157" t="s">
        <v>723</v>
      </c>
      <c r="E268" s="149">
        <v>122438.18</v>
      </c>
      <c r="F268" s="31" t="s">
        <v>46</v>
      </c>
      <c r="G268" s="50" t="s">
        <v>16</v>
      </c>
    </row>
    <row r="269" ht="15.75" customHeight="1">
      <c r="A269" s="30" t="s">
        <v>224</v>
      </c>
      <c r="B269" s="30" t="s">
        <v>18</v>
      </c>
      <c r="C269" s="30">
        <v>11.0</v>
      </c>
      <c r="D269" s="157" t="s">
        <v>1545</v>
      </c>
      <c r="E269" s="149">
        <v>199928.62</v>
      </c>
      <c r="F269" s="31" t="s">
        <v>120</v>
      </c>
      <c r="G269" s="50" t="s">
        <v>16</v>
      </c>
    </row>
    <row r="270" ht="15.75" customHeight="1">
      <c r="A270" s="30" t="s">
        <v>225</v>
      </c>
      <c r="B270" s="30" t="s">
        <v>18</v>
      </c>
      <c r="C270" s="30">
        <v>1.0</v>
      </c>
      <c r="D270" s="157" t="s">
        <v>1528</v>
      </c>
      <c r="E270" s="149">
        <v>199986.98</v>
      </c>
      <c r="F270" s="31" t="s">
        <v>8</v>
      </c>
      <c r="G270" s="50" t="s">
        <v>16</v>
      </c>
    </row>
    <row r="271" ht="15.75" customHeight="1">
      <c r="A271" s="30" t="s">
        <v>225</v>
      </c>
      <c r="B271" s="30" t="s">
        <v>18</v>
      </c>
      <c r="C271" s="30">
        <v>2.0</v>
      </c>
      <c r="D271" s="157" t="s">
        <v>1528</v>
      </c>
      <c r="E271" s="149">
        <v>199986.98</v>
      </c>
      <c r="F271" s="31" t="s">
        <v>8</v>
      </c>
      <c r="G271" s="50" t="s">
        <v>16</v>
      </c>
    </row>
    <row r="272" ht="15.75" customHeight="1">
      <c r="A272" s="30" t="s">
        <v>225</v>
      </c>
      <c r="B272" s="30" t="s">
        <v>18</v>
      </c>
      <c r="C272" s="30">
        <v>3.0</v>
      </c>
      <c r="D272" s="157" t="s">
        <v>1528</v>
      </c>
      <c r="E272" s="149">
        <v>199986.98</v>
      </c>
      <c r="F272" s="31" t="s">
        <v>8</v>
      </c>
      <c r="G272" s="50" t="s">
        <v>16</v>
      </c>
    </row>
    <row r="273" ht="15.75" customHeight="1">
      <c r="A273" s="30" t="s">
        <v>225</v>
      </c>
      <c r="B273" s="30" t="s">
        <v>18</v>
      </c>
      <c r="C273" s="30">
        <v>4.0</v>
      </c>
      <c r="D273" s="157" t="s">
        <v>1616</v>
      </c>
      <c r="E273" s="149">
        <v>150948.43</v>
      </c>
      <c r="F273" s="31" t="s">
        <v>102</v>
      </c>
      <c r="G273" s="50" t="s">
        <v>16</v>
      </c>
    </row>
    <row r="274" ht="15.75" customHeight="1">
      <c r="A274" s="30" t="s">
        <v>225</v>
      </c>
      <c r="B274" s="30" t="s">
        <v>18</v>
      </c>
      <c r="C274" s="30">
        <v>5.0</v>
      </c>
      <c r="D274" s="157" t="s">
        <v>1614</v>
      </c>
      <c r="E274" s="149">
        <v>136473.94</v>
      </c>
      <c r="F274" s="31" t="s">
        <v>87</v>
      </c>
      <c r="G274" s="50" t="s">
        <v>16</v>
      </c>
    </row>
    <row r="275" ht="15.75" customHeight="1">
      <c r="A275" s="30" t="s">
        <v>225</v>
      </c>
      <c r="B275" s="30" t="s">
        <v>18</v>
      </c>
      <c r="C275" s="30">
        <v>6.0</v>
      </c>
      <c r="D275" s="157" t="s">
        <v>1618</v>
      </c>
      <c r="E275" s="149">
        <v>199788.96</v>
      </c>
      <c r="F275" s="31" t="s">
        <v>111</v>
      </c>
      <c r="G275" s="50" t="s">
        <v>16</v>
      </c>
    </row>
    <row r="276" ht="15.75" customHeight="1">
      <c r="A276" s="30" t="s">
        <v>225</v>
      </c>
      <c r="B276" s="30" t="s">
        <v>18</v>
      </c>
      <c r="C276" s="30">
        <v>7.0</v>
      </c>
      <c r="D276" s="157" t="s">
        <v>798</v>
      </c>
      <c r="E276" s="149">
        <v>149289.0</v>
      </c>
      <c r="F276" s="31" t="s">
        <v>28</v>
      </c>
      <c r="G276" s="50" t="s">
        <v>16</v>
      </c>
    </row>
    <row r="277" ht="15.75" customHeight="1">
      <c r="A277" s="30" t="s">
        <v>225</v>
      </c>
      <c r="B277" s="30" t="s">
        <v>18</v>
      </c>
      <c r="C277" s="30">
        <v>8.0</v>
      </c>
      <c r="D277" s="157" t="s">
        <v>1528</v>
      </c>
      <c r="E277" s="149">
        <v>167213.06</v>
      </c>
      <c r="F277" s="31" t="s">
        <v>8</v>
      </c>
      <c r="G277" s="50" t="s">
        <v>16</v>
      </c>
    </row>
    <row r="278" ht="15.75" customHeight="1">
      <c r="A278" s="30" t="s">
        <v>225</v>
      </c>
      <c r="B278" s="30" t="s">
        <v>18</v>
      </c>
      <c r="C278" s="30">
        <v>9.0</v>
      </c>
      <c r="D278" s="157" t="s">
        <v>1568</v>
      </c>
      <c r="E278" s="149">
        <v>200000.0</v>
      </c>
      <c r="F278" s="31" t="s">
        <v>31</v>
      </c>
      <c r="G278" s="50" t="s">
        <v>16</v>
      </c>
    </row>
    <row r="279" ht="15.75" customHeight="1">
      <c r="A279" s="30" t="s">
        <v>218</v>
      </c>
      <c r="B279" s="30" t="s">
        <v>18</v>
      </c>
      <c r="C279" s="30">
        <v>1.0</v>
      </c>
      <c r="D279" s="157" t="s">
        <v>1619</v>
      </c>
      <c r="E279" s="149">
        <v>176752.02</v>
      </c>
      <c r="F279" s="31" t="s">
        <v>81</v>
      </c>
      <c r="G279" s="50" t="s">
        <v>16</v>
      </c>
    </row>
    <row r="280" ht="15.75" customHeight="1">
      <c r="A280" s="30" t="s">
        <v>218</v>
      </c>
      <c r="B280" s="30" t="s">
        <v>18</v>
      </c>
      <c r="C280" s="30">
        <v>2.0</v>
      </c>
      <c r="D280" s="157" t="s">
        <v>1528</v>
      </c>
      <c r="E280" s="149">
        <v>195696.62</v>
      </c>
      <c r="F280" s="31" t="s">
        <v>8</v>
      </c>
      <c r="G280" s="50" t="s">
        <v>16</v>
      </c>
    </row>
    <row r="281" ht="15.75" customHeight="1">
      <c r="A281" s="30" t="s">
        <v>218</v>
      </c>
      <c r="B281" s="30" t="s">
        <v>18</v>
      </c>
      <c r="C281" s="30">
        <v>3.0</v>
      </c>
      <c r="D281" s="157" t="s">
        <v>1568</v>
      </c>
      <c r="E281" s="149">
        <v>200000.0</v>
      </c>
      <c r="F281" s="31" t="s">
        <v>31</v>
      </c>
      <c r="G281" s="50" t="s">
        <v>16</v>
      </c>
    </row>
    <row r="282" ht="15.75" customHeight="1">
      <c r="A282" s="30" t="s">
        <v>218</v>
      </c>
      <c r="B282" s="30" t="s">
        <v>18</v>
      </c>
      <c r="C282" s="30">
        <v>4.0</v>
      </c>
      <c r="D282" s="157" t="s">
        <v>1620</v>
      </c>
      <c r="E282" s="149">
        <v>199850.53</v>
      </c>
      <c r="F282" s="31" t="s">
        <v>55</v>
      </c>
      <c r="G282" s="50" t="s">
        <v>16</v>
      </c>
    </row>
    <row r="283" ht="15.75" customHeight="1">
      <c r="A283" s="30" t="s">
        <v>218</v>
      </c>
      <c r="B283" s="30" t="s">
        <v>18</v>
      </c>
      <c r="C283" s="30">
        <v>5.0</v>
      </c>
      <c r="D283" s="157" t="s">
        <v>798</v>
      </c>
      <c r="E283" s="149">
        <v>197427.38</v>
      </c>
      <c r="F283" s="31" t="s">
        <v>28</v>
      </c>
      <c r="G283" s="50" t="s">
        <v>16</v>
      </c>
    </row>
    <row r="284" ht="15.75" customHeight="1">
      <c r="A284" s="30" t="s">
        <v>218</v>
      </c>
      <c r="B284" s="30" t="s">
        <v>18</v>
      </c>
      <c r="C284" s="30">
        <v>6.0</v>
      </c>
      <c r="D284" s="157" t="s">
        <v>1568</v>
      </c>
      <c r="E284" s="149">
        <v>200000.0</v>
      </c>
      <c r="F284" s="31" t="s">
        <v>31</v>
      </c>
      <c r="G284" s="50" t="s">
        <v>16</v>
      </c>
    </row>
    <row r="285" ht="15.75" customHeight="1">
      <c r="A285" s="30" t="s">
        <v>218</v>
      </c>
      <c r="B285" s="30" t="s">
        <v>18</v>
      </c>
      <c r="C285" s="30">
        <v>7.0</v>
      </c>
      <c r="D285" s="157" t="s">
        <v>1621</v>
      </c>
      <c r="E285" s="149">
        <v>197881.45</v>
      </c>
      <c r="F285" s="31" t="s">
        <v>96</v>
      </c>
      <c r="G285" s="50" t="s">
        <v>16</v>
      </c>
    </row>
    <row r="286" ht="15.75" customHeight="1">
      <c r="A286" s="30" t="s">
        <v>218</v>
      </c>
      <c r="B286" s="30" t="s">
        <v>18</v>
      </c>
      <c r="C286" s="30">
        <v>8.0</v>
      </c>
      <c r="D286" s="157" t="s">
        <v>723</v>
      </c>
      <c r="E286" s="149">
        <v>176765.19</v>
      </c>
      <c r="F286" s="31" t="s">
        <v>46</v>
      </c>
      <c r="G286" s="50" t="s">
        <v>16</v>
      </c>
    </row>
    <row r="287" ht="15.75" customHeight="1">
      <c r="A287" s="30" t="s">
        <v>219</v>
      </c>
      <c r="B287" s="30" t="s">
        <v>18</v>
      </c>
      <c r="C287" s="30">
        <v>1.0</v>
      </c>
      <c r="D287" s="157" t="s">
        <v>1622</v>
      </c>
      <c r="E287" s="149">
        <v>174725.18</v>
      </c>
      <c r="F287" s="31" t="s">
        <v>49</v>
      </c>
      <c r="G287" s="50" t="s">
        <v>16</v>
      </c>
    </row>
    <row r="288" ht="15.75" customHeight="1">
      <c r="A288" s="30" t="s">
        <v>219</v>
      </c>
      <c r="B288" s="30" t="s">
        <v>18</v>
      </c>
      <c r="C288" s="30">
        <v>2.0</v>
      </c>
      <c r="D288" s="157" t="s">
        <v>1623</v>
      </c>
      <c r="E288" s="149">
        <v>132980.45</v>
      </c>
      <c r="F288" s="31" t="s">
        <v>87</v>
      </c>
      <c r="G288" s="50" t="s">
        <v>16</v>
      </c>
    </row>
    <row r="289" ht="15.75" customHeight="1">
      <c r="A289" s="30" t="s">
        <v>219</v>
      </c>
      <c r="B289" s="30" t="s">
        <v>18</v>
      </c>
      <c r="C289" s="30">
        <v>3.0</v>
      </c>
      <c r="D289" s="157" t="s">
        <v>1528</v>
      </c>
      <c r="E289" s="149">
        <v>197959.25</v>
      </c>
      <c r="F289" s="31" t="s">
        <v>8</v>
      </c>
      <c r="G289" s="50" t="s">
        <v>16</v>
      </c>
    </row>
    <row r="290" ht="15.75" customHeight="1">
      <c r="A290" s="30" t="s">
        <v>219</v>
      </c>
      <c r="B290" s="30" t="s">
        <v>18</v>
      </c>
      <c r="C290" s="30">
        <v>4.0</v>
      </c>
      <c r="D290" s="157" t="s">
        <v>1528</v>
      </c>
      <c r="E290" s="149">
        <v>196846.12</v>
      </c>
      <c r="F290" s="31" t="s">
        <v>8</v>
      </c>
      <c r="G290" s="50" t="s">
        <v>16</v>
      </c>
    </row>
    <row r="291" ht="15.75" customHeight="1">
      <c r="A291" s="30" t="s">
        <v>219</v>
      </c>
      <c r="B291" s="30" t="s">
        <v>18</v>
      </c>
      <c r="C291" s="30">
        <v>5.0</v>
      </c>
      <c r="D291" s="157" t="s">
        <v>1528</v>
      </c>
      <c r="E291" s="149">
        <v>197579.46</v>
      </c>
      <c r="F291" s="31" t="s">
        <v>8</v>
      </c>
      <c r="G291" s="50" t="s">
        <v>16</v>
      </c>
    </row>
    <row r="292" ht="15.75" customHeight="1">
      <c r="A292" s="30" t="s">
        <v>219</v>
      </c>
      <c r="B292" s="30" t="s">
        <v>18</v>
      </c>
      <c r="C292" s="30">
        <v>6.0</v>
      </c>
      <c r="D292" s="157" t="s">
        <v>1623</v>
      </c>
      <c r="E292" s="149">
        <v>176656.11</v>
      </c>
      <c r="F292" s="31" t="s">
        <v>87</v>
      </c>
      <c r="G292" s="50" t="s">
        <v>16</v>
      </c>
    </row>
    <row r="293" ht="15.75" customHeight="1">
      <c r="A293" s="30" t="s">
        <v>219</v>
      </c>
      <c r="B293" s="30" t="s">
        <v>18</v>
      </c>
      <c r="C293" s="30">
        <v>7.0</v>
      </c>
      <c r="D293" s="157" t="s">
        <v>1624</v>
      </c>
      <c r="E293" s="149">
        <v>189685.85</v>
      </c>
      <c r="F293" s="31" t="s">
        <v>96</v>
      </c>
      <c r="G293" s="50" t="s">
        <v>16</v>
      </c>
    </row>
    <row r="294" ht="15.75" customHeight="1">
      <c r="A294" s="30" t="s">
        <v>219</v>
      </c>
      <c r="B294" s="30" t="s">
        <v>18</v>
      </c>
      <c r="C294" s="30">
        <v>8.0</v>
      </c>
      <c r="D294" s="157" t="s">
        <v>1568</v>
      </c>
      <c r="E294" s="149">
        <v>200000.0</v>
      </c>
      <c r="F294" s="31" t="s">
        <v>31</v>
      </c>
      <c r="G294" s="50" t="s">
        <v>16</v>
      </c>
    </row>
    <row r="295" ht="15.75" customHeight="1">
      <c r="A295" s="30" t="s">
        <v>219</v>
      </c>
      <c r="B295" s="30" t="s">
        <v>18</v>
      </c>
      <c r="C295" s="30">
        <v>9.0</v>
      </c>
      <c r="D295" s="157" t="s">
        <v>1568</v>
      </c>
      <c r="E295" s="149">
        <v>200000.0</v>
      </c>
      <c r="F295" s="31" t="s">
        <v>31</v>
      </c>
      <c r="G295" s="50" t="s">
        <v>16</v>
      </c>
    </row>
    <row r="296" ht="15.75" customHeight="1">
      <c r="A296" s="30" t="s">
        <v>219</v>
      </c>
      <c r="B296" s="30" t="s">
        <v>18</v>
      </c>
      <c r="C296" s="30">
        <v>10.0</v>
      </c>
      <c r="D296" s="157" t="s">
        <v>1625</v>
      </c>
      <c r="E296" s="149">
        <v>199976.0</v>
      </c>
      <c r="F296" s="31" t="s">
        <v>37</v>
      </c>
      <c r="G296" s="50" t="s">
        <v>16</v>
      </c>
    </row>
    <row r="297" ht="15.75" customHeight="1">
      <c r="A297" s="30" t="s">
        <v>220</v>
      </c>
      <c r="B297" s="30" t="s">
        <v>18</v>
      </c>
      <c r="C297" s="30">
        <v>1.0</v>
      </c>
      <c r="D297" s="157" t="s">
        <v>1626</v>
      </c>
      <c r="E297" s="149">
        <v>179437.1</v>
      </c>
      <c r="F297" s="31" t="s">
        <v>37</v>
      </c>
      <c r="G297" s="50" t="s">
        <v>16</v>
      </c>
    </row>
    <row r="298" ht="15.75" customHeight="1">
      <c r="A298" s="30" t="s">
        <v>220</v>
      </c>
      <c r="B298" s="30" t="s">
        <v>18</v>
      </c>
      <c r="C298" s="30">
        <v>2.0</v>
      </c>
      <c r="D298" s="157" t="s">
        <v>1626</v>
      </c>
      <c r="E298" s="149">
        <v>179575.7</v>
      </c>
      <c r="F298" s="31" t="s">
        <v>37</v>
      </c>
      <c r="G298" s="50" t="s">
        <v>16</v>
      </c>
    </row>
    <row r="299" ht="15.75" customHeight="1">
      <c r="A299" s="30" t="s">
        <v>220</v>
      </c>
      <c r="B299" s="30" t="s">
        <v>18</v>
      </c>
      <c r="C299" s="30">
        <v>3.0</v>
      </c>
      <c r="D299" s="157" t="s">
        <v>1568</v>
      </c>
      <c r="E299" s="149">
        <v>200000.0</v>
      </c>
      <c r="F299" s="31" t="s">
        <v>31</v>
      </c>
      <c r="G299" s="50" t="s">
        <v>16</v>
      </c>
    </row>
    <row r="300" ht="15.75" customHeight="1">
      <c r="A300" s="30" t="s">
        <v>220</v>
      </c>
      <c r="B300" s="30" t="s">
        <v>18</v>
      </c>
      <c r="C300" s="30">
        <v>4.0</v>
      </c>
      <c r="D300" s="157" t="s">
        <v>1568</v>
      </c>
      <c r="E300" s="149">
        <v>200000.0</v>
      </c>
      <c r="F300" s="31" t="s">
        <v>31</v>
      </c>
      <c r="G300" s="50" t="s">
        <v>16</v>
      </c>
    </row>
    <row r="301" ht="15.75" customHeight="1">
      <c r="A301" s="30" t="s">
        <v>220</v>
      </c>
      <c r="B301" s="30" t="s">
        <v>18</v>
      </c>
      <c r="C301" s="30">
        <v>5.0</v>
      </c>
      <c r="D301" s="157" t="s">
        <v>1594</v>
      </c>
      <c r="E301" s="149">
        <v>199987.24</v>
      </c>
      <c r="F301" s="31" t="s">
        <v>108</v>
      </c>
      <c r="G301" s="50" t="s">
        <v>16</v>
      </c>
    </row>
    <row r="302" ht="15.75" customHeight="1">
      <c r="A302" s="30" t="s">
        <v>220</v>
      </c>
      <c r="B302" s="30" t="s">
        <v>18</v>
      </c>
      <c r="C302" s="30">
        <v>6.0</v>
      </c>
      <c r="D302" s="157" t="s">
        <v>1609</v>
      </c>
      <c r="E302" s="149">
        <v>199584.0</v>
      </c>
      <c r="F302" s="31" t="s">
        <v>37</v>
      </c>
      <c r="G302" s="50" t="s">
        <v>16</v>
      </c>
    </row>
    <row r="303" ht="15.75" customHeight="1">
      <c r="A303" s="30" t="s">
        <v>220</v>
      </c>
      <c r="B303" s="30" t="s">
        <v>18</v>
      </c>
      <c r="C303" s="30">
        <v>7.0</v>
      </c>
      <c r="D303" s="157" t="s">
        <v>1594</v>
      </c>
      <c r="E303" s="149">
        <v>99989.68</v>
      </c>
      <c r="F303" s="31" t="s">
        <v>108</v>
      </c>
      <c r="G303" s="50" t="s">
        <v>16</v>
      </c>
    </row>
    <row r="304" ht="15.75" customHeight="1">
      <c r="A304" s="30" t="s">
        <v>220</v>
      </c>
      <c r="B304" s="30" t="s">
        <v>18</v>
      </c>
      <c r="C304" s="30">
        <v>8.0</v>
      </c>
      <c r="D304" s="157" t="s">
        <v>1568</v>
      </c>
      <c r="E304" s="149">
        <v>100000.0</v>
      </c>
      <c r="F304" s="31" t="s">
        <v>31</v>
      </c>
      <c r="G304" s="50" t="s">
        <v>16</v>
      </c>
    </row>
    <row r="305" ht="15.75" customHeight="1">
      <c r="A305" s="30" t="s">
        <v>221</v>
      </c>
      <c r="B305" s="30" t="s">
        <v>18</v>
      </c>
      <c r="C305" s="30">
        <v>1.0</v>
      </c>
      <c r="D305" s="157" t="s">
        <v>1528</v>
      </c>
      <c r="E305" s="149">
        <v>197566.43</v>
      </c>
      <c r="F305" s="31" t="s">
        <v>8</v>
      </c>
      <c r="G305" s="50" t="s">
        <v>16</v>
      </c>
    </row>
    <row r="306" ht="15.75" customHeight="1">
      <c r="A306" s="30" t="s">
        <v>221</v>
      </c>
      <c r="B306" s="30" t="s">
        <v>18</v>
      </c>
      <c r="C306" s="30">
        <v>2.0</v>
      </c>
      <c r="D306" s="157" t="s">
        <v>1568</v>
      </c>
      <c r="E306" s="149">
        <v>200000.0</v>
      </c>
      <c r="F306" s="31" t="s">
        <v>31</v>
      </c>
      <c r="G306" s="50" t="s">
        <v>16</v>
      </c>
    </row>
    <row r="307" ht="15.75" customHeight="1">
      <c r="A307" s="30" t="s">
        <v>221</v>
      </c>
      <c r="B307" s="30" t="s">
        <v>18</v>
      </c>
      <c r="C307" s="30">
        <v>3.0</v>
      </c>
      <c r="D307" s="157" t="s">
        <v>1568</v>
      </c>
      <c r="E307" s="149">
        <v>200000.0</v>
      </c>
      <c r="F307" s="31" t="s">
        <v>31</v>
      </c>
      <c r="G307" s="50" t="s">
        <v>16</v>
      </c>
    </row>
    <row r="308" ht="15.75" customHeight="1">
      <c r="A308" s="30" t="s">
        <v>221</v>
      </c>
      <c r="B308" s="30" t="s">
        <v>18</v>
      </c>
      <c r="C308" s="30">
        <v>4.0</v>
      </c>
      <c r="D308" s="157" t="s">
        <v>1568</v>
      </c>
      <c r="E308" s="149">
        <v>200000.0</v>
      </c>
      <c r="F308" s="31" t="s">
        <v>31</v>
      </c>
      <c r="G308" s="50" t="s">
        <v>16</v>
      </c>
    </row>
    <row r="309" ht="15.75" customHeight="1">
      <c r="A309" s="30" t="s">
        <v>221</v>
      </c>
      <c r="B309" s="30" t="s">
        <v>18</v>
      </c>
      <c r="C309" s="30">
        <v>5.0</v>
      </c>
      <c r="D309" s="157" t="s">
        <v>1528</v>
      </c>
      <c r="E309" s="149">
        <v>99929.54</v>
      </c>
      <c r="F309" s="31" t="s">
        <v>8</v>
      </c>
      <c r="G309" s="50" t="s">
        <v>16</v>
      </c>
    </row>
    <row r="310" ht="15.75" customHeight="1">
      <c r="A310" s="135" t="s">
        <v>221</v>
      </c>
      <c r="B310" s="135" t="s">
        <v>18</v>
      </c>
      <c r="C310" s="135">
        <v>6.0</v>
      </c>
      <c r="D310" s="215" t="s">
        <v>1528</v>
      </c>
      <c r="E310" s="150">
        <v>199941.5</v>
      </c>
      <c r="F310" s="137" t="s">
        <v>8</v>
      </c>
      <c r="G310" s="50" t="s">
        <v>16</v>
      </c>
    </row>
    <row r="311" ht="15.75" customHeight="1">
      <c r="A311" s="30" t="s">
        <v>146</v>
      </c>
      <c r="B311" s="30" t="s">
        <v>23</v>
      </c>
      <c r="C311" s="30">
        <v>1.0</v>
      </c>
      <c r="D311" s="157" t="s">
        <v>710</v>
      </c>
      <c r="E311" s="149">
        <v>200000.0</v>
      </c>
      <c r="F311" s="31" t="s">
        <v>123</v>
      </c>
      <c r="G311" s="216" t="s">
        <v>16</v>
      </c>
    </row>
    <row r="312" ht="15.75" customHeight="1">
      <c r="A312" s="30" t="s">
        <v>146</v>
      </c>
      <c r="B312" s="30" t="s">
        <v>23</v>
      </c>
      <c r="C312" s="30">
        <v>2.0</v>
      </c>
      <c r="D312" s="157" t="s">
        <v>1627</v>
      </c>
      <c r="E312" s="149">
        <v>200000.0</v>
      </c>
      <c r="F312" s="31" t="s">
        <v>96</v>
      </c>
      <c r="G312" s="50" t="s">
        <v>16</v>
      </c>
    </row>
    <row r="313" ht="15.75" customHeight="1">
      <c r="A313" s="30" t="s">
        <v>146</v>
      </c>
      <c r="B313" s="30" t="s">
        <v>23</v>
      </c>
      <c r="C313" s="30">
        <v>3.0</v>
      </c>
      <c r="D313" s="157" t="s">
        <v>1606</v>
      </c>
      <c r="E313" s="149">
        <v>199800.0</v>
      </c>
      <c r="F313" s="31" t="s">
        <v>108</v>
      </c>
      <c r="G313" s="50" t="s">
        <v>16</v>
      </c>
    </row>
    <row r="314" ht="15.75" customHeight="1">
      <c r="A314" s="30" t="s">
        <v>146</v>
      </c>
      <c r="B314" s="30" t="s">
        <v>23</v>
      </c>
      <c r="C314" s="30">
        <v>4.0</v>
      </c>
      <c r="D314" s="157" t="s">
        <v>944</v>
      </c>
      <c r="E314" s="149">
        <v>199710.0</v>
      </c>
      <c r="F314" s="31" t="s">
        <v>28</v>
      </c>
      <c r="G314" s="50" t="s">
        <v>16</v>
      </c>
    </row>
    <row r="315" ht="15.75" customHeight="1">
      <c r="A315" s="30" t="s">
        <v>146</v>
      </c>
      <c r="B315" s="30" t="s">
        <v>23</v>
      </c>
      <c r="C315" s="30">
        <v>5.0</v>
      </c>
      <c r="D315" s="157" t="s">
        <v>1628</v>
      </c>
      <c r="E315" s="149">
        <v>200000.0</v>
      </c>
      <c r="F315" s="31" t="s">
        <v>114</v>
      </c>
      <c r="G315" s="50" t="s">
        <v>16</v>
      </c>
    </row>
    <row r="316" ht="15.75" customHeight="1">
      <c r="A316" s="30" t="s">
        <v>146</v>
      </c>
      <c r="B316" s="30" t="s">
        <v>23</v>
      </c>
      <c r="C316" s="30">
        <v>6.0</v>
      </c>
      <c r="D316" s="157" t="s">
        <v>1629</v>
      </c>
      <c r="E316" s="149">
        <v>200000.0</v>
      </c>
      <c r="F316" s="31" t="s">
        <v>123</v>
      </c>
      <c r="G316" s="50" t="s">
        <v>16</v>
      </c>
    </row>
    <row r="317" ht="15.75" customHeight="1">
      <c r="A317" s="30" t="s">
        <v>147</v>
      </c>
      <c r="B317" s="30" t="s">
        <v>23</v>
      </c>
      <c r="C317" s="30">
        <v>1.0</v>
      </c>
      <c r="D317" s="157" t="s">
        <v>710</v>
      </c>
      <c r="E317" s="149">
        <v>200000.0</v>
      </c>
      <c r="F317" s="31" t="s">
        <v>123</v>
      </c>
      <c r="G317" s="50" t="s">
        <v>16</v>
      </c>
    </row>
    <row r="318" ht="15.75" customHeight="1">
      <c r="A318" s="30" t="s">
        <v>147</v>
      </c>
      <c r="B318" s="30" t="s">
        <v>23</v>
      </c>
      <c r="C318" s="30">
        <v>2.0</v>
      </c>
      <c r="D318" s="157" t="s">
        <v>1627</v>
      </c>
      <c r="E318" s="149">
        <v>190502.21</v>
      </c>
      <c r="F318" s="31" t="s">
        <v>96</v>
      </c>
      <c r="G318" s="50" t="s">
        <v>16</v>
      </c>
    </row>
    <row r="319" ht="15.75" customHeight="1">
      <c r="A319" s="30" t="s">
        <v>147</v>
      </c>
      <c r="B319" s="30" t="s">
        <v>23</v>
      </c>
      <c r="C319" s="30">
        <v>3.0</v>
      </c>
      <c r="D319" s="157" t="s">
        <v>1630</v>
      </c>
      <c r="E319" s="149">
        <v>169967.38</v>
      </c>
      <c r="F319" s="31" t="s">
        <v>96</v>
      </c>
      <c r="G319" s="50" t="s">
        <v>16</v>
      </c>
    </row>
    <row r="320" ht="15.75" customHeight="1">
      <c r="A320" s="30" t="s">
        <v>147</v>
      </c>
      <c r="B320" s="30" t="s">
        <v>23</v>
      </c>
      <c r="C320" s="30">
        <v>4.0</v>
      </c>
      <c r="D320" s="157" t="s">
        <v>798</v>
      </c>
      <c r="E320" s="149">
        <v>177529.9</v>
      </c>
      <c r="F320" s="31" t="s">
        <v>28</v>
      </c>
      <c r="G320" s="50" t="s">
        <v>16</v>
      </c>
    </row>
    <row r="321" ht="15.75" customHeight="1">
      <c r="A321" s="30" t="s">
        <v>147</v>
      </c>
      <c r="B321" s="30" t="s">
        <v>23</v>
      </c>
      <c r="C321" s="30">
        <v>5.0</v>
      </c>
      <c r="D321" s="157" t="s">
        <v>1545</v>
      </c>
      <c r="E321" s="149">
        <v>103763.65</v>
      </c>
      <c r="F321" s="31" t="s">
        <v>120</v>
      </c>
      <c r="G321" s="50" t="s">
        <v>16</v>
      </c>
    </row>
    <row r="322" ht="15.75" customHeight="1">
      <c r="A322" s="30" t="s">
        <v>147</v>
      </c>
      <c r="B322" s="30" t="s">
        <v>23</v>
      </c>
      <c r="C322" s="30">
        <v>6.0</v>
      </c>
      <c r="D322" s="50" t="s">
        <v>798</v>
      </c>
      <c r="E322" s="149">
        <v>199471.84</v>
      </c>
      <c r="F322" s="31" t="s">
        <v>28</v>
      </c>
      <c r="G322" s="50" t="s">
        <v>16</v>
      </c>
    </row>
    <row r="323" ht="15.75" customHeight="1">
      <c r="A323" s="30" t="s">
        <v>147</v>
      </c>
      <c r="B323" s="30" t="s">
        <v>23</v>
      </c>
      <c r="C323" s="30">
        <v>7.0</v>
      </c>
      <c r="D323" s="50" t="s">
        <v>1545</v>
      </c>
      <c r="E323" s="149">
        <v>199277.9</v>
      </c>
      <c r="F323" s="31" t="s">
        <v>120</v>
      </c>
      <c r="G323" s="50" t="s">
        <v>16</v>
      </c>
    </row>
    <row r="324" ht="15.75" customHeight="1">
      <c r="A324" s="30" t="s">
        <v>147</v>
      </c>
      <c r="B324" s="30" t="s">
        <v>23</v>
      </c>
      <c r="C324" s="30">
        <v>8.0</v>
      </c>
      <c r="D324" s="157" t="s">
        <v>1568</v>
      </c>
      <c r="E324" s="149">
        <v>200000.0</v>
      </c>
      <c r="F324" s="31" t="s">
        <v>31</v>
      </c>
      <c r="G324" s="50" t="s">
        <v>16</v>
      </c>
    </row>
    <row r="325" ht="15.75" customHeight="1">
      <c r="A325" s="30" t="s">
        <v>147</v>
      </c>
      <c r="B325" s="30" t="s">
        <v>23</v>
      </c>
      <c r="C325" s="30">
        <v>9.0</v>
      </c>
      <c r="D325" s="157" t="s">
        <v>1573</v>
      </c>
      <c r="E325" s="149">
        <v>198163.3</v>
      </c>
      <c r="F325" s="31" t="s">
        <v>129</v>
      </c>
      <c r="G325" s="50" t="s">
        <v>16</v>
      </c>
    </row>
    <row r="326" ht="15.75" customHeight="1">
      <c r="A326" s="30" t="s">
        <v>147</v>
      </c>
      <c r="B326" s="30" t="s">
        <v>23</v>
      </c>
      <c r="C326" s="30">
        <v>10.0</v>
      </c>
      <c r="D326" s="157" t="s">
        <v>1573</v>
      </c>
      <c r="E326" s="149">
        <v>100000.0</v>
      </c>
      <c r="F326" s="31" t="s">
        <v>129</v>
      </c>
      <c r="G326" s="50" t="s">
        <v>16</v>
      </c>
    </row>
    <row r="327" ht="15.75" customHeight="1">
      <c r="A327" s="30" t="s">
        <v>148</v>
      </c>
      <c r="B327" s="30" t="s">
        <v>23</v>
      </c>
      <c r="C327" s="30">
        <v>1.0</v>
      </c>
      <c r="D327" s="157" t="s">
        <v>710</v>
      </c>
      <c r="E327" s="149">
        <v>200000.0</v>
      </c>
      <c r="F327" s="31" t="s">
        <v>123</v>
      </c>
      <c r="G327" s="50" t="s">
        <v>16</v>
      </c>
    </row>
    <row r="328" ht="15.75" customHeight="1">
      <c r="A328" s="30" t="s">
        <v>148</v>
      </c>
      <c r="B328" s="30" t="s">
        <v>23</v>
      </c>
      <c r="C328" s="30">
        <v>2.0</v>
      </c>
      <c r="D328" s="157" t="s">
        <v>1631</v>
      </c>
      <c r="E328" s="149">
        <v>194250.0</v>
      </c>
      <c r="F328" s="31" t="s">
        <v>96</v>
      </c>
      <c r="G328" s="50" t="s">
        <v>16</v>
      </c>
    </row>
    <row r="329" ht="15.75" customHeight="1">
      <c r="A329" s="30" t="s">
        <v>148</v>
      </c>
      <c r="B329" s="30" t="s">
        <v>23</v>
      </c>
      <c r="C329" s="30">
        <v>3.0</v>
      </c>
      <c r="D329" s="157" t="s">
        <v>1632</v>
      </c>
      <c r="E329" s="149">
        <v>197756.16</v>
      </c>
      <c r="F329" s="31" t="s">
        <v>114</v>
      </c>
      <c r="G329" s="50" t="s">
        <v>16</v>
      </c>
    </row>
    <row r="330" ht="15.75" customHeight="1">
      <c r="A330" s="30" t="s">
        <v>148</v>
      </c>
      <c r="B330" s="30" t="s">
        <v>23</v>
      </c>
      <c r="C330" s="30">
        <v>4.0</v>
      </c>
      <c r="D330" s="157" t="s">
        <v>798</v>
      </c>
      <c r="E330" s="149">
        <v>199048.0</v>
      </c>
      <c r="F330" s="31" t="s">
        <v>28</v>
      </c>
      <c r="G330" s="50" t="s">
        <v>16</v>
      </c>
    </row>
    <row r="331" ht="15.75" customHeight="1">
      <c r="A331" s="30" t="s">
        <v>148</v>
      </c>
      <c r="B331" s="30" t="s">
        <v>23</v>
      </c>
      <c r="C331" s="30">
        <v>5.0</v>
      </c>
      <c r="D331" s="157" t="s">
        <v>1633</v>
      </c>
      <c r="E331" s="149">
        <v>181727.48</v>
      </c>
      <c r="F331" s="31" t="s">
        <v>8</v>
      </c>
      <c r="G331" s="50" t="s">
        <v>16</v>
      </c>
    </row>
    <row r="332" ht="15.75" customHeight="1">
      <c r="A332" s="30" t="s">
        <v>148</v>
      </c>
      <c r="B332" s="30" t="s">
        <v>23</v>
      </c>
      <c r="C332" s="30">
        <v>6.0</v>
      </c>
      <c r="D332" s="157" t="s">
        <v>1568</v>
      </c>
      <c r="E332" s="149">
        <v>198407.09</v>
      </c>
      <c r="F332" s="31" t="s">
        <v>31</v>
      </c>
      <c r="G332" s="50" t="s">
        <v>16</v>
      </c>
    </row>
    <row r="333" ht="15.75" customHeight="1">
      <c r="A333" s="30" t="s">
        <v>148</v>
      </c>
      <c r="B333" s="30" t="s">
        <v>23</v>
      </c>
      <c r="C333" s="30">
        <v>7.0</v>
      </c>
      <c r="D333" s="157" t="s">
        <v>1525</v>
      </c>
      <c r="E333" s="149">
        <v>200000.0</v>
      </c>
      <c r="F333" s="31" t="s">
        <v>55</v>
      </c>
      <c r="G333" s="50" t="s">
        <v>16</v>
      </c>
    </row>
    <row r="334" ht="15.75" customHeight="1">
      <c r="A334" s="30" t="s">
        <v>149</v>
      </c>
      <c r="B334" s="30" t="s">
        <v>23</v>
      </c>
      <c r="C334" s="30">
        <v>1.0</v>
      </c>
      <c r="D334" s="157" t="s">
        <v>1634</v>
      </c>
      <c r="E334" s="149">
        <v>193501.53</v>
      </c>
      <c r="F334" s="31" t="s">
        <v>76</v>
      </c>
      <c r="G334" s="50" t="s">
        <v>16</v>
      </c>
    </row>
    <row r="335" ht="15.75" customHeight="1">
      <c r="A335" s="30" t="s">
        <v>149</v>
      </c>
      <c r="B335" s="30" t="s">
        <v>23</v>
      </c>
      <c r="C335" s="30">
        <v>2.0</v>
      </c>
      <c r="D335" s="157" t="s">
        <v>1623</v>
      </c>
      <c r="E335" s="149">
        <v>197305.5</v>
      </c>
      <c r="F335" s="31" t="s">
        <v>87</v>
      </c>
      <c r="G335" s="50" t="s">
        <v>16</v>
      </c>
    </row>
    <row r="336" ht="15.75" customHeight="1">
      <c r="A336" s="30" t="s">
        <v>149</v>
      </c>
      <c r="B336" s="30" t="s">
        <v>23</v>
      </c>
      <c r="C336" s="30">
        <v>3.0</v>
      </c>
      <c r="D336" s="157" t="s">
        <v>798</v>
      </c>
      <c r="E336" s="149">
        <v>199965.0</v>
      </c>
      <c r="F336" s="31" t="s">
        <v>28</v>
      </c>
      <c r="G336" s="50" t="s">
        <v>16</v>
      </c>
    </row>
    <row r="337" ht="15.75" customHeight="1">
      <c r="A337" s="30" t="s">
        <v>149</v>
      </c>
      <c r="B337" s="30" t="s">
        <v>23</v>
      </c>
      <c r="C337" s="30">
        <v>4.0</v>
      </c>
      <c r="D337" s="157" t="s">
        <v>710</v>
      </c>
      <c r="E337" s="149">
        <v>199981.6</v>
      </c>
      <c r="F337" s="31" t="s">
        <v>123</v>
      </c>
      <c r="G337" s="50" t="s">
        <v>16</v>
      </c>
    </row>
    <row r="338" ht="15.75" customHeight="1">
      <c r="A338" s="30" t="s">
        <v>149</v>
      </c>
      <c r="B338" s="30" t="s">
        <v>23</v>
      </c>
      <c r="C338" s="30">
        <v>5.0</v>
      </c>
      <c r="D338" s="157" t="s">
        <v>1634</v>
      </c>
      <c r="E338" s="149">
        <v>200000.0</v>
      </c>
      <c r="F338" s="31" t="s">
        <v>76</v>
      </c>
      <c r="G338" s="50" t="s">
        <v>16</v>
      </c>
    </row>
    <row r="339" ht="15.75" customHeight="1">
      <c r="A339" s="30" t="s">
        <v>149</v>
      </c>
      <c r="B339" s="30" t="s">
        <v>23</v>
      </c>
      <c r="C339" s="30">
        <v>6.0</v>
      </c>
      <c r="D339" s="157" t="s">
        <v>1634</v>
      </c>
      <c r="E339" s="149">
        <v>199565.0</v>
      </c>
      <c r="F339" s="31" t="s">
        <v>76</v>
      </c>
      <c r="G339" s="50" t="s">
        <v>16</v>
      </c>
    </row>
    <row r="340" ht="15.75" customHeight="1">
      <c r="A340" s="30" t="s">
        <v>149</v>
      </c>
      <c r="B340" s="30" t="s">
        <v>23</v>
      </c>
      <c r="C340" s="30">
        <v>7.0</v>
      </c>
      <c r="D340" s="157" t="s">
        <v>1594</v>
      </c>
      <c r="E340" s="149">
        <v>199788.52</v>
      </c>
      <c r="F340" s="31" t="s">
        <v>108</v>
      </c>
      <c r="G340" s="50" t="s">
        <v>16</v>
      </c>
    </row>
    <row r="341" ht="15.75" customHeight="1">
      <c r="A341" s="30" t="s">
        <v>149</v>
      </c>
      <c r="B341" s="30" t="s">
        <v>23</v>
      </c>
      <c r="C341" s="30">
        <v>8.0</v>
      </c>
      <c r="D341" s="157" t="s">
        <v>1549</v>
      </c>
      <c r="E341" s="149">
        <v>197305.5</v>
      </c>
      <c r="F341" s="31" t="s">
        <v>40</v>
      </c>
      <c r="G341" s="50" t="s">
        <v>16</v>
      </c>
    </row>
    <row r="342" ht="15.75" customHeight="1">
      <c r="A342" s="30" t="s">
        <v>149</v>
      </c>
      <c r="B342" s="30" t="s">
        <v>23</v>
      </c>
      <c r="C342" s="30">
        <v>9.0</v>
      </c>
      <c r="D342" s="157" t="s">
        <v>723</v>
      </c>
      <c r="E342" s="149">
        <v>200000.0</v>
      </c>
      <c r="F342" s="31" t="s">
        <v>46</v>
      </c>
      <c r="G342" s="50" t="s">
        <v>16</v>
      </c>
    </row>
    <row r="343" ht="15.75" customHeight="1">
      <c r="A343" s="30" t="s">
        <v>149</v>
      </c>
      <c r="B343" s="30" t="s">
        <v>23</v>
      </c>
      <c r="C343" s="30">
        <v>10.0</v>
      </c>
      <c r="D343" s="157" t="s">
        <v>1629</v>
      </c>
      <c r="E343" s="149">
        <v>200000.0</v>
      </c>
      <c r="F343" s="31" t="s">
        <v>123</v>
      </c>
      <c r="G343" s="50" t="s">
        <v>16</v>
      </c>
    </row>
    <row r="344" ht="15.75" customHeight="1">
      <c r="A344" s="30" t="s">
        <v>218</v>
      </c>
      <c r="B344" s="30" t="s">
        <v>23</v>
      </c>
      <c r="C344" s="30">
        <v>1.0</v>
      </c>
      <c r="D344" s="157" t="s">
        <v>710</v>
      </c>
      <c r="E344" s="149">
        <v>193503.53</v>
      </c>
      <c r="F344" s="31" t="s">
        <v>123</v>
      </c>
      <c r="G344" s="50" t="s">
        <v>16</v>
      </c>
    </row>
    <row r="345" ht="15.75" customHeight="1">
      <c r="A345" s="30" t="s">
        <v>218</v>
      </c>
      <c r="B345" s="30" t="s">
        <v>23</v>
      </c>
      <c r="C345" s="30">
        <v>2.0</v>
      </c>
      <c r="D345" s="157" t="s">
        <v>1629</v>
      </c>
      <c r="E345" s="149">
        <v>186731.18</v>
      </c>
      <c r="F345" s="31" t="s">
        <v>123</v>
      </c>
      <c r="G345" s="50" t="s">
        <v>16</v>
      </c>
    </row>
    <row r="346" ht="15.75" customHeight="1">
      <c r="A346" s="30" t="s">
        <v>218</v>
      </c>
      <c r="B346" s="30" t="s">
        <v>23</v>
      </c>
      <c r="C346" s="30">
        <v>3.0</v>
      </c>
      <c r="D346" s="157" t="s">
        <v>1635</v>
      </c>
      <c r="E346" s="149">
        <v>87694.71</v>
      </c>
      <c r="F346" s="31" t="s">
        <v>28</v>
      </c>
      <c r="G346" s="50" t="s">
        <v>16</v>
      </c>
    </row>
    <row r="347" ht="15.75" customHeight="1">
      <c r="A347" s="30" t="s">
        <v>218</v>
      </c>
      <c r="B347" s="30" t="s">
        <v>23</v>
      </c>
      <c r="C347" s="30">
        <v>4.0</v>
      </c>
      <c r="D347" s="157" t="s">
        <v>1578</v>
      </c>
      <c r="E347" s="149">
        <v>200000.0</v>
      </c>
      <c r="F347" s="31" t="s">
        <v>46</v>
      </c>
      <c r="G347" s="50" t="s">
        <v>16</v>
      </c>
    </row>
    <row r="348" ht="15.75" customHeight="1">
      <c r="A348" s="30" t="s">
        <v>218</v>
      </c>
      <c r="B348" s="30" t="s">
        <v>23</v>
      </c>
      <c r="C348" s="30">
        <v>5.0</v>
      </c>
      <c r="D348" s="157" t="s">
        <v>723</v>
      </c>
      <c r="E348" s="149">
        <v>200000.0</v>
      </c>
      <c r="F348" s="31" t="s">
        <v>46</v>
      </c>
      <c r="G348" s="50" t="s">
        <v>16</v>
      </c>
    </row>
    <row r="349" ht="15.75" customHeight="1">
      <c r="A349" s="30" t="s">
        <v>218</v>
      </c>
      <c r="B349" s="30" t="s">
        <v>23</v>
      </c>
      <c r="C349" s="30">
        <v>6.0</v>
      </c>
      <c r="D349" s="157" t="s">
        <v>1578</v>
      </c>
      <c r="E349" s="149">
        <v>184153.26</v>
      </c>
      <c r="F349" s="31" t="s">
        <v>46</v>
      </c>
      <c r="G349" s="50" t="s">
        <v>16</v>
      </c>
    </row>
    <row r="350" ht="15.75" customHeight="1">
      <c r="A350" s="30" t="s">
        <v>218</v>
      </c>
      <c r="B350" s="30" t="s">
        <v>23</v>
      </c>
      <c r="C350" s="30">
        <v>7.0</v>
      </c>
      <c r="D350" s="157" t="s">
        <v>1578</v>
      </c>
      <c r="E350" s="149">
        <v>200000.0</v>
      </c>
      <c r="F350" s="31" t="s">
        <v>46</v>
      </c>
      <c r="G350" s="50" t="s">
        <v>16</v>
      </c>
    </row>
    <row r="351" ht="15.75" customHeight="1">
      <c r="A351" s="30" t="s">
        <v>218</v>
      </c>
      <c r="B351" s="30" t="s">
        <v>23</v>
      </c>
      <c r="C351" s="30">
        <v>8.0</v>
      </c>
      <c r="D351" s="157" t="s">
        <v>1620</v>
      </c>
      <c r="E351" s="149">
        <v>200000.0</v>
      </c>
      <c r="F351" s="31" t="s">
        <v>55</v>
      </c>
      <c r="G351" s="50" t="s">
        <v>16</v>
      </c>
    </row>
    <row r="352" ht="15.75" customHeight="1">
      <c r="A352" s="30" t="s">
        <v>218</v>
      </c>
      <c r="B352" s="30" t="s">
        <v>23</v>
      </c>
      <c r="C352" s="30">
        <v>9.0</v>
      </c>
      <c r="D352" s="157" t="s">
        <v>1636</v>
      </c>
      <c r="E352" s="149">
        <v>199980.0</v>
      </c>
      <c r="F352" s="31" t="s">
        <v>43</v>
      </c>
      <c r="G352" s="50" t="s">
        <v>16</v>
      </c>
    </row>
    <row r="353" ht="15.75" customHeight="1">
      <c r="A353" s="30" t="s">
        <v>218</v>
      </c>
      <c r="B353" s="30" t="s">
        <v>23</v>
      </c>
      <c r="C353" s="30">
        <v>10.0</v>
      </c>
      <c r="D353" s="157" t="s">
        <v>1578</v>
      </c>
      <c r="E353" s="149">
        <v>199575.0</v>
      </c>
      <c r="F353" s="31" t="s">
        <v>46</v>
      </c>
      <c r="G353" s="50" t="s">
        <v>16</v>
      </c>
    </row>
    <row r="354" ht="15.75" customHeight="1">
      <c r="A354" s="30" t="s">
        <v>219</v>
      </c>
      <c r="B354" s="30" t="s">
        <v>23</v>
      </c>
      <c r="C354" s="30">
        <v>1.0</v>
      </c>
      <c r="D354" s="157" t="s">
        <v>710</v>
      </c>
      <c r="E354" s="149">
        <v>200000.0</v>
      </c>
      <c r="F354" s="31" t="s">
        <v>123</v>
      </c>
      <c r="G354" s="50" t="s">
        <v>16</v>
      </c>
    </row>
    <row r="355" ht="15.75" customHeight="1">
      <c r="A355" s="30" t="s">
        <v>219</v>
      </c>
      <c r="B355" s="30" t="s">
        <v>23</v>
      </c>
      <c r="C355" s="30">
        <v>2.0</v>
      </c>
      <c r="D355" s="157" t="s">
        <v>1629</v>
      </c>
      <c r="E355" s="149">
        <v>196955.36</v>
      </c>
      <c r="F355" s="31" t="s">
        <v>123</v>
      </c>
      <c r="G355" s="50" t="s">
        <v>16</v>
      </c>
    </row>
    <row r="356" ht="15.75" customHeight="1">
      <c r="A356" s="30" t="s">
        <v>219</v>
      </c>
      <c r="B356" s="30" t="s">
        <v>23</v>
      </c>
      <c r="C356" s="30">
        <v>3.0</v>
      </c>
      <c r="D356" s="157" t="s">
        <v>944</v>
      </c>
      <c r="E356" s="149">
        <v>196941.57</v>
      </c>
      <c r="F356" s="31" t="s">
        <v>28</v>
      </c>
      <c r="G356" s="50" t="s">
        <v>16</v>
      </c>
    </row>
    <row r="357" ht="15.75" customHeight="1">
      <c r="A357" s="30" t="s">
        <v>219</v>
      </c>
      <c r="B357" s="30" t="s">
        <v>23</v>
      </c>
      <c r="C357" s="30">
        <v>4.0</v>
      </c>
      <c r="D357" s="157" t="s">
        <v>798</v>
      </c>
      <c r="E357" s="149">
        <v>200000.0</v>
      </c>
      <c r="F357" s="31" t="s">
        <v>28</v>
      </c>
      <c r="G357" s="50" t="s">
        <v>16</v>
      </c>
    </row>
    <row r="358" ht="15.75" customHeight="1">
      <c r="A358" s="30" t="s">
        <v>219</v>
      </c>
      <c r="B358" s="30" t="s">
        <v>23</v>
      </c>
      <c r="C358" s="30">
        <v>5.0</v>
      </c>
      <c r="D358" s="157" t="s">
        <v>798</v>
      </c>
      <c r="E358" s="149">
        <v>199207.92</v>
      </c>
      <c r="F358" s="31" t="s">
        <v>28</v>
      </c>
      <c r="G358" s="50" t="s">
        <v>16</v>
      </c>
    </row>
    <row r="359" ht="15.75" customHeight="1">
      <c r="A359" s="30" t="s">
        <v>219</v>
      </c>
      <c r="B359" s="30" t="s">
        <v>23</v>
      </c>
      <c r="C359" s="30">
        <v>6.0</v>
      </c>
      <c r="D359" s="157" t="s">
        <v>1637</v>
      </c>
      <c r="E359" s="149">
        <v>200000.0</v>
      </c>
      <c r="F359" s="31" t="s">
        <v>96</v>
      </c>
      <c r="G359" s="50" t="s">
        <v>16</v>
      </c>
    </row>
    <row r="360" ht="15.75" customHeight="1">
      <c r="A360" s="30" t="s">
        <v>219</v>
      </c>
      <c r="B360" s="30" t="s">
        <v>23</v>
      </c>
      <c r="C360" s="30">
        <v>7.0</v>
      </c>
      <c r="D360" s="157" t="s">
        <v>944</v>
      </c>
      <c r="E360" s="149">
        <v>200000.0</v>
      </c>
      <c r="F360" s="31" t="s">
        <v>28</v>
      </c>
      <c r="G360" s="50" t="s">
        <v>16</v>
      </c>
    </row>
    <row r="361" ht="15.75" customHeight="1">
      <c r="A361" s="30" t="s">
        <v>219</v>
      </c>
      <c r="B361" s="30" t="s">
        <v>23</v>
      </c>
      <c r="C361" s="30">
        <v>8.0</v>
      </c>
      <c r="D361" s="157" t="s">
        <v>798</v>
      </c>
      <c r="E361" s="149">
        <v>198083.2</v>
      </c>
      <c r="F361" s="31" t="s">
        <v>28</v>
      </c>
      <c r="G361" s="50" t="s">
        <v>16</v>
      </c>
    </row>
    <row r="362" ht="15.75" customHeight="1">
      <c r="A362" s="30" t="s">
        <v>219</v>
      </c>
      <c r="B362" s="30" t="s">
        <v>23</v>
      </c>
      <c r="C362" s="30">
        <v>9.0</v>
      </c>
      <c r="D362" s="157" t="s">
        <v>798</v>
      </c>
      <c r="E362" s="149">
        <v>137204.71</v>
      </c>
      <c r="F362" s="31" t="s">
        <v>28</v>
      </c>
      <c r="G362" s="50" t="s">
        <v>16</v>
      </c>
    </row>
    <row r="363" ht="15.75" customHeight="1">
      <c r="A363" s="30" t="s">
        <v>219</v>
      </c>
      <c r="B363" s="30" t="s">
        <v>23</v>
      </c>
      <c r="C363" s="30">
        <v>10.0</v>
      </c>
      <c r="D363" s="157" t="s">
        <v>1638</v>
      </c>
      <c r="E363" s="149">
        <v>199800.0</v>
      </c>
      <c r="F363" s="31" t="s">
        <v>120</v>
      </c>
      <c r="G363" s="50" t="s">
        <v>16</v>
      </c>
    </row>
    <row r="364" ht="15.75" customHeight="1">
      <c r="A364" s="30" t="s">
        <v>220</v>
      </c>
      <c r="B364" s="30" t="s">
        <v>23</v>
      </c>
      <c r="C364" s="30">
        <v>1.0</v>
      </c>
      <c r="D364" s="157" t="s">
        <v>1639</v>
      </c>
      <c r="E364" s="149">
        <v>200000.0</v>
      </c>
      <c r="F364" s="31" t="s">
        <v>123</v>
      </c>
      <c r="G364" s="50" t="s">
        <v>16</v>
      </c>
    </row>
    <row r="365" ht="15.75" customHeight="1">
      <c r="A365" s="30" t="s">
        <v>220</v>
      </c>
      <c r="B365" s="30" t="s">
        <v>23</v>
      </c>
      <c r="C365" s="30">
        <v>2.0</v>
      </c>
      <c r="D365" s="157" t="s">
        <v>1629</v>
      </c>
      <c r="E365" s="149">
        <v>196744.8</v>
      </c>
      <c r="F365" s="31" t="s">
        <v>123</v>
      </c>
      <c r="G365" s="50" t="s">
        <v>16</v>
      </c>
    </row>
    <row r="366" ht="15.75" customHeight="1">
      <c r="A366" s="30" t="s">
        <v>220</v>
      </c>
      <c r="B366" s="30" t="s">
        <v>23</v>
      </c>
      <c r="C366" s="30">
        <v>3.0</v>
      </c>
      <c r="D366" s="157" t="s">
        <v>1640</v>
      </c>
      <c r="E366" s="149">
        <v>200000.0</v>
      </c>
      <c r="F366" s="31" t="s">
        <v>108</v>
      </c>
      <c r="G366" s="50" t="s">
        <v>16</v>
      </c>
    </row>
    <row r="367" ht="15.75" customHeight="1">
      <c r="A367" s="30" t="s">
        <v>220</v>
      </c>
      <c r="B367" s="30" t="s">
        <v>23</v>
      </c>
      <c r="C367" s="30">
        <v>4.0</v>
      </c>
      <c r="D367" s="157" t="s">
        <v>1609</v>
      </c>
      <c r="E367" s="149">
        <v>200000.0</v>
      </c>
      <c r="F367" s="31" t="s">
        <v>37</v>
      </c>
      <c r="G367" s="50" t="s">
        <v>16</v>
      </c>
    </row>
    <row r="368" ht="15.75" customHeight="1">
      <c r="A368" s="30" t="s">
        <v>220</v>
      </c>
      <c r="B368" s="30" t="s">
        <v>23</v>
      </c>
      <c r="C368" s="30">
        <v>5.0</v>
      </c>
      <c r="D368" s="157" t="s">
        <v>1641</v>
      </c>
      <c r="E368" s="149">
        <v>199995.0</v>
      </c>
      <c r="F368" s="31" t="s">
        <v>108</v>
      </c>
      <c r="G368" s="50" t="s">
        <v>16</v>
      </c>
    </row>
    <row r="369" ht="15.75" customHeight="1">
      <c r="A369" s="30" t="s">
        <v>220</v>
      </c>
      <c r="B369" s="30" t="s">
        <v>23</v>
      </c>
      <c r="C369" s="30">
        <v>6.0</v>
      </c>
      <c r="D369" s="157" t="s">
        <v>1641</v>
      </c>
      <c r="E369" s="149">
        <v>199956.9</v>
      </c>
      <c r="F369" s="31" t="s">
        <v>108</v>
      </c>
      <c r="G369" s="50" t="s">
        <v>16</v>
      </c>
    </row>
    <row r="370" ht="15.75" customHeight="1">
      <c r="A370" s="30" t="s">
        <v>220</v>
      </c>
      <c r="B370" s="30" t="s">
        <v>23</v>
      </c>
      <c r="C370" s="30">
        <v>7.0</v>
      </c>
      <c r="D370" s="157" t="s">
        <v>1642</v>
      </c>
      <c r="E370" s="149">
        <v>199473.12</v>
      </c>
      <c r="F370" s="31" t="s">
        <v>37</v>
      </c>
      <c r="G370" s="50" t="s">
        <v>16</v>
      </c>
    </row>
    <row r="371" ht="15.75" customHeight="1">
      <c r="A371" s="30" t="s">
        <v>220</v>
      </c>
      <c r="B371" s="30" t="s">
        <v>23</v>
      </c>
      <c r="C371" s="30">
        <v>8.0</v>
      </c>
      <c r="D371" s="157" t="s">
        <v>1642</v>
      </c>
      <c r="E371" s="149">
        <v>99451.27</v>
      </c>
      <c r="F371" s="31" t="s">
        <v>37</v>
      </c>
      <c r="G371" s="50" t="s">
        <v>16</v>
      </c>
    </row>
    <row r="372" ht="15.75" customHeight="1">
      <c r="A372" s="30" t="s">
        <v>220</v>
      </c>
      <c r="B372" s="30" t="s">
        <v>23</v>
      </c>
      <c r="C372" s="30">
        <v>9.0</v>
      </c>
      <c r="D372" s="157" t="s">
        <v>1642</v>
      </c>
      <c r="E372" s="149">
        <v>200000.0</v>
      </c>
      <c r="F372" s="31" t="s">
        <v>37</v>
      </c>
      <c r="G372" s="50" t="s">
        <v>16</v>
      </c>
    </row>
    <row r="373" ht="15.75" customHeight="1">
      <c r="A373" s="30" t="s">
        <v>220</v>
      </c>
      <c r="B373" s="30" t="s">
        <v>23</v>
      </c>
      <c r="C373" s="30">
        <v>10.0</v>
      </c>
      <c r="D373" s="157" t="s">
        <v>1618</v>
      </c>
      <c r="E373" s="149">
        <v>179993.92</v>
      </c>
      <c r="F373" s="31" t="s">
        <v>111</v>
      </c>
      <c r="G373" s="50" t="s">
        <v>16</v>
      </c>
    </row>
    <row r="374" ht="15.75" customHeight="1">
      <c r="A374" s="30" t="s">
        <v>221</v>
      </c>
      <c r="B374" s="30" t="s">
        <v>23</v>
      </c>
      <c r="C374" s="30">
        <v>1.0</v>
      </c>
      <c r="D374" s="157" t="s">
        <v>710</v>
      </c>
      <c r="E374" s="149">
        <v>179993.92</v>
      </c>
      <c r="F374" s="31" t="s">
        <v>123</v>
      </c>
      <c r="G374" s="50" t="s">
        <v>16</v>
      </c>
    </row>
    <row r="375" ht="15.75" customHeight="1">
      <c r="A375" s="30" t="s">
        <v>221</v>
      </c>
      <c r="B375" s="30" t="s">
        <v>23</v>
      </c>
      <c r="C375" s="30">
        <v>2.0</v>
      </c>
      <c r="D375" s="157" t="s">
        <v>1629</v>
      </c>
      <c r="E375" s="149">
        <v>179692.08</v>
      </c>
      <c r="F375" s="31" t="s">
        <v>123</v>
      </c>
      <c r="G375" s="50" t="s">
        <v>16</v>
      </c>
    </row>
    <row r="376" ht="15.75" customHeight="1">
      <c r="A376" s="30" t="s">
        <v>221</v>
      </c>
      <c r="B376" s="30" t="s">
        <v>23</v>
      </c>
      <c r="C376" s="30">
        <v>3.0</v>
      </c>
      <c r="D376" s="157" t="s">
        <v>1643</v>
      </c>
      <c r="E376" s="149">
        <v>200000.0</v>
      </c>
      <c r="F376" s="31" t="s">
        <v>28</v>
      </c>
      <c r="G376" s="50" t="s">
        <v>16</v>
      </c>
    </row>
    <row r="377" ht="15.75" customHeight="1">
      <c r="A377" s="30" t="s">
        <v>221</v>
      </c>
      <c r="B377" s="30" t="s">
        <v>23</v>
      </c>
      <c r="C377" s="30">
        <v>4.0</v>
      </c>
      <c r="D377" s="157" t="s">
        <v>1636</v>
      </c>
      <c r="E377" s="149">
        <v>199710.0</v>
      </c>
      <c r="F377" s="31" t="s">
        <v>43</v>
      </c>
      <c r="G377" s="50" t="s">
        <v>16</v>
      </c>
    </row>
    <row r="378" ht="15.75" customHeight="1">
      <c r="A378" s="30" t="s">
        <v>221</v>
      </c>
      <c r="B378" s="30" t="s">
        <v>23</v>
      </c>
      <c r="C378" s="30">
        <v>5.0</v>
      </c>
      <c r="D378" s="157" t="s">
        <v>798</v>
      </c>
      <c r="E378" s="149">
        <v>200000.0</v>
      </c>
      <c r="F378" s="31" t="s">
        <v>28</v>
      </c>
      <c r="G378" s="50" t="s">
        <v>16</v>
      </c>
    </row>
    <row r="379" ht="15.75" customHeight="1">
      <c r="A379" s="30" t="s">
        <v>221</v>
      </c>
      <c r="B379" s="30" t="s">
        <v>23</v>
      </c>
      <c r="C379" s="30">
        <v>6.0</v>
      </c>
      <c r="D379" s="157" t="s">
        <v>1578</v>
      </c>
      <c r="E379" s="149">
        <v>200000.0</v>
      </c>
      <c r="F379" s="31" t="s">
        <v>46</v>
      </c>
      <c r="G379" s="50" t="s">
        <v>16</v>
      </c>
    </row>
    <row r="380" ht="15.75" customHeight="1">
      <c r="A380" s="30" t="s">
        <v>221</v>
      </c>
      <c r="B380" s="30" t="s">
        <v>23</v>
      </c>
      <c r="C380" s="30">
        <v>7.0</v>
      </c>
      <c r="D380" s="157" t="s">
        <v>1644</v>
      </c>
      <c r="E380" s="149">
        <v>200000.0</v>
      </c>
      <c r="F380" s="31" t="s">
        <v>90</v>
      </c>
      <c r="G380" s="50" t="s">
        <v>16</v>
      </c>
    </row>
    <row r="381" ht="15.75" customHeight="1">
      <c r="A381" s="30" t="s">
        <v>221</v>
      </c>
      <c r="B381" s="30" t="s">
        <v>23</v>
      </c>
      <c r="C381" s="30">
        <v>8.0</v>
      </c>
      <c r="D381" s="157" t="s">
        <v>1645</v>
      </c>
      <c r="E381" s="149">
        <v>199575.0</v>
      </c>
      <c r="F381" s="31" t="s">
        <v>87</v>
      </c>
      <c r="G381" s="50" t="s">
        <v>16</v>
      </c>
    </row>
    <row r="382" ht="15.75" customHeight="1">
      <c r="A382" s="30" t="s">
        <v>221</v>
      </c>
      <c r="B382" s="30" t="s">
        <v>23</v>
      </c>
      <c r="C382" s="30">
        <v>9.0</v>
      </c>
      <c r="D382" s="157" t="s">
        <v>1644</v>
      </c>
      <c r="E382" s="149">
        <v>200000.0</v>
      </c>
      <c r="F382" s="31" t="s">
        <v>90</v>
      </c>
      <c r="G382" s="50" t="s">
        <v>16</v>
      </c>
    </row>
    <row r="383" ht="15.75" customHeight="1">
      <c r="A383" s="30" t="s">
        <v>221</v>
      </c>
      <c r="B383" s="30" t="s">
        <v>23</v>
      </c>
      <c r="C383" s="30">
        <v>10.0</v>
      </c>
      <c r="D383" s="157" t="s">
        <v>1616</v>
      </c>
      <c r="E383" s="149">
        <v>93944.96</v>
      </c>
      <c r="F383" s="31" t="s">
        <v>102</v>
      </c>
      <c r="G383" s="50" t="s">
        <v>16</v>
      </c>
    </row>
    <row r="384" ht="15.75" customHeight="1">
      <c r="A384" s="30" t="s">
        <v>222</v>
      </c>
      <c r="B384" s="30" t="s">
        <v>23</v>
      </c>
      <c r="C384" s="30">
        <v>1.0</v>
      </c>
      <c r="D384" s="157" t="s">
        <v>710</v>
      </c>
      <c r="E384" s="149">
        <v>104273.39</v>
      </c>
      <c r="F384" s="31" t="s">
        <v>123</v>
      </c>
      <c r="G384" s="50" t="s">
        <v>16</v>
      </c>
    </row>
    <row r="385" ht="15.75" customHeight="1">
      <c r="A385" s="30" t="s">
        <v>222</v>
      </c>
      <c r="B385" s="30" t="s">
        <v>23</v>
      </c>
      <c r="C385" s="30">
        <v>2.0</v>
      </c>
      <c r="D385" s="157" t="s">
        <v>1646</v>
      </c>
      <c r="E385" s="149">
        <v>200000.0</v>
      </c>
      <c r="F385" s="31" t="s">
        <v>123</v>
      </c>
      <c r="G385" s="50" t="s">
        <v>16</v>
      </c>
    </row>
    <row r="386" ht="15.75" customHeight="1">
      <c r="A386" s="30" t="s">
        <v>222</v>
      </c>
      <c r="B386" s="30" t="s">
        <v>23</v>
      </c>
      <c r="C386" s="30">
        <v>3.0</v>
      </c>
      <c r="D386" s="157" t="s">
        <v>1629</v>
      </c>
      <c r="E386" s="149">
        <v>200000.0</v>
      </c>
      <c r="F386" s="31" t="s">
        <v>123</v>
      </c>
      <c r="G386" s="50" t="s">
        <v>16</v>
      </c>
    </row>
    <row r="387" ht="15.75" customHeight="1">
      <c r="A387" s="30" t="s">
        <v>222</v>
      </c>
      <c r="B387" s="30" t="s">
        <v>23</v>
      </c>
      <c r="C387" s="30">
        <v>4.0</v>
      </c>
      <c r="D387" s="157" t="s">
        <v>1552</v>
      </c>
      <c r="E387" s="149">
        <v>200000.0</v>
      </c>
      <c r="F387" s="31" t="s">
        <v>90</v>
      </c>
      <c r="G387" s="50" t="s">
        <v>16</v>
      </c>
    </row>
    <row r="388" ht="15.75" customHeight="1">
      <c r="A388" s="30" t="s">
        <v>222</v>
      </c>
      <c r="B388" s="30" t="s">
        <v>23</v>
      </c>
      <c r="C388" s="30">
        <v>5.0</v>
      </c>
      <c r="D388" s="157" t="s">
        <v>798</v>
      </c>
      <c r="E388" s="149">
        <v>200000.0</v>
      </c>
      <c r="F388" s="31" t="s">
        <v>28</v>
      </c>
      <c r="G388" s="50" t="s">
        <v>16</v>
      </c>
    </row>
    <row r="389" ht="15.75" customHeight="1">
      <c r="A389" s="30" t="s">
        <v>222</v>
      </c>
      <c r="B389" s="30" t="s">
        <v>23</v>
      </c>
      <c r="C389" s="30">
        <v>6.0</v>
      </c>
      <c r="D389" s="157" t="s">
        <v>798</v>
      </c>
      <c r="E389" s="149">
        <v>200000.0</v>
      </c>
      <c r="F389" s="31" t="s">
        <v>28</v>
      </c>
      <c r="G389" s="50" t="s">
        <v>16</v>
      </c>
    </row>
    <row r="390" ht="15.75" customHeight="1">
      <c r="A390" s="30" t="s">
        <v>222</v>
      </c>
      <c r="B390" s="30" t="s">
        <v>23</v>
      </c>
      <c r="C390" s="30">
        <v>7.0</v>
      </c>
      <c r="D390" s="157" t="s">
        <v>798</v>
      </c>
      <c r="E390" s="149">
        <v>197966.98</v>
      </c>
      <c r="F390" s="31" t="s">
        <v>28</v>
      </c>
      <c r="G390" s="50" t="s">
        <v>16</v>
      </c>
    </row>
    <row r="391" ht="15.75" customHeight="1">
      <c r="A391" s="30" t="s">
        <v>222</v>
      </c>
      <c r="B391" s="30" t="s">
        <v>23</v>
      </c>
      <c r="C391" s="30">
        <v>8.0</v>
      </c>
      <c r="D391" s="157" t="s">
        <v>1647</v>
      </c>
      <c r="E391" s="149">
        <v>200000.0</v>
      </c>
      <c r="F391" s="31" t="s">
        <v>52</v>
      </c>
      <c r="G391" s="50" t="s">
        <v>16</v>
      </c>
    </row>
    <row r="392" ht="15.75" customHeight="1">
      <c r="A392" s="30" t="s">
        <v>222</v>
      </c>
      <c r="B392" s="30" t="s">
        <v>23</v>
      </c>
      <c r="C392" s="30">
        <v>9.0</v>
      </c>
      <c r="D392" s="157" t="s">
        <v>1647</v>
      </c>
      <c r="E392" s="149">
        <v>200000.0</v>
      </c>
      <c r="F392" s="31" t="s">
        <v>52</v>
      </c>
      <c r="G392" s="50" t="s">
        <v>16</v>
      </c>
    </row>
    <row r="393" ht="15.75" customHeight="1">
      <c r="A393" s="30" t="s">
        <v>222</v>
      </c>
      <c r="B393" s="30" t="s">
        <v>23</v>
      </c>
      <c r="C393" s="30">
        <v>10.0</v>
      </c>
      <c r="D393" s="157" t="s">
        <v>1647</v>
      </c>
      <c r="E393" s="149">
        <v>200000.0</v>
      </c>
      <c r="F393" s="31" t="s">
        <v>52</v>
      </c>
      <c r="G393" s="50" t="s">
        <v>16</v>
      </c>
    </row>
    <row r="394" ht="15.75" customHeight="1">
      <c r="A394" s="30" t="s">
        <v>223</v>
      </c>
      <c r="B394" s="30" t="s">
        <v>23</v>
      </c>
      <c r="C394" s="30">
        <v>1.0</v>
      </c>
      <c r="D394" s="157" t="s">
        <v>710</v>
      </c>
      <c r="E394" s="149">
        <v>199956.96</v>
      </c>
      <c r="F394" s="31" t="s">
        <v>123</v>
      </c>
      <c r="G394" s="50" t="s">
        <v>16</v>
      </c>
    </row>
    <row r="395" ht="15.75" customHeight="1">
      <c r="A395" s="30" t="s">
        <v>223</v>
      </c>
      <c r="B395" s="30" t="s">
        <v>23</v>
      </c>
      <c r="C395" s="30">
        <v>2.0</v>
      </c>
      <c r="D395" s="157" t="s">
        <v>1629</v>
      </c>
      <c r="E395" s="149">
        <v>199956.96</v>
      </c>
      <c r="F395" s="31" t="s">
        <v>123</v>
      </c>
      <c r="G395" s="50" t="s">
        <v>16</v>
      </c>
    </row>
    <row r="396" ht="15.75" customHeight="1">
      <c r="A396" s="30" t="s">
        <v>223</v>
      </c>
      <c r="B396" s="30" t="s">
        <v>23</v>
      </c>
      <c r="C396" s="30">
        <v>3.0</v>
      </c>
      <c r="D396" s="157" t="s">
        <v>1634</v>
      </c>
      <c r="E396" s="149">
        <v>199956.96</v>
      </c>
      <c r="F396" s="31" t="s">
        <v>76</v>
      </c>
      <c r="G396" s="50" t="s">
        <v>16</v>
      </c>
    </row>
    <row r="397" ht="15.75" customHeight="1">
      <c r="A397" s="30" t="s">
        <v>223</v>
      </c>
      <c r="B397" s="30" t="s">
        <v>23</v>
      </c>
      <c r="C397" s="30">
        <v>4.0</v>
      </c>
      <c r="D397" s="157" t="s">
        <v>1614</v>
      </c>
      <c r="E397" s="149">
        <v>200000.0</v>
      </c>
      <c r="F397" s="31" t="s">
        <v>87</v>
      </c>
      <c r="G397" s="50" t="s">
        <v>16</v>
      </c>
    </row>
    <row r="398" ht="15.75" customHeight="1">
      <c r="A398" s="30" t="s">
        <v>223</v>
      </c>
      <c r="B398" s="30" t="s">
        <v>23</v>
      </c>
      <c r="C398" s="30">
        <v>5.0</v>
      </c>
      <c r="D398" s="157" t="s">
        <v>1614</v>
      </c>
      <c r="E398" s="149">
        <v>166155.39</v>
      </c>
      <c r="F398" s="31" t="s">
        <v>87</v>
      </c>
      <c r="G398" s="50" t="s">
        <v>16</v>
      </c>
    </row>
    <row r="399" ht="15.75" customHeight="1">
      <c r="A399" s="30" t="s">
        <v>223</v>
      </c>
      <c r="B399" s="30" t="s">
        <v>23</v>
      </c>
      <c r="C399" s="30">
        <v>6.0</v>
      </c>
      <c r="D399" s="157" t="s">
        <v>1545</v>
      </c>
      <c r="E399" s="149">
        <v>200000.0</v>
      </c>
      <c r="F399" s="31" t="s">
        <v>120</v>
      </c>
      <c r="G399" s="50" t="s">
        <v>16</v>
      </c>
    </row>
    <row r="400" ht="15.75" customHeight="1">
      <c r="A400" s="30" t="s">
        <v>223</v>
      </c>
      <c r="B400" s="30" t="s">
        <v>23</v>
      </c>
      <c r="C400" s="30">
        <v>7.0</v>
      </c>
      <c r="D400" s="157" t="s">
        <v>1545</v>
      </c>
      <c r="E400" s="149">
        <v>197365.97</v>
      </c>
      <c r="F400" s="31" t="s">
        <v>120</v>
      </c>
      <c r="G400" s="50" t="s">
        <v>16</v>
      </c>
    </row>
    <row r="401" ht="15.75" customHeight="1">
      <c r="A401" s="30" t="s">
        <v>223</v>
      </c>
      <c r="B401" s="30" t="s">
        <v>23</v>
      </c>
      <c r="C401" s="30">
        <v>8.0</v>
      </c>
      <c r="D401" s="157" t="s">
        <v>798</v>
      </c>
      <c r="E401" s="149">
        <v>197365.97</v>
      </c>
      <c r="F401" s="31" t="s">
        <v>28</v>
      </c>
      <c r="G401" s="50" t="s">
        <v>16</v>
      </c>
    </row>
    <row r="402" ht="15.75" customHeight="1">
      <c r="A402" s="30" t="s">
        <v>223</v>
      </c>
      <c r="B402" s="30" t="s">
        <v>23</v>
      </c>
      <c r="C402" s="30">
        <v>9.0</v>
      </c>
      <c r="D402" s="157" t="s">
        <v>723</v>
      </c>
      <c r="E402" s="149">
        <v>198854.66</v>
      </c>
      <c r="F402" s="31" t="s">
        <v>46</v>
      </c>
      <c r="G402" s="50" t="s">
        <v>16</v>
      </c>
    </row>
    <row r="403" ht="15.75" customHeight="1">
      <c r="A403" s="30" t="s">
        <v>223</v>
      </c>
      <c r="B403" s="30" t="s">
        <v>23</v>
      </c>
      <c r="C403" s="30">
        <v>10.0</v>
      </c>
      <c r="D403" s="157" t="s">
        <v>723</v>
      </c>
      <c r="E403" s="149">
        <v>200000.0</v>
      </c>
      <c r="F403" s="31" t="s">
        <v>46</v>
      </c>
      <c r="G403" s="50" t="s">
        <v>16</v>
      </c>
    </row>
    <row r="404" ht="15.75" customHeight="1">
      <c r="A404" s="30" t="s">
        <v>224</v>
      </c>
      <c r="B404" s="30" t="s">
        <v>23</v>
      </c>
      <c r="C404" s="30">
        <v>1.0</v>
      </c>
      <c r="D404" s="157" t="s">
        <v>710</v>
      </c>
      <c r="E404" s="149">
        <v>199183.67</v>
      </c>
      <c r="F404" s="31" t="s">
        <v>123</v>
      </c>
      <c r="G404" s="50" t="s">
        <v>16</v>
      </c>
    </row>
    <row r="405" ht="15.75" customHeight="1">
      <c r="A405" s="30" t="s">
        <v>224</v>
      </c>
      <c r="B405" s="30" t="s">
        <v>23</v>
      </c>
      <c r="C405" s="30">
        <v>2.0</v>
      </c>
      <c r="D405" s="157" t="s">
        <v>1629</v>
      </c>
      <c r="E405" s="149">
        <v>199582.21</v>
      </c>
      <c r="F405" s="31" t="s">
        <v>123</v>
      </c>
      <c r="G405" s="50" t="s">
        <v>16</v>
      </c>
    </row>
    <row r="406" ht="15.75" customHeight="1">
      <c r="A406" s="30" t="s">
        <v>224</v>
      </c>
      <c r="B406" s="30" t="s">
        <v>23</v>
      </c>
      <c r="C406" s="30">
        <v>3.0</v>
      </c>
      <c r="D406" s="157" t="s">
        <v>723</v>
      </c>
      <c r="E406" s="149">
        <v>199260.7</v>
      </c>
      <c r="F406" s="31" t="s">
        <v>46</v>
      </c>
      <c r="G406" s="50" t="s">
        <v>16</v>
      </c>
    </row>
    <row r="407" ht="15.75" customHeight="1">
      <c r="A407" s="30" t="s">
        <v>224</v>
      </c>
      <c r="B407" s="30" t="s">
        <v>23</v>
      </c>
      <c r="C407" s="30">
        <v>4.0</v>
      </c>
      <c r="D407" s="157" t="s">
        <v>1648</v>
      </c>
      <c r="E407" s="149">
        <v>199398.95</v>
      </c>
      <c r="F407" s="31" t="s">
        <v>28</v>
      </c>
      <c r="G407" s="50" t="s">
        <v>16</v>
      </c>
    </row>
    <row r="408" ht="15.75" customHeight="1">
      <c r="A408" s="30" t="s">
        <v>224</v>
      </c>
      <c r="B408" s="30" t="s">
        <v>23</v>
      </c>
      <c r="C408" s="30">
        <v>5.0</v>
      </c>
      <c r="D408" s="157" t="s">
        <v>1548</v>
      </c>
      <c r="E408" s="149">
        <v>199084.35</v>
      </c>
      <c r="F408" s="31" t="s">
        <v>52</v>
      </c>
      <c r="G408" s="50" t="s">
        <v>16</v>
      </c>
    </row>
    <row r="409" ht="15.75" customHeight="1">
      <c r="A409" s="30" t="s">
        <v>224</v>
      </c>
      <c r="B409" s="30" t="s">
        <v>23</v>
      </c>
      <c r="C409" s="30">
        <v>6.0</v>
      </c>
      <c r="D409" s="157" t="s">
        <v>1548</v>
      </c>
      <c r="E409" s="149">
        <v>200000.0</v>
      </c>
      <c r="F409" s="31" t="s">
        <v>52</v>
      </c>
      <c r="G409" s="50" t="s">
        <v>16</v>
      </c>
    </row>
    <row r="410" ht="15.75" customHeight="1">
      <c r="A410" s="30" t="s">
        <v>224</v>
      </c>
      <c r="B410" s="30" t="s">
        <v>23</v>
      </c>
      <c r="C410" s="30">
        <v>7.0</v>
      </c>
      <c r="D410" s="157" t="s">
        <v>1580</v>
      </c>
      <c r="E410" s="149">
        <v>200000.0</v>
      </c>
      <c r="F410" s="31" t="s">
        <v>61</v>
      </c>
      <c r="G410" s="50" t="s">
        <v>16</v>
      </c>
    </row>
    <row r="411" ht="15.75" customHeight="1">
      <c r="A411" s="30" t="s">
        <v>224</v>
      </c>
      <c r="B411" s="30" t="s">
        <v>23</v>
      </c>
      <c r="C411" s="30">
        <v>8.0</v>
      </c>
      <c r="D411" s="157" t="s">
        <v>798</v>
      </c>
      <c r="E411" s="149">
        <v>198370.0</v>
      </c>
      <c r="F411" s="31" t="s">
        <v>28</v>
      </c>
      <c r="G411" s="50" t="s">
        <v>16</v>
      </c>
    </row>
    <row r="412" ht="15.75" customHeight="1">
      <c r="A412" s="30" t="s">
        <v>224</v>
      </c>
      <c r="B412" s="30" t="s">
        <v>23</v>
      </c>
      <c r="C412" s="30">
        <v>9.0</v>
      </c>
      <c r="D412" s="157" t="s">
        <v>1649</v>
      </c>
      <c r="E412" s="149">
        <v>200000.0</v>
      </c>
      <c r="F412" s="31" t="s">
        <v>96</v>
      </c>
      <c r="G412" s="50" t="s">
        <v>16</v>
      </c>
    </row>
    <row r="413" ht="15.75" customHeight="1">
      <c r="A413" s="30" t="s">
        <v>224</v>
      </c>
      <c r="B413" s="30" t="s">
        <v>23</v>
      </c>
      <c r="C413" s="30">
        <v>10.0</v>
      </c>
      <c r="D413" s="157" t="s">
        <v>1645</v>
      </c>
      <c r="E413" s="149">
        <v>197557.18</v>
      </c>
      <c r="F413" s="31" t="s">
        <v>87</v>
      </c>
      <c r="G413" s="50" t="s">
        <v>16</v>
      </c>
    </row>
    <row r="414" ht="15.75" customHeight="1">
      <c r="A414" s="30" t="s">
        <v>225</v>
      </c>
      <c r="B414" s="30" t="s">
        <v>23</v>
      </c>
      <c r="C414" s="30">
        <v>1.0</v>
      </c>
      <c r="D414" s="157" t="s">
        <v>1568</v>
      </c>
      <c r="E414" s="149">
        <v>199800.0</v>
      </c>
      <c r="F414" s="31" t="s">
        <v>31</v>
      </c>
      <c r="G414" s="50" t="s">
        <v>16</v>
      </c>
    </row>
    <row r="415" ht="15.75" customHeight="1">
      <c r="A415" s="30" t="s">
        <v>225</v>
      </c>
      <c r="B415" s="30" t="s">
        <v>23</v>
      </c>
      <c r="C415" s="30">
        <v>2.0</v>
      </c>
      <c r="D415" s="157" t="s">
        <v>1568</v>
      </c>
      <c r="E415" s="149">
        <v>140340.7</v>
      </c>
      <c r="F415" s="31" t="s">
        <v>31</v>
      </c>
      <c r="G415" s="50" t="s">
        <v>16</v>
      </c>
    </row>
    <row r="416" ht="15.75" customHeight="1">
      <c r="A416" s="30" t="s">
        <v>225</v>
      </c>
      <c r="B416" s="30" t="s">
        <v>23</v>
      </c>
      <c r="C416" s="30">
        <v>3.0</v>
      </c>
      <c r="D416" s="157" t="s">
        <v>710</v>
      </c>
      <c r="E416" s="149">
        <v>139880.66</v>
      </c>
      <c r="F416" s="31" t="s">
        <v>123</v>
      </c>
      <c r="G416" s="50" t="s">
        <v>16</v>
      </c>
    </row>
    <row r="417" ht="15.75" customHeight="1">
      <c r="A417" s="30" t="s">
        <v>225</v>
      </c>
      <c r="B417" s="30" t="s">
        <v>23</v>
      </c>
      <c r="C417" s="30">
        <v>4.0</v>
      </c>
      <c r="D417" s="157" t="s">
        <v>1650</v>
      </c>
      <c r="E417" s="149">
        <v>197413.68</v>
      </c>
      <c r="F417" s="31" t="s">
        <v>8</v>
      </c>
      <c r="G417" s="50" t="s">
        <v>16</v>
      </c>
    </row>
    <row r="418" ht="15.75" customHeight="1">
      <c r="A418" s="30" t="s">
        <v>225</v>
      </c>
      <c r="B418" s="30" t="s">
        <v>23</v>
      </c>
      <c r="C418" s="30">
        <v>5.0</v>
      </c>
      <c r="D418" s="157" t="s">
        <v>1650</v>
      </c>
      <c r="E418" s="149">
        <v>191038.43</v>
      </c>
      <c r="F418" s="31" t="s">
        <v>8</v>
      </c>
      <c r="G418" s="50" t="s">
        <v>16</v>
      </c>
    </row>
    <row r="419" ht="15.75" customHeight="1">
      <c r="A419" s="30" t="s">
        <v>225</v>
      </c>
      <c r="B419" s="30" t="s">
        <v>23</v>
      </c>
      <c r="C419" s="30">
        <v>6.0</v>
      </c>
      <c r="D419" s="157" t="s">
        <v>1629</v>
      </c>
      <c r="E419" s="149">
        <v>200000.0</v>
      </c>
      <c r="F419" s="31" t="s">
        <v>123</v>
      </c>
      <c r="G419" s="50" t="s">
        <v>16</v>
      </c>
    </row>
    <row r="420" ht="15.75" customHeight="1">
      <c r="A420" s="30" t="s">
        <v>225</v>
      </c>
      <c r="B420" s="30" t="s">
        <v>23</v>
      </c>
      <c r="C420" s="30">
        <v>7.0</v>
      </c>
      <c r="D420" s="157" t="s">
        <v>723</v>
      </c>
      <c r="E420" s="149">
        <v>197159.09</v>
      </c>
      <c r="F420" s="31" t="s">
        <v>46</v>
      </c>
      <c r="G420" s="50" t="s">
        <v>16</v>
      </c>
    </row>
    <row r="421" ht="15.75" customHeight="1">
      <c r="A421" s="30" t="s">
        <v>225</v>
      </c>
      <c r="B421" s="30" t="s">
        <v>23</v>
      </c>
      <c r="C421" s="30">
        <v>8.0</v>
      </c>
      <c r="D421" s="157" t="s">
        <v>723</v>
      </c>
      <c r="E421" s="149">
        <v>197086.22</v>
      </c>
      <c r="F421" s="31" t="s">
        <v>46</v>
      </c>
      <c r="G421" s="50" t="s">
        <v>16</v>
      </c>
    </row>
    <row r="422" ht="15.75" customHeight="1">
      <c r="A422" s="30" t="s">
        <v>225</v>
      </c>
      <c r="B422" s="30" t="s">
        <v>23</v>
      </c>
      <c r="C422" s="30">
        <v>9.0</v>
      </c>
      <c r="D422" s="157" t="s">
        <v>723</v>
      </c>
      <c r="E422" s="149">
        <v>200000.0</v>
      </c>
      <c r="F422" s="31" t="s">
        <v>46</v>
      </c>
      <c r="G422" s="50" t="s">
        <v>16</v>
      </c>
    </row>
    <row r="423" ht="15.75" customHeight="1">
      <c r="A423" s="135" t="s">
        <v>225</v>
      </c>
      <c r="B423" s="135" t="s">
        <v>23</v>
      </c>
      <c r="C423" s="135">
        <v>10.0</v>
      </c>
      <c r="D423" s="215" t="s">
        <v>798</v>
      </c>
      <c r="E423" s="150">
        <v>192638.98</v>
      </c>
      <c r="F423" s="137" t="s">
        <v>28</v>
      </c>
      <c r="G423" s="50" t="s">
        <v>16</v>
      </c>
    </row>
    <row r="424" ht="15.75" customHeight="1">
      <c r="A424" s="30"/>
      <c r="B424" s="30"/>
      <c r="C424" s="30"/>
      <c r="D424" s="157"/>
      <c r="E424" s="149"/>
      <c r="F424" s="31"/>
      <c r="G424" s="50"/>
    </row>
    <row r="425" ht="15.75" customHeight="1">
      <c r="A425" s="30"/>
      <c r="B425" s="30"/>
      <c r="C425" s="30"/>
      <c r="D425" s="157"/>
      <c r="E425" s="149"/>
      <c r="F425" s="31"/>
      <c r="G425" s="50"/>
    </row>
    <row r="426" ht="15.75" customHeight="1">
      <c r="A426" s="30"/>
      <c r="B426" s="30"/>
      <c r="C426" s="30"/>
      <c r="D426" s="157"/>
      <c r="E426" s="149"/>
      <c r="F426" s="31"/>
      <c r="G426" s="50"/>
    </row>
    <row r="427" ht="15.75" customHeight="1">
      <c r="A427" s="30"/>
      <c r="B427" s="30"/>
      <c r="C427" s="30"/>
      <c r="D427" s="157"/>
      <c r="E427" s="149"/>
      <c r="F427" s="31"/>
      <c r="G427" s="50"/>
    </row>
    <row r="428" ht="15.75" customHeight="1">
      <c r="A428" s="30"/>
      <c r="B428" s="30"/>
      <c r="C428" s="30"/>
      <c r="D428" s="157"/>
      <c r="E428" s="149"/>
      <c r="F428" s="31"/>
      <c r="G428" s="50"/>
    </row>
    <row r="429" ht="15.75" customHeight="1">
      <c r="A429" s="30"/>
      <c r="B429" s="30"/>
      <c r="C429" s="30"/>
      <c r="D429" s="157"/>
      <c r="E429" s="149"/>
      <c r="F429" s="31"/>
      <c r="G429" s="50"/>
    </row>
    <row r="430" ht="15.75" customHeight="1">
      <c r="A430" s="30"/>
      <c r="B430" s="30"/>
      <c r="C430" s="30"/>
      <c r="D430" s="157"/>
      <c r="E430" s="149"/>
      <c r="F430" s="31"/>
      <c r="G430" s="50"/>
    </row>
    <row r="431" ht="15.75" customHeight="1">
      <c r="A431" s="30"/>
      <c r="B431" s="30"/>
      <c r="C431" s="30"/>
      <c r="D431" s="157"/>
      <c r="E431" s="149"/>
      <c r="F431" s="31"/>
      <c r="G431" s="50"/>
    </row>
    <row r="432" ht="15.75" customHeight="1">
      <c r="A432" s="30"/>
      <c r="B432" s="30"/>
      <c r="C432" s="30"/>
      <c r="D432" s="157"/>
      <c r="E432" s="149"/>
      <c r="F432" s="31"/>
      <c r="G432" s="50"/>
    </row>
    <row r="433" ht="15.75" customHeight="1">
      <c r="A433" s="30"/>
      <c r="B433" s="30"/>
      <c r="C433" s="30"/>
      <c r="D433" s="157"/>
      <c r="E433" s="149"/>
      <c r="F433" s="31"/>
      <c r="G433" s="50"/>
    </row>
    <row r="434" ht="15.75" customHeight="1">
      <c r="A434" s="30"/>
      <c r="B434" s="30"/>
      <c r="C434" s="30"/>
      <c r="D434" s="157"/>
      <c r="E434" s="149"/>
      <c r="F434" s="31"/>
      <c r="G434" s="50"/>
    </row>
    <row r="435" ht="15.75" customHeight="1">
      <c r="A435" s="30"/>
      <c r="B435" s="30"/>
      <c r="C435" s="30"/>
      <c r="D435" s="157"/>
      <c r="E435" s="149"/>
      <c r="F435" s="31"/>
      <c r="G435" s="50"/>
    </row>
    <row r="436" ht="15.75" customHeight="1">
      <c r="A436" s="30"/>
      <c r="B436" s="30"/>
      <c r="C436" s="30"/>
      <c r="D436" s="157"/>
      <c r="E436" s="149"/>
      <c r="F436" s="31"/>
      <c r="G436" s="50"/>
    </row>
    <row r="437" ht="15.75" customHeight="1">
      <c r="A437" s="30"/>
      <c r="B437" s="30"/>
      <c r="C437" s="30"/>
      <c r="D437" s="157"/>
      <c r="E437" s="149"/>
      <c r="F437" s="31"/>
      <c r="G437" s="50"/>
    </row>
    <row r="438" ht="15.75" customHeight="1">
      <c r="A438" s="30"/>
      <c r="B438" s="30"/>
      <c r="C438" s="30"/>
      <c r="D438" s="157"/>
      <c r="E438" s="149"/>
      <c r="F438" s="31"/>
      <c r="G438" s="50"/>
    </row>
    <row r="439" ht="15.75" customHeight="1">
      <c r="A439" s="30"/>
      <c r="B439" s="30"/>
      <c r="C439" s="30"/>
      <c r="D439" s="157"/>
      <c r="E439" s="149"/>
      <c r="F439" s="31"/>
      <c r="G439" s="50"/>
    </row>
    <row r="440" ht="15.75" customHeight="1">
      <c r="A440" s="30"/>
      <c r="B440" s="30"/>
      <c r="C440" s="30"/>
      <c r="D440" s="157"/>
      <c r="E440" s="149"/>
      <c r="F440" s="31"/>
      <c r="G440" s="50"/>
    </row>
    <row r="441" ht="15.75" customHeight="1">
      <c r="A441" s="30"/>
      <c r="B441" s="30"/>
      <c r="C441" s="30"/>
      <c r="D441" s="157"/>
      <c r="E441" s="149"/>
      <c r="F441" s="31"/>
      <c r="G441" s="50"/>
    </row>
    <row r="442" ht="15.75" customHeight="1">
      <c r="A442" s="30"/>
      <c r="B442" s="30"/>
      <c r="C442" s="30"/>
      <c r="D442" s="157"/>
      <c r="E442" s="149"/>
      <c r="F442" s="31"/>
      <c r="G442" s="50"/>
    </row>
    <row r="443" ht="15.75" customHeight="1">
      <c r="A443" s="30"/>
      <c r="B443" s="30"/>
      <c r="C443" s="30"/>
      <c r="D443" s="157"/>
      <c r="E443" s="149"/>
      <c r="F443" s="31"/>
      <c r="G443" s="50"/>
    </row>
    <row r="444" ht="15.75" customHeight="1">
      <c r="A444" s="30"/>
      <c r="B444" s="30"/>
      <c r="C444" s="30"/>
      <c r="D444" s="157"/>
      <c r="E444" s="149"/>
      <c r="F444" s="31"/>
      <c r="G444" s="50"/>
    </row>
    <row r="445" ht="15.75" customHeight="1">
      <c r="A445" s="30"/>
      <c r="B445" s="30"/>
      <c r="C445" s="30"/>
      <c r="D445" s="157"/>
      <c r="E445" s="149"/>
      <c r="F445" s="31"/>
      <c r="G445" s="50"/>
    </row>
    <row r="446" ht="15.75" customHeight="1">
      <c r="A446" s="30"/>
      <c r="B446" s="30"/>
      <c r="C446" s="30"/>
      <c r="D446" s="157"/>
      <c r="E446" s="149"/>
      <c r="F446" s="31"/>
      <c r="G446" s="50"/>
    </row>
    <row r="447" ht="15.75" customHeight="1">
      <c r="A447" s="30"/>
      <c r="B447" s="30"/>
      <c r="C447" s="30"/>
      <c r="D447" s="157"/>
      <c r="E447" s="149"/>
      <c r="F447" s="31"/>
      <c r="G447" s="50"/>
    </row>
    <row r="448" ht="15.75" customHeight="1">
      <c r="A448" s="30"/>
      <c r="B448" s="30"/>
      <c r="C448" s="30"/>
      <c r="D448" s="157"/>
      <c r="E448" s="149"/>
      <c r="F448" s="31"/>
      <c r="G448" s="50"/>
    </row>
    <row r="449" ht="15.75" customHeight="1">
      <c r="A449" s="30"/>
      <c r="B449" s="30"/>
      <c r="C449" s="30"/>
      <c r="D449" s="157"/>
      <c r="E449" s="149"/>
      <c r="F449" s="31"/>
      <c r="G449" s="50"/>
    </row>
    <row r="450" ht="15.75" customHeight="1">
      <c r="A450" s="30"/>
      <c r="B450" s="30"/>
      <c r="C450" s="30"/>
      <c r="D450" s="157"/>
      <c r="E450" s="149"/>
      <c r="F450" s="31"/>
      <c r="G450" s="50"/>
    </row>
    <row r="451" ht="15.75" customHeight="1">
      <c r="A451" s="30"/>
      <c r="B451" s="30"/>
      <c r="C451" s="30"/>
      <c r="D451" s="157"/>
      <c r="E451" s="149"/>
      <c r="F451" s="31"/>
      <c r="G451" s="50"/>
    </row>
    <row r="452" ht="15.75" customHeight="1">
      <c r="A452" s="30"/>
      <c r="B452" s="30"/>
      <c r="C452" s="30"/>
      <c r="D452" s="157"/>
      <c r="E452" s="149"/>
      <c r="F452" s="31"/>
      <c r="G452" s="50"/>
    </row>
    <row r="453" ht="15.75" customHeight="1">
      <c r="A453" s="30"/>
      <c r="B453" s="30"/>
      <c r="C453" s="30"/>
      <c r="D453" s="157"/>
      <c r="E453" s="149"/>
      <c r="F453" s="31"/>
      <c r="G453" s="50"/>
    </row>
    <row r="454" ht="15.75" customHeight="1">
      <c r="A454" s="30"/>
      <c r="B454" s="30"/>
      <c r="C454" s="30"/>
      <c r="D454" s="157"/>
      <c r="E454" s="149"/>
      <c r="F454" s="31"/>
      <c r="G454" s="50"/>
    </row>
    <row r="455" ht="15.75" customHeight="1">
      <c r="A455" s="30"/>
      <c r="B455" s="30"/>
      <c r="C455" s="30"/>
      <c r="D455" s="157"/>
      <c r="E455" s="149"/>
      <c r="F455" s="31"/>
      <c r="G455" s="50"/>
    </row>
    <row r="456" ht="15.75" customHeight="1">
      <c r="A456" s="30"/>
      <c r="B456" s="30"/>
      <c r="C456" s="30"/>
      <c r="D456" s="157"/>
      <c r="E456" s="149"/>
      <c r="F456" s="31"/>
      <c r="G456" s="50"/>
    </row>
    <row r="457" ht="15.75" customHeight="1">
      <c r="A457" s="30"/>
      <c r="B457" s="30"/>
      <c r="C457" s="30"/>
      <c r="D457" s="157"/>
      <c r="E457" s="149"/>
      <c r="F457" s="31"/>
      <c r="G457" s="50"/>
    </row>
    <row r="458" ht="15.75" customHeight="1">
      <c r="A458" s="30"/>
      <c r="B458" s="30"/>
      <c r="C458" s="30"/>
      <c r="D458" s="157"/>
      <c r="E458" s="149"/>
      <c r="F458" s="31"/>
      <c r="G458" s="50"/>
    </row>
    <row r="459" ht="15.75" customHeight="1">
      <c r="A459" s="30"/>
      <c r="B459" s="30"/>
      <c r="C459" s="30"/>
      <c r="D459" s="157"/>
      <c r="E459" s="149"/>
      <c r="F459" s="31"/>
      <c r="G459" s="50"/>
    </row>
    <row r="460" ht="15.75" customHeight="1">
      <c r="A460" s="30"/>
      <c r="B460" s="30"/>
      <c r="C460" s="30"/>
      <c r="D460" s="157"/>
      <c r="E460" s="149"/>
      <c r="F460" s="31"/>
      <c r="G460" s="50"/>
    </row>
    <row r="461" ht="15.75" customHeight="1">
      <c r="A461" s="30"/>
      <c r="B461" s="30"/>
      <c r="C461" s="30"/>
      <c r="D461" s="157"/>
      <c r="E461" s="149"/>
      <c r="F461" s="31"/>
      <c r="G461" s="50"/>
    </row>
    <row r="462" ht="15.75" customHeight="1">
      <c r="A462" s="30"/>
      <c r="B462" s="30"/>
      <c r="C462" s="30"/>
      <c r="D462" s="157"/>
      <c r="E462" s="149"/>
      <c r="F462" s="31"/>
      <c r="G462" s="50"/>
    </row>
    <row r="463" ht="15.75" customHeight="1">
      <c r="A463" s="30"/>
      <c r="B463" s="30"/>
      <c r="C463" s="30"/>
      <c r="D463" s="157"/>
      <c r="E463" s="149"/>
      <c r="F463" s="31"/>
      <c r="G463" s="50"/>
    </row>
    <row r="464" ht="15.75" customHeight="1">
      <c r="A464" s="30"/>
      <c r="B464" s="30"/>
      <c r="C464" s="30"/>
      <c r="D464" s="157"/>
      <c r="E464" s="149"/>
      <c r="F464" s="31"/>
      <c r="G464" s="50"/>
    </row>
    <row r="465" ht="15.75" customHeight="1">
      <c r="A465" s="30"/>
      <c r="B465" s="30"/>
      <c r="C465" s="30"/>
      <c r="D465" s="157"/>
      <c r="E465" s="149"/>
      <c r="F465" s="31"/>
      <c r="G465" s="50"/>
    </row>
    <row r="466" ht="15.75" customHeight="1">
      <c r="A466" s="30"/>
      <c r="B466" s="30"/>
      <c r="C466" s="30"/>
      <c r="D466" s="157"/>
      <c r="E466" s="149"/>
      <c r="F466" s="31"/>
      <c r="G466" s="50"/>
    </row>
    <row r="467" ht="15.75" customHeight="1">
      <c r="A467" s="30"/>
      <c r="B467" s="30"/>
      <c r="C467" s="30"/>
      <c r="D467" s="157"/>
      <c r="E467" s="149"/>
      <c r="F467" s="31"/>
      <c r="G467" s="50"/>
    </row>
    <row r="468" ht="15.75" customHeight="1">
      <c r="A468" s="30"/>
      <c r="B468" s="30"/>
      <c r="C468" s="30"/>
      <c r="D468" s="157"/>
      <c r="E468" s="149"/>
      <c r="F468" s="31"/>
      <c r="G468" s="50"/>
    </row>
    <row r="469" ht="15.75" customHeight="1">
      <c r="A469" s="30"/>
      <c r="B469" s="30"/>
      <c r="C469" s="30"/>
      <c r="D469" s="157"/>
      <c r="E469" s="149"/>
      <c r="F469" s="31"/>
      <c r="G469" s="50"/>
    </row>
    <row r="470" ht="15.75" customHeight="1">
      <c r="A470" s="30"/>
      <c r="B470" s="30"/>
      <c r="C470" s="30"/>
      <c r="D470" s="157"/>
      <c r="E470" s="149"/>
      <c r="F470" s="31"/>
      <c r="G470" s="50"/>
    </row>
    <row r="471" ht="15.75" customHeight="1">
      <c r="A471" s="30"/>
      <c r="B471" s="30"/>
      <c r="C471" s="30"/>
      <c r="D471" s="157"/>
      <c r="E471" s="149"/>
      <c r="F471" s="31"/>
      <c r="G471" s="50"/>
    </row>
    <row r="472" ht="15.75" customHeight="1">
      <c r="A472" s="30"/>
      <c r="B472" s="30"/>
      <c r="C472" s="30"/>
      <c r="D472" s="157"/>
      <c r="E472" s="149"/>
      <c r="F472" s="31"/>
      <c r="G472" s="50"/>
    </row>
    <row r="473" ht="15.75" customHeight="1">
      <c r="A473" s="30"/>
      <c r="B473" s="30"/>
      <c r="C473" s="30"/>
      <c r="D473" s="157"/>
      <c r="E473" s="149"/>
      <c r="F473" s="31"/>
      <c r="G473" s="50"/>
    </row>
    <row r="474" ht="15.75" customHeight="1">
      <c r="A474" s="30"/>
      <c r="B474" s="30"/>
      <c r="C474" s="30"/>
      <c r="D474" s="157"/>
      <c r="E474" s="149"/>
      <c r="F474" s="31"/>
      <c r="G474" s="50"/>
    </row>
    <row r="475" ht="15.75" customHeight="1">
      <c r="A475" s="30"/>
      <c r="B475" s="30"/>
      <c r="C475" s="30"/>
      <c r="D475" s="157"/>
      <c r="E475" s="149"/>
      <c r="F475" s="31"/>
      <c r="G475" s="50"/>
    </row>
    <row r="476" ht="15.75" customHeight="1">
      <c r="A476" s="30"/>
      <c r="B476" s="30"/>
      <c r="C476" s="30"/>
      <c r="D476" s="157"/>
      <c r="E476" s="149"/>
      <c r="F476" s="31"/>
      <c r="G476" s="50"/>
    </row>
    <row r="477" ht="15.75" customHeight="1">
      <c r="A477" s="30"/>
      <c r="B477" s="30"/>
      <c r="C477" s="30"/>
      <c r="D477" s="157"/>
      <c r="E477" s="149"/>
      <c r="F477" s="31"/>
      <c r="G477" s="50"/>
    </row>
    <row r="478" ht="15.75" customHeight="1">
      <c r="A478" s="30"/>
      <c r="B478" s="30"/>
      <c r="C478" s="30"/>
      <c r="D478" s="157"/>
      <c r="E478" s="149"/>
      <c r="F478" s="31"/>
      <c r="G478" s="50"/>
    </row>
    <row r="479" ht="15.75" customHeight="1">
      <c r="A479" s="30"/>
      <c r="B479" s="30"/>
      <c r="C479" s="30"/>
      <c r="D479" s="157"/>
      <c r="E479" s="149"/>
      <c r="F479" s="31"/>
      <c r="G479" s="50"/>
    </row>
    <row r="480" ht="15.75" customHeight="1">
      <c r="A480" s="30"/>
      <c r="B480" s="30"/>
      <c r="C480" s="30"/>
      <c r="D480" s="157"/>
      <c r="E480" s="149"/>
      <c r="F480" s="31"/>
      <c r="G480" s="50"/>
    </row>
    <row r="481" ht="15.75" customHeight="1">
      <c r="A481" s="30"/>
      <c r="B481" s="30"/>
      <c r="C481" s="30"/>
      <c r="D481" s="157"/>
      <c r="E481" s="149"/>
      <c r="F481" s="31"/>
      <c r="G481" s="50"/>
    </row>
    <row r="482" ht="15.75" customHeight="1">
      <c r="A482" s="30"/>
      <c r="B482" s="30"/>
      <c r="C482" s="30"/>
      <c r="D482" s="157"/>
      <c r="E482" s="149"/>
      <c r="F482" s="31"/>
      <c r="G482" s="50"/>
    </row>
    <row r="483" ht="15.75" customHeight="1">
      <c r="A483" s="30"/>
      <c r="B483" s="30"/>
      <c r="C483" s="30"/>
      <c r="D483" s="157"/>
      <c r="E483" s="149"/>
      <c r="F483" s="31"/>
      <c r="G483" s="50"/>
    </row>
    <row r="484" ht="15.75" customHeight="1">
      <c r="A484" s="30"/>
      <c r="B484" s="30"/>
      <c r="C484" s="30"/>
      <c r="D484" s="157"/>
      <c r="E484" s="149"/>
      <c r="F484" s="31"/>
      <c r="G484" s="50"/>
    </row>
    <row r="485" ht="15.75" customHeight="1">
      <c r="A485" s="30"/>
      <c r="B485" s="30"/>
      <c r="C485" s="30"/>
      <c r="D485" s="157"/>
      <c r="E485" s="149"/>
      <c r="F485" s="31"/>
      <c r="G485" s="50"/>
    </row>
    <row r="486" ht="15.75" customHeight="1">
      <c r="A486" s="30"/>
      <c r="B486" s="30"/>
      <c r="C486" s="30"/>
      <c r="D486" s="157"/>
      <c r="E486" s="149"/>
      <c r="F486" s="31"/>
      <c r="G486" s="50"/>
    </row>
    <row r="487" ht="15.75" customHeight="1">
      <c r="A487" s="30"/>
      <c r="B487" s="30"/>
      <c r="C487" s="30"/>
      <c r="D487" s="157"/>
      <c r="E487" s="149"/>
      <c r="F487" s="31"/>
      <c r="G487" s="50"/>
    </row>
    <row r="488" ht="15.75" customHeight="1">
      <c r="A488" s="30"/>
      <c r="B488" s="30"/>
      <c r="C488" s="30"/>
      <c r="D488" s="157"/>
      <c r="E488" s="149"/>
      <c r="F488" s="31"/>
      <c r="G488" s="50"/>
    </row>
    <row r="489" ht="15.75" customHeight="1">
      <c r="A489" s="30"/>
      <c r="B489" s="30"/>
      <c r="C489" s="30"/>
      <c r="D489" s="157"/>
      <c r="E489" s="149"/>
      <c r="F489" s="31"/>
      <c r="G489" s="50"/>
    </row>
    <row r="490" ht="15.75" customHeight="1">
      <c r="A490" s="30"/>
      <c r="B490" s="30"/>
      <c r="C490" s="30"/>
      <c r="D490" s="157"/>
      <c r="E490" s="149"/>
      <c r="F490" s="31"/>
      <c r="G490" s="50"/>
    </row>
    <row r="491" ht="15.75" customHeight="1">
      <c r="A491" s="30"/>
      <c r="B491" s="30"/>
      <c r="C491" s="30"/>
      <c r="D491" s="157"/>
      <c r="E491" s="149"/>
      <c r="F491" s="31"/>
      <c r="G491" s="50"/>
    </row>
    <row r="492" ht="15.75" customHeight="1">
      <c r="A492" s="30"/>
      <c r="B492" s="30"/>
      <c r="C492" s="30"/>
      <c r="D492" s="157"/>
      <c r="E492" s="149"/>
      <c r="F492" s="31"/>
      <c r="G492" s="50"/>
    </row>
    <row r="493" ht="15.75" customHeight="1">
      <c r="A493" s="30"/>
      <c r="B493" s="30"/>
      <c r="C493" s="30"/>
      <c r="D493" s="157"/>
      <c r="E493" s="149"/>
      <c r="F493" s="31"/>
      <c r="G493" s="50"/>
    </row>
    <row r="494" ht="15.75" customHeight="1">
      <c r="A494" s="30"/>
      <c r="B494" s="30"/>
      <c r="C494" s="30"/>
      <c r="D494" s="157"/>
      <c r="E494" s="149"/>
      <c r="F494" s="31"/>
      <c r="G494" s="50"/>
    </row>
    <row r="495" ht="15.75" customHeight="1">
      <c r="A495" s="30"/>
      <c r="B495" s="30"/>
      <c r="C495" s="30"/>
      <c r="D495" s="157"/>
      <c r="E495" s="149"/>
      <c r="F495" s="31"/>
      <c r="G495" s="50"/>
    </row>
    <row r="496" ht="15.75" customHeight="1">
      <c r="A496" s="30"/>
      <c r="B496" s="30"/>
      <c r="C496" s="30"/>
      <c r="D496" s="157"/>
      <c r="E496" s="149"/>
      <c r="F496" s="31"/>
      <c r="G496" s="50"/>
    </row>
    <row r="497" ht="15.75" customHeight="1">
      <c r="A497" s="30"/>
      <c r="B497" s="30"/>
      <c r="C497" s="30"/>
      <c r="D497" s="157"/>
      <c r="E497" s="149"/>
      <c r="F497" s="31"/>
      <c r="G497" s="50"/>
    </row>
    <row r="498" ht="15.75" customHeight="1">
      <c r="A498" s="30"/>
      <c r="B498" s="30"/>
      <c r="C498" s="30"/>
      <c r="D498" s="157"/>
      <c r="E498" s="149"/>
      <c r="F498" s="31"/>
      <c r="G498" s="50"/>
    </row>
    <row r="499" ht="15.75" customHeight="1">
      <c r="A499" s="30"/>
      <c r="B499" s="30"/>
      <c r="C499" s="30"/>
      <c r="D499" s="157"/>
      <c r="E499" s="149"/>
      <c r="F499" s="31"/>
      <c r="G499" s="50"/>
    </row>
    <row r="500" ht="15.75" customHeight="1">
      <c r="A500" s="30"/>
      <c r="B500" s="30"/>
      <c r="C500" s="30"/>
      <c r="D500" s="157"/>
      <c r="E500" s="149"/>
      <c r="F500" s="31"/>
      <c r="G500" s="50"/>
    </row>
    <row r="501" ht="15.75" customHeight="1">
      <c r="A501" s="30"/>
      <c r="B501" s="30"/>
      <c r="C501" s="30"/>
      <c r="D501" s="157"/>
      <c r="E501" s="149"/>
      <c r="F501" s="31"/>
      <c r="G501" s="50"/>
    </row>
    <row r="502" ht="15.75" customHeight="1">
      <c r="A502" s="30"/>
      <c r="B502" s="30"/>
      <c r="C502" s="30"/>
      <c r="D502" s="157"/>
      <c r="E502" s="149"/>
      <c r="F502" s="31"/>
      <c r="G502" s="50"/>
    </row>
    <row r="503" ht="15.75" customHeight="1">
      <c r="A503" s="30"/>
      <c r="B503" s="30"/>
      <c r="C503" s="30"/>
      <c r="D503" s="157"/>
      <c r="E503" s="149"/>
      <c r="F503" s="31"/>
      <c r="G503" s="50"/>
    </row>
    <row r="504" ht="15.75" customHeight="1">
      <c r="A504" s="30"/>
      <c r="B504" s="30"/>
      <c r="C504" s="30"/>
      <c r="D504" s="157"/>
      <c r="E504" s="149"/>
      <c r="F504" s="31"/>
      <c r="G504" s="50"/>
    </row>
    <row r="505" ht="15.75" customHeight="1">
      <c r="A505" s="30"/>
      <c r="B505" s="30"/>
      <c r="C505" s="30"/>
      <c r="D505" s="157"/>
      <c r="E505" s="149"/>
      <c r="F505" s="31"/>
      <c r="G505" s="50"/>
    </row>
    <row r="506" ht="15.75" customHeight="1">
      <c r="A506" s="30"/>
      <c r="B506" s="30"/>
      <c r="C506" s="30"/>
      <c r="D506" s="157"/>
      <c r="E506" s="149"/>
      <c r="F506" s="31"/>
      <c r="G506" s="50"/>
    </row>
    <row r="507" ht="15.75" customHeight="1">
      <c r="A507" s="30"/>
      <c r="B507" s="30"/>
      <c r="C507" s="30"/>
      <c r="D507" s="157"/>
      <c r="E507" s="149"/>
      <c r="F507" s="31"/>
      <c r="G507" s="50"/>
    </row>
    <row r="508" ht="15.75" customHeight="1">
      <c r="A508" s="30"/>
      <c r="B508" s="30"/>
      <c r="C508" s="30"/>
      <c r="D508" s="157"/>
      <c r="E508" s="149"/>
      <c r="F508" s="31"/>
      <c r="G508" s="50"/>
    </row>
    <row r="509" ht="15.75" customHeight="1">
      <c r="A509" s="30"/>
      <c r="B509" s="30"/>
      <c r="C509" s="30"/>
      <c r="D509" s="157"/>
      <c r="E509" s="149"/>
      <c r="F509" s="31"/>
      <c r="G509" s="50"/>
    </row>
    <row r="510" ht="15.75" customHeight="1">
      <c r="A510" s="30"/>
      <c r="B510" s="30"/>
      <c r="C510" s="30"/>
      <c r="D510" s="157"/>
      <c r="E510" s="149"/>
      <c r="F510" s="31"/>
      <c r="G510" s="50"/>
    </row>
    <row r="511" ht="15.75" customHeight="1">
      <c r="A511" s="30"/>
      <c r="B511" s="30"/>
      <c r="C511" s="30"/>
      <c r="D511" s="157"/>
      <c r="E511" s="149"/>
      <c r="F511" s="31"/>
      <c r="G511" s="50"/>
    </row>
    <row r="512" ht="15.75" customHeight="1">
      <c r="A512" s="30"/>
      <c r="B512" s="30"/>
      <c r="C512" s="30"/>
      <c r="D512" s="157"/>
      <c r="E512" s="149"/>
      <c r="F512" s="31"/>
      <c r="G512" s="50"/>
    </row>
    <row r="513" ht="15.75" customHeight="1">
      <c r="A513" s="30"/>
      <c r="B513" s="30"/>
      <c r="C513" s="30"/>
      <c r="D513" s="157"/>
      <c r="E513" s="149"/>
      <c r="F513" s="31"/>
      <c r="G513" s="50"/>
    </row>
    <row r="514" ht="15.75" customHeight="1">
      <c r="A514" s="30"/>
      <c r="B514" s="30"/>
      <c r="C514" s="30"/>
      <c r="D514" s="157"/>
      <c r="E514" s="149"/>
      <c r="F514" s="31"/>
      <c r="G514" s="50"/>
    </row>
    <row r="515" ht="15.75" customHeight="1">
      <c r="A515" s="30"/>
      <c r="B515" s="30"/>
      <c r="C515" s="30"/>
      <c r="D515" s="157"/>
      <c r="E515" s="149"/>
      <c r="F515" s="31"/>
      <c r="G515" s="50"/>
    </row>
    <row r="516" ht="15.75" customHeight="1">
      <c r="A516" s="30"/>
      <c r="B516" s="30"/>
      <c r="C516" s="30"/>
      <c r="D516" s="157"/>
      <c r="E516" s="149"/>
      <c r="F516" s="31"/>
      <c r="G516" s="50"/>
    </row>
    <row r="517" ht="15.75" customHeight="1">
      <c r="A517" s="30"/>
      <c r="B517" s="30"/>
      <c r="C517" s="30"/>
      <c r="D517" s="157"/>
      <c r="E517" s="149"/>
      <c r="F517" s="31"/>
      <c r="G517" s="50"/>
    </row>
    <row r="518" ht="15.75" customHeight="1">
      <c r="A518" s="30"/>
      <c r="B518" s="30"/>
      <c r="C518" s="30"/>
      <c r="D518" s="157"/>
      <c r="E518" s="149"/>
      <c r="F518" s="31"/>
      <c r="G518" s="50"/>
    </row>
    <row r="519" ht="15.75" customHeight="1">
      <c r="A519" s="30"/>
      <c r="B519" s="30"/>
      <c r="C519" s="30"/>
      <c r="D519" s="157"/>
      <c r="E519" s="149"/>
      <c r="F519" s="31"/>
      <c r="G519" s="50"/>
    </row>
    <row r="520" ht="15.75" customHeight="1">
      <c r="A520" s="30"/>
      <c r="B520" s="30"/>
      <c r="C520" s="30"/>
      <c r="D520" s="157"/>
      <c r="E520" s="149"/>
      <c r="F520" s="31"/>
      <c r="G520" s="50"/>
    </row>
    <row r="521" ht="15.75" customHeight="1">
      <c r="A521" s="30"/>
      <c r="B521" s="30"/>
      <c r="C521" s="30"/>
      <c r="D521" s="157"/>
      <c r="E521" s="149"/>
      <c r="F521" s="31"/>
      <c r="G521" s="50"/>
    </row>
    <row r="522" ht="15.75" customHeight="1">
      <c r="A522" s="30"/>
      <c r="B522" s="30"/>
      <c r="C522" s="30"/>
      <c r="D522" s="157"/>
      <c r="E522" s="149"/>
      <c r="F522" s="31"/>
      <c r="G522" s="50"/>
    </row>
    <row r="523" ht="15.75" customHeight="1">
      <c r="A523" s="30"/>
      <c r="B523" s="30"/>
      <c r="C523" s="30"/>
      <c r="D523" s="157"/>
      <c r="E523" s="149"/>
      <c r="F523" s="31"/>
      <c r="G523" s="50"/>
    </row>
    <row r="524" ht="15.75" customHeight="1">
      <c r="A524" s="30"/>
      <c r="B524" s="30"/>
      <c r="C524" s="30"/>
      <c r="D524" s="157"/>
      <c r="E524" s="149"/>
      <c r="F524" s="31"/>
      <c r="G524" s="50"/>
    </row>
    <row r="525" ht="15.75" customHeight="1">
      <c r="A525" s="30"/>
      <c r="B525" s="30"/>
      <c r="C525" s="30"/>
      <c r="D525" s="157"/>
      <c r="E525" s="149"/>
      <c r="F525" s="31"/>
      <c r="G525" s="50"/>
    </row>
    <row r="526" ht="15.75" customHeight="1">
      <c r="A526" s="30"/>
      <c r="B526" s="30"/>
      <c r="C526" s="30"/>
      <c r="D526" s="157"/>
      <c r="E526" s="149"/>
      <c r="F526" s="31"/>
      <c r="G526" s="50"/>
    </row>
    <row r="527" ht="15.75" customHeight="1">
      <c r="A527" s="30"/>
      <c r="B527" s="30"/>
      <c r="C527" s="30"/>
      <c r="D527" s="157"/>
      <c r="E527" s="149"/>
      <c r="F527" s="31"/>
      <c r="G527" s="50"/>
    </row>
    <row r="528" ht="15.75" customHeight="1">
      <c r="A528" s="30"/>
      <c r="B528" s="30"/>
      <c r="C528" s="30"/>
      <c r="D528" s="157"/>
      <c r="E528" s="149"/>
      <c r="F528" s="31"/>
      <c r="G528" s="50"/>
    </row>
    <row r="529" ht="15.75" customHeight="1">
      <c r="A529" s="30"/>
      <c r="B529" s="30"/>
      <c r="C529" s="30"/>
      <c r="D529" s="157"/>
      <c r="E529" s="149"/>
      <c r="F529" s="31"/>
      <c r="G529" s="50"/>
    </row>
    <row r="530" ht="15.75" customHeight="1">
      <c r="A530" s="30"/>
      <c r="B530" s="30"/>
      <c r="C530" s="30"/>
      <c r="D530" s="157"/>
      <c r="E530" s="149"/>
      <c r="F530" s="31"/>
      <c r="G530" s="50"/>
    </row>
    <row r="531" ht="15.75" customHeight="1">
      <c r="A531" s="30"/>
      <c r="B531" s="30"/>
      <c r="C531" s="30"/>
      <c r="D531" s="157"/>
      <c r="E531" s="149"/>
      <c r="F531" s="31"/>
      <c r="G531" s="50"/>
    </row>
    <row r="532" ht="15.75" customHeight="1">
      <c r="A532" s="30"/>
      <c r="B532" s="30"/>
      <c r="C532" s="30"/>
      <c r="D532" s="157"/>
      <c r="E532" s="149"/>
      <c r="F532" s="31"/>
      <c r="G532" s="50"/>
    </row>
    <row r="533" ht="15.75" customHeight="1">
      <c r="A533" s="30"/>
      <c r="B533" s="30"/>
      <c r="C533" s="30"/>
      <c r="D533" s="157"/>
      <c r="E533" s="149"/>
      <c r="F533" s="31"/>
      <c r="G533" s="50"/>
    </row>
    <row r="534" ht="15.75" customHeight="1">
      <c r="A534" s="30"/>
      <c r="B534" s="30"/>
      <c r="C534" s="30"/>
      <c r="D534" s="157"/>
      <c r="E534" s="149"/>
      <c r="F534" s="31"/>
      <c r="G534" s="50"/>
    </row>
    <row r="535" ht="15.75" customHeight="1">
      <c r="A535" s="30"/>
      <c r="B535" s="30"/>
      <c r="C535" s="30"/>
      <c r="D535" s="157"/>
      <c r="E535" s="149"/>
      <c r="F535" s="31"/>
      <c r="G535" s="50"/>
    </row>
    <row r="536" ht="15.75" customHeight="1">
      <c r="A536" s="30"/>
      <c r="B536" s="30"/>
      <c r="C536" s="30"/>
      <c r="D536" s="157"/>
      <c r="E536" s="149"/>
      <c r="F536" s="31"/>
      <c r="G536" s="50"/>
    </row>
    <row r="537" ht="15.75" customHeight="1">
      <c r="A537" s="30"/>
      <c r="B537" s="30"/>
      <c r="C537" s="30"/>
      <c r="D537" s="157"/>
      <c r="E537" s="149"/>
      <c r="F537" s="31"/>
      <c r="G537" s="50"/>
    </row>
    <row r="538" ht="15.75" customHeight="1">
      <c r="A538" s="30"/>
      <c r="B538" s="30"/>
      <c r="C538" s="30"/>
      <c r="D538" s="157"/>
      <c r="E538" s="149"/>
      <c r="F538" s="31"/>
      <c r="G538" s="50"/>
    </row>
    <row r="539" ht="15.75" customHeight="1">
      <c r="A539" s="30"/>
      <c r="B539" s="30"/>
      <c r="C539" s="30"/>
      <c r="D539" s="157"/>
      <c r="E539" s="149"/>
      <c r="F539" s="31"/>
      <c r="G539" s="50"/>
    </row>
    <row r="540" ht="15.75" customHeight="1">
      <c r="A540" s="30"/>
      <c r="B540" s="30"/>
      <c r="C540" s="30"/>
      <c r="D540" s="157"/>
      <c r="E540" s="149"/>
      <c r="F540" s="31"/>
      <c r="G540" s="50"/>
    </row>
    <row r="541" ht="15.75" customHeight="1">
      <c r="A541" s="30"/>
      <c r="B541" s="30"/>
      <c r="C541" s="30"/>
      <c r="D541" s="157"/>
      <c r="E541" s="149"/>
      <c r="F541" s="31"/>
      <c r="G541" s="50"/>
    </row>
    <row r="542" ht="15.75" customHeight="1">
      <c r="A542" s="30"/>
      <c r="B542" s="30"/>
      <c r="C542" s="30"/>
      <c r="D542" s="157"/>
      <c r="E542" s="149"/>
      <c r="F542" s="31"/>
      <c r="G542" s="50"/>
    </row>
    <row r="543" ht="15.75" customHeight="1">
      <c r="A543" s="30"/>
      <c r="B543" s="30"/>
      <c r="C543" s="30"/>
      <c r="D543" s="157"/>
      <c r="E543" s="149"/>
      <c r="F543" s="31"/>
      <c r="G543" s="50"/>
    </row>
    <row r="544" ht="15.75" customHeight="1">
      <c r="A544" s="30"/>
      <c r="B544" s="30"/>
      <c r="C544" s="30"/>
      <c r="D544" s="157"/>
      <c r="E544" s="149"/>
      <c r="F544" s="31"/>
      <c r="G544" s="50"/>
    </row>
    <row r="545" ht="15.75" customHeight="1">
      <c r="A545" s="30"/>
      <c r="B545" s="30"/>
      <c r="C545" s="30"/>
      <c r="D545" s="157"/>
      <c r="E545" s="149"/>
      <c r="F545" s="31"/>
      <c r="G545" s="50"/>
    </row>
    <row r="546" ht="15.75" customHeight="1">
      <c r="A546" s="30"/>
      <c r="B546" s="30"/>
      <c r="C546" s="30"/>
      <c r="D546" s="157"/>
      <c r="E546" s="149"/>
      <c r="F546" s="31"/>
      <c r="G546" s="50"/>
    </row>
    <row r="547" ht="15.75" customHeight="1">
      <c r="A547" s="30"/>
      <c r="B547" s="30"/>
      <c r="C547" s="30"/>
      <c r="D547" s="157"/>
      <c r="E547" s="149"/>
      <c r="F547" s="31"/>
      <c r="G547" s="50"/>
    </row>
    <row r="548" ht="15.75" customHeight="1">
      <c r="A548" s="30"/>
      <c r="B548" s="30"/>
      <c r="C548" s="30"/>
      <c r="D548" s="157"/>
      <c r="E548" s="149"/>
      <c r="F548" s="31"/>
      <c r="G548" s="50"/>
    </row>
    <row r="549" ht="15.75" customHeight="1">
      <c r="A549" s="30"/>
      <c r="B549" s="30"/>
      <c r="C549" s="30"/>
      <c r="D549" s="157"/>
      <c r="E549" s="149"/>
      <c r="F549" s="31"/>
      <c r="G549" s="50"/>
    </row>
    <row r="550" ht="15.75" customHeight="1">
      <c r="A550" s="30"/>
      <c r="B550" s="30"/>
      <c r="C550" s="30"/>
      <c r="D550" s="157"/>
      <c r="E550" s="149"/>
      <c r="F550" s="31"/>
      <c r="G550" s="50"/>
    </row>
    <row r="551" ht="15.75" customHeight="1">
      <c r="A551" s="30"/>
      <c r="B551" s="30"/>
      <c r="C551" s="30"/>
      <c r="D551" s="157"/>
      <c r="E551" s="149"/>
      <c r="F551" s="31"/>
      <c r="G551" s="50"/>
    </row>
    <row r="552" ht="15.75" customHeight="1">
      <c r="A552" s="30"/>
      <c r="B552" s="30"/>
      <c r="C552" s="30"/>
      <c r="D552" s="157"/>
      <c r="E552" s="149"/>
      <c r="F552" s="31"/>
      <c r="G552" s="50"/>
    </row>
    <row r="553" ht="15.75" customHeight="1">
      <c r="A553" s="30"/>
      <c r="B553" s="30"/>
      <c r="C553" s="30"/>
      <c r="D553" s="157"/>
      <c r="E553" s="149"/>
      <c r="F553" s="31"/>
      <c r="G553" s="50"/>
    </row>
    <row r="554" ht="15.75" customHeight="1">
      <c r="A554" s="30"/>
      <c r="B554" s="30"/>
      <c r="C554" s="30"/>
      <c r="D554" s="157"/>
      <c r="E554" s="149"/>
      <c r="F554" s="31"/>
      <c r="G554" s="50"/>
    </row>
    <row r="555" ht="15.75" customHeight="1">
      <c r="A555" s="30"/>
      <c r="B555" s="30"/>
      <c r="C555" s="30"/>
      <c r="D555" s="157"/>
      <c r="E555" s="149"/>
      <c r="F555" s="31"/>
      <c r="G555" s="50"/>
    </row>
    <row r="556" ht="15.75" customHeight="1">
      <c r="A556" s="30"/>
      <c r="B556" s="30"/>
      <c r="C556" s="30"/>
      <c r="D556" s="157"/>
      <c r="E556" s="149"/>
      <c r="F556" s="31"/>
      <c r="G556" s="50"/>
    </row>
    <row r="557" ht="15.75" customHeight="1">
      <c r="A557" s="30"/>
      <c r="B557" s="30"/>
      <c r="C557" s="30"/>
      <c r="D557" s="157"/>
      <c r="E557" s="149"/>
      <c r="F557" s="31"/>
      <c r="G557" s="50"/>
    </row>
    <row r="558" ht="15.75" customHeight="1">
      <c r="A558" s="30"/>
      <c r="B558" s="30"/>
      <c r="C558" s="30"/>
      <c r="D558" s="157"/>
      <c r="E558" s="149"/>
      <c r="F558" s="31"/>
      <c r="G558" s="50"/>
    </row>
    <row r="559" ht="15.75" customHeight="1">
      <c r="A559" s="30"/>
      <c r="B559" s="30"/>
      <c r="C559" s="30"/>
      <c r="D559" s="157"/>
      <c r="E559" s="149"/>
      <c r="F559" s="31"/>
      <c r="G559" s="50"/>
    </row>
    <row r="560" ht="15.75" customHeight="1">
      <c r="A560" s="30"/>
      <c r="B560" s="30"/>
      <c r="C560" s="30"/>
      <c r="D560" s="157"/>
      <c r="E560" s="149"/>
      <c r="F560" s="31"/>
      <c r="G560" s="50"/>
    </row>
    <row r="561" ht="15.75" customHeight="1">
      <c r="A561" s="30"/>
      <c r="B561" s="30"/>
      <c r="C561" s="30"/>
      <c r="D561" s="157"/>
      <c r="E561" s="149"/>
      <c r="F561" s="31"/>
      <c r="G561" s="50"/>
    </row>
    <row r="562" ht="15.75" customHeight="1">
      <c r="A562" s="30"/>
      <c r="B562" s="30"/>
      <c r="C562" s="30"/>
      <c r="D562" s="157"/>
      <c r="E562" s="149"/>
      <c r="F562" s="31"/>
      <c r="G562" s="50"/>
    </row>
    <row r="563" ht="15.75" customHeight="1">
      <c r="A563" s="30"/>
      <c r="B563" s="30"/>
      <c r="C563" s="30"/>
      <c r="D563" s="157"/>
      <c r="E563" s="149"/>
      <c r="F563" s="31"/>
      <c r="G563" s="50"/>
    </row>
    <row r="564" ht="15.75" customHeight="1">
      <c r="A564" s="30"/>
      <c r="B564" s="30"/>
      <c r="C564" s="30"/>
      <c r="D564" s="157"/>
      <c r="E564" s="149"/>
      <c r="F564" s="31"/>
      <c r="G564" s="50"/>
    </row>
    <row r="565" ht="15.75" customHeight="1">
      <c r="A565" s="30"/>
      <c r="B565" s="30"/>
      <c r="C565" s="30"/>
      <c r="D565" s="157"/>
      <c r="E565" s="149"/>
      <c r="F565" s="31"/>
      <c r="G565" s="50"/>
    </row>
    <row r="566" ht="15.75" customHeight="1">
      <c r="A566" s="30"/>
      <c r="B566" s="30"/>
      <c r="C566" s="30"/>
      <c r="D566" s="157"/>
      <c r="E566" s="149"/>
      <c r="F566" s="31"/>
      <c r="G566" s="50"/>
    </row>
    <row r="567" ht="15.75" customHeight="1">
      <c r="A567" s="30"/>
      <c r="B567" s="30"/>
      <c r="C567" s="30"/>
      <c r="D567" s="157"/>
      <c r="E567" s="149"/>
      <c r="F567" s="31"/>
      <c r="G567" s="50"/>
    </row>
    <row r="568" ht="15.75" customHeight="1">
      <c r="A568" s="30"/>
      <c r="B568" s="30"/>
      <c r="C568" s="30"/>
      <c r="D568" s="157"/>
      <c r="E568" s="149"/>
      <c r="F568" s="31"/>
      <c r="G568" s="50"/>
    </row>
    <row r="569" ht="15.75" customHeight="1">
      <c r="A569" s="30"/>
      <c r="B569" s="30"/>
      <c r="C569" s="30"/>
      <c r="D569" s="157"/>
      <c r="E569" s="149"/>
      <c r="F569" s="31"/>
      <c r="G569" s="50"/>
    </row>
    <row r="570" ht="15.75" customHeight="1">
      <c r="A570" s="30"/>
      <c r="B570" s="30"/>
      <c r="C570" s="30"/>
      <c r="D570" s="157"/>
      <c r="E570" s="149"/>
      <c r="F570" s="31"/>
      <c r="G570" s="50"/>
    </row>
    <row r="571" ht="15.75" customHeight="1">
      <c r="A571" s="30"/>
      <c r="B571" s="30"/>
      <c r="C571" s="30"/>
      <c r="D571" s="157"/>
      <c r="E571" s="149"/>
      <c r="F571" s="31"/>
      <c r="G571" s="50"/>
    </row>
    <row r="572" ht="15.75" customHeight="1">
      <c r="A572" s="30"/>
      <c r="B572" s="30"/>
      <c r="C572" s="30"/>
      <c r="D572" s="157"/>
      <c r="E572" s="149"/>
      <c r="F572" s="31"/>
      <c r="G572" s="50"/>
    </row>
    <row r="573" ht="15.75" customHeight="1">
      <c r="A573" s="30"/>
      <c r="B573" s="30"/>
      <c r="C573" s="30"/>
      <c r="D573" s="157"/>
      <c r="E573" s="149"/>
      <c r="F573" s="31"/>
      <c r="G573" s="50"/>
    </row>
    <row r="574" ht="15.75" customHeight="1">
      <c r="A574" s="30"/>
      <c r="B574" s="30"/>
      <c r="C574" s="30"/>
      <c r="D574" s="157"/>
      <c r="E574" s="149"/>
      <c r="F574" s="31"/>
      <c r="G574" s="50"/>
    </row>
    <row r="575" ht="15.75" customHeight="1">
      <c r="A575" s="30"/>
      <c r="B575" s="30"/>
      <c r="C575" s="30"/>
      <c r="D575" s="157"/>
      <c r="E575" s="149"/>
      <c r="F575" s="31"/>
      <c r="G575" s="50"/>
    </row>
    <row r="576" ht="15.75" customHeight="1">
      <c r="A576" s="30"/>
      <c r="B576" s="30"/>
      <c r="C576" s="30"/>
      <c r="D576" s="157"/>
      <c r="E576" s="149"/>
      <c r="F576" s="31"/>
      <c r="G576" s="50"/>
    </row>
    <row r="577" ht="15.75" customHeight="1">
      <c r="A577" s="30"/>
      <c r="B577" s="30"/>
      <c r="C577" s="30"/>
      <c r="D577" s="157"/>
      <c r="E577" s="149"/>
      <c r="F577" s="31"/>
      <c r="G577" s="50"/>
    </row>
    <row r="578" ht="15.75" customHeight="1">
      <c r="A578" s="30"/>
      <c r="B578" s="30"/>
      <c r="C578" s="30"/>
      <c r="D578" s="157"/>
      <c r="E578" s="149"/>
      <c r="F578" s="31"/>
      <c r="G578" s="50"/>
    </row>
    <row r="579" ht="15.75" customHeight="1">
      <c r="A579" s="30"/>
      <c r="B579" s="30"/>
      <c r="C579" s="30"/>
      <c r="D579" s="157"/>
      <c r="E579" s="149"/>
      <c r="F579" s="31"/>
      <c r="G579" s="50"/>
    </row>
    <row r="580" ht="15.75" customHeight="1">
      <c r="A580" s="30"/>
      <c r="B580" s="30"/>
      <c r="C580" s="30"/>
      <c r="D580" s="157"/>
      <c r="E580" s="149"/>
      <c r="F580" s="31"/>
      <c r="G580" s="50"/>
    </row>
    <row r="581" ht="15.75" customHeight="1">
      <c r="A581" s="30"/>
      <c r="B581" s="30"/>
      <c r="C581" s="30"/>
      <c r="D581" s="157"/>
      <c r="E581" s="149"/>
      <c r="F581" s="31"/>
      <c r="G581" s="50"/>
    </row>
    <row r="582" ht="15.75" customHeight="1">
      <c r="A582" s="30"/>
      <c r="B582" s="30"/>
      <c r="C582" s="30"/>
      <c r="D582" s="157"/>
      <c r="E582" s="149"/>
      <c r="F582" s="31"/>
      <c r="G582" s="50"/>
    </row>
    <row r="583" ht="15.75" customHeight="1">
      <c r="A583" s="30"/>
      <c r="B583" s="30"/>
      <c r="C583" s="30"/>
      <c r="D583" s="157"/>
      <c r="E583" s="149"/>
      <c r="F583" s="31"/>
      <c r="G583" s="50"/>
    </row>
    <row r="584" ht="15.75" customHeight="1">
      <c r="A584" s="30"/>
      <c r="B584" s="30"/>
      <c r="C584" s="30"/>
      <c r="D584" s="157"/>
      <c r="E584" s="149"/>
      <c r="F584" s="31"/>
      <c r="G584" s="50"/>
    </row>
    <row r="585" ht="15.75" customHeight="1">
      <c r="A585" s="30"/>
      <c r="B585" s="30"/>
      <c r="C585" s="30"/>
      <c r="D585" s="157"/>
      <c r="E585" s="149"/>
      <c r="F585" s="31"/>
      <c r="G585" s="50"/>
    </row>
    <row r="586" ht="15.75" customHeight="1">
      <c r="A586" s="30"/>
      <c r="B586" s="30"/>
      <c r="C586" s="30"/>
      <c r="D586" s="157"/>
      <c r="E586" s="149"/>
      <c r="F586" s="31"/>
      <c r="G586" s="50"/>
    </row>
    <row r="587" ht="15.75" customHeight="1">
      <c r="A587" s="30"/>
      <c r="B587" s="30"/>
      <c r="C587" s="30"/>
      <c r="D587" s="157"/>
      <c r="E587" s="149"/>
      <c r="F587" s="31"/>
      <c r="G587" s="50"/>
    </row>
    <row r="588" ht="15.75" customHeight="1">
      <c r="A588" s="30"/>
      <c r="B588" s="30"/>
      <c r="C588" s="30"/>
      <c r="D588" s="157"/>
      <c r="E588" s="149"/>
      <c r="F588" s="31"/>
      <c r="G588" s="50"/>
    </row>
    <row r="589" ht="15.75" customHeight="1">
      <c r="A589" s="30"/>
      <c r="B589" s="30"/>
      <c r="C589" s="30"/>
      <c r="D589" s="157"/>
      <c r="E589" s="149"/>
      <c r="F589" s="31"/>
      <c r="G589" s="50"/>
    </row>
    <row r="590" ht="15.75" customHeight="1">
      <c r="A590" s="30"/>
      <c r="B590" s="30"/>
      <c r="C590" s="30"/>
      <c r="D590" s="157"/>
      <c r="E590" s="149"/>
      <c r="F590" s="31"/>
      <c r="G590" s="50"/>
    </row>
    <row r="591" ht="15.75" customHeight="1">
      <c r="A591" s="30"/>
      <c r="B591" s="30"/>
      <c r="C591" s="30"/>
      <c r="D591" s="157"/>
      <c r="E591" s="149"/>
      <c r="F591" s="31"/>
      <c r="G591" s="50"/>
    </row>
    <row r="592" ht="15.75" customHeight="1">
      <c r="A592" s="30"/>
      <c r="B592" s="30"/>
      <c r="C592" s="30"/>
      <c r="D592" s="157"/>
      <c r="E592" s="149"/>
      <c r="F592" s="31"/>
      <c r="G592" s="50"/>
    </row>
    <row r="593" ht="15.75" customHeight="1">
      <c r="A593" s="30"/>
      <c r="B593" s="30"/>
      <c r="C593" s="30"/>
      <c r="D593" s="157"/>
      <c r="E593" s="149"/>
      <c r="F593" s="31"/>
      <c r="G593" s="50"/>
    </row>
    <row r="594" ht="15.75" customHeight="1">
      <c r="A594" s="30"/>
      <c r="B594" s="30"/>
      <c r="C594" s="30"/>
      <c r="D594" s="157"/>
      <c r="E594" s="149"/>
      <c r="F594" s="31"/>
      <c r="G594" s="50"/>
    </row>
    <row r="595" ht="15.75" customHeight="1">
      <c r="A595" s="30"/>
      <c r="B595" s="30"/>
      <c r="C595" s="30"/>
      <c r="D595" s="157"/>
      <c r="E595" s="149"/>
      <c r="F595" s="31"/>
      <c r="G595" s="50"/>
    </row>
    <row r="596" ht="15.75" customHeight="1">
      <c r="A596" s="30"/>
      <c r="B596" s="30"/>
      <c r="C596" s="30"/>
      <c r="D596" s="157"/>
      <c r="E596" s="149"/>
      <c r="F596" s="31"/>
      <c r="G596" s="50"/>
    </row>
    <row r="597" ht="15.75" customHeight="1">
      <c r="A597" s="30"/>
      <c r="B597" s="30"/>
      <c r="C597" s="30"/>
      <c r="D597" s="157"/>
      <c r="E597" s="149"/>
      <c r="F597" s="31"/>
      <c r="G597" s="50"/>
    </row>
    <row r="598" ht="15.75" customHeight="1">
      <c r="A598" s="30"/>
      <c r="B598" s="30"/>
      <c r="C598" s="30"/>
      <c r="D598" s="157"/>
      <c r="E598" s="149"/>
      <c r="F598" s="31"/>
      <c r="G598" s="50"/>
    </row>
    <row r="599" ht="15.75" customHeight="1">
      <c r="A599" s="30"/>
      <c r="B599" s="30"/>
      <c r="C599" s="30"/>
      <c r="D599" s="157"/>
      <c r="E599" s="149"/>
      <c r="F599" s="31"/>
      <c r="G599" s="50"/>
    </row>
    <row r="600" ht="15.75" customHeight="1">
      <c r="A600" s="30"/>
      <c r="B600" s="30"/>
      <c r="C600" s="30"/>
      <c r="D600" s="157"/>
      <c r="E600" s="149"/>
      <c r="F600" s="31"/>
      <c r="G600" s="50"/>
    </row>
    <row r="601" ht="15.75" customHeight="1">
      <c r="A601" s="30"/>
      <c r="B601" s="30"/>
      <c r="C601" s="30"/>
      <c r="D601" s="157"/>
      <c r="E601" s="149"/>
      <c r="F601" s="31"/>
      <c r="G601" s="50"/>
    </row>
    <row r="602" ht="15.75" customHeight="1">
      <c r="A602" s="30"/>
      <c r="B602" s="30"/>
      <c r="C602" s="30"/>
      <c r="D602" s="157"/>
      <c r="E602" s="149"/>
      <c r="F602" s="31"/>
      <c r="G602" s="50"/>
    </row>
    <row r="603" ht="15.75" customHeight="1">
      <c r="A603" s="30"/>
      <c r="B603" s="30"/>
      <c r="C603" s="30"/>
      <c r="D603" s="157"/>
      <c r="E603" s="149"/>
      <c r="F603" s="31"/>
      <c r="G603" s="50"/>
    </row>
    <row r="604" ht="15.75" customHeight="1">
      <c r="A604" s="30"/>
      <c r="B604" s="30"/>
      <c r="C604" s="30"/>
      <c r="D604" s="157"/>
      <c r="E604" s="149"/>
      <c r="F604" s="31"/>
      <c r="G604" s="50"/>
    </row>
    <row r="605" ht="15.75" customHeight="1">
      <c r="A605" s="30"/>
      <c r="B605" s="30"/>
      <c r="C605" s="30"/>
      <c r="D605" s="157"/>
      <c r="E605" s="149"/>
      <c r="F605" s="31"/>
      <c r="G605" s="50"/>
    </row>
    <row r="606" ht="15.75" customHeight="1">
      <c r="A606" s="30"/>
      <c r="B606" s="30"/>
      <c r="C606" s="30"/>
      <c r="D606" s="157"/>
      <c r="E606" s="149"/>
      <c r="F606" s="31"/>
      <c r="G606" s="50"/>
    </row>
    <row r="607" ht="15.75" customHeight="1">
      <c r="A607" s="30"/>
      <c r="B607" s="30"/>
      <c r="C607" s="30"/>
      <c r="D607" s="157"/>
      <c r="E607" s="149"/>
      <c r="F607" s="31"/>
      <c r="G607" s="50"/>
    </row>
    <row r="608" ht="15.75" customHeight="1">
      <c r="A608" s="30"/>
      <c r="B608" s="30"/>
      <c r="C608" s="30"/>
      <c r="D608" s="157"/>
      <c r="E608" s="149"/>
      <c r="F608" s="31"/>
      <c r="G608" s="50"/>
    </row>
    <row r="609" ht="15.75" customHeight="1">
      <c r="A609" s="30"/>
      <c r="B609" s="30"/>
      <c r="C609" s="30"/>
      <c r="D609" s="157"/>
      <c r="E609" s="149"/>
      <c r="F609" s="31"/>
      <c r="G609" s="50"/>
    </row>
    <row r="610" ht="15.75" customHeight="1">
      <c r="A610" s="30"/>
      <c r="B610" s="30"/>
      <c r="C610" s="30"/>
      <c r="D610" s="157"/>
      <c r="E610" s="149"/>
      <c r="F610" s="31"/>
      <c r="G610" s="50"/>
    </row>
    <row r="611" ht="15.75" customHeight="1">
      <c r="A611" s="30"/>
      <c r="B611" s="30"/>
      <c r="C611" s="30"/>
      <c r="D611" s="157"/>
      <c r="E611" s="149"/>
      <c r="F611" s="31"/>
      <c r="G611" s="50"/>
    </row>
    <row r="612" ht="15.75" customHeight="1">
      <c r="A612" s="30"/>
      <c r="B612" s="30"/>
      <c r="C612" s="30"/>
      <c r="D612" s="157"/>
      <c r="E612" s="149"/>
      <c r="F612" s="31"/>
      <c r="G612" s="50"/>
    </row>
    <row r="613" ht="15.75" customHeight="1">
      <c r="A613" s="30"/>
      <c r="B613" s="30"/>
      <c r="C613" s="30"/>
      <c r="D613" s="157"/>
      <c r="E613" s="149"/>
      <c r="F613" s="31"/>
      <c r="G613" s="50"/>
    </row>
    <row r="614" ht="15.75" customHeight="1">
      <c r="A614" s="30"/>
      <c r="B614" s="30"/>
      <c r="C614" s="30"/>
      <c r="D614" s="157"/>
      <c r="E614" s="149"/>
      <c r="F614" s="31"/>
      <c r="G614" s="50"/>
    </row>
    <row r="615" ht="15.75" customHeight="1">
      <c r="A615" s="30"/>
      <c r="B615" s="30"/>
      <c r="C615" s="30"/>
      <c r="D615" s="157"/>
      <c r="E615" s="149"/>
      <c r="F615" s="31"/>
      <c r="G615" s="50"/>
    </row>
    <row r="616" ht="15.75" customHeight="1">
      <c r="A616" s="30"/>
      <c r="B616" s="30"/>
      <c r="C616" s="30"/>
      <c r="D616" s="157"/>
      <c r="E616" s="149"/>
      <c r="F616" s="31"/>
      <c r="G616" s="50"/>
    </row>
    <row r="617" ht="15.75" customHeight="1">
      <c r="A617" s="30"/>
      <c r="B617" s="30"/>
      <c r="C617" s="30"/>
      <c r="D617" s="157"/>
      <c r="E617" s="149"/>
      <c r="F617" s="31"/>
      <c r="G617" s="50"/>
    </row>
    <row r="618" ht="15.75" customHeight="1">
      <c r="A618" s="30"/>
      <c r="B618" s="30"/>
      <c r="C618" s="30"/>
      <c r="D618" s="157"/>
      <c r="E618" s="149"/>
      <c r="F618" s="31"/>
      <c r="G618" s="50"/>
    </row>
    <row r="619" ht="15.75" customHeight="1">
      <c r="A619" s="30"/>
      <c r="B619" s="30"/>
      <c r="C619" s="30"/>
      <c r="D619" s="157"/>
      <c r="E619" s="149"/>
      <c r="F619" s="31"/>
      <c r="G619" s="50"/>
    </row>
    <row r="620" ht="15.75" customHeight="1">
      <c r="A620" s="30"/>
      <c r="B620" s="30"/>
      <c r="C620" s="30"/>
      <c r="D620" s="157"/>
      <c r="E620" s="149"/>
      <c r="F620" s="31"/>
      <c r="G620" s="50"/>
    </row>
    <row r="621" ht="15.75" customHeight="1">
      <c r="A621" s="30"/>
      <c r="B621" s="30"/>
      <c r="C621" s="30"/>
      <c r="D621" s="157"/>
      <c r="E621" s="149"/>
      <c r="F621" s="31"/>
      <c r="G621" s="50"/>
    </row>
    <row r="622" ht="15.75" customHeight="1">
      <c r="A622" s="30"/>
      <c r="B622" s="30"/>
      <c r="C622" s="30"/>
      <c r="D622" s="157"/>
      <c r="E622" s="149"/>
      <c r="F622" s="31"/>
      <c r="G622" s="50"/>
    </row>
    <row r="623" ht="15.75" customHeight="1">
      <c r="A623" s="30"/>
      <c r="B623" s="30"/>
      <c r="C623" s="30"/>
      <c r="D623" s="157"/>
      <c r="E623" s="149"/>
      <c r="F623" s="31"/>
      <c r="G623" s="50"/>
    </row>
    <row r="624" ht="15.75" customHeight="1">
      <c r="A624" s="109"/>
      <c r="B624" s="109"/>
      <c r="F624" s="109"/>
      <c r="G624" s="109"/>
    </row>
    <row r="625" ht="15.75" customHeight="1">
      <c r="A625" s="109"/>
      <c r="B625" s="109"/>
      <c r="F625" s="109"/>
      <c r="G625" s="109"/>
    </row>
    <row r="626" ht="15.75" customHeight="1">
      <c r="A626" s="109"/>
      <c r="B626" s="109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>
      <c r="A999" s="109"/>
      <c r="B999" s="109"/>
      <c r="F999" s="109"/>
      <c r="G999" s="109"/>
    </row>
    <row r="1000" ht="15.75" customHeight="1">
      <c r="A1000" s="109"/>
      <c r="B1000" s="109"/>
      <c r="F1000" s="109"/>
      <c r="G1000" s="109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1000">
      <formula1>Codes!$G$2:$G$51</formula1>
    </dataValidation>
    <dataValidation type="list" allowBlank="1" sqref="A4:A1000">
      <formula1>Codes!$C$2:$C$172</formula1>
    </dataValidation>
    <dataValidation type="list" allowBlank="1" sqref="B4:B1000">
      <formula1>Codes!$E$2:$E$6</formula1>
    </dataValidation>
    <dataValidation type="list" allowBlank="1" sqref="G4:G1000">
      <formula1>Codes!$A$2:$A$6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25.63"/>
    <col customWidth="1" min="5" max="6" width="12.63"/>
    <col customWidth="1" min="8" max="8" width="46.88"/>
    <col customWidth="1" min="9" max="9" width="30.5"/>
  </cols>
  <sheetData>
    <row r="1" ht="15.75" customHeight="1">
      <c r="A1" s="114" t="s">
        <v>1651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157"/>
      <c r="E2" s="117"/>
      <c r="F2" s="31"/>
      <c r="G2" s="30">
        <f>countif(G12:G2020,"Open")</f>
        <v>0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157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234</v>
      </c>
      <c r="B4" s="30" t="s">
        <v>7</v>
      </c>
      <c r="C4" s="30">
        <v>1.0</v>
      </c>
      <c r="D4" s="157" t="s">
        <v>1547</v>
      </c>
      <c r="E4" s="149">
        <v>159693.96</v>
      </c>
      <c r="F4" s="31" t="s">
        <v>87</v>
      </c>
      <c r="G4" s="50" t="s">
        <v>16</v>
      </c>
    </row>
    <row r="5" ht="15.75" customHeight="1">
      <c r="A5" s="30" t="s">
        <v>234</v>
      </c>
      <c r="B5" s="30" t="s">
        <v>7</v>
      </c>
      <c r="C5" s="30">
        <v>2.0</v>
      </c>
      <c r="D5" s="157" t="s">
        <v>723</v>
      </c>
      <c r="E5" s="149">
        <v>142870.65</v>
      </c>
      <c r="F5" s="31" t="s">
        <v>46</v>
      </c>
      <c r="G5" s="50" t="s">
        <v>16</v>
      </c>
    </row>
    <row r="6" ht="15.75" customHeight="1">
      <c r="A6" s="30" t="s">
        <v>234</v>
      </c>
      <c r="B6" s="30" t="s">
        <v>7</v>
      </c>
      <c r="C6" s="30">
        <v>3.0</v>
      </c>
      <c r="D6" s="157" t="s">
        <v>1528</v>
      </c>
      <c r="E6" s="149">
        <v>163066.55</v>
      </c>
      <c r="F6" s="31" t="s">
        <v>8</v>
      </c>
      <c r="G6" s="50" t="s">
        <v>16</v>
      </c>
    </row>
    <row r="7" ht="15.75" customHeight="1">
      <c r="A7" s="30" t="s">
        <v>234</v>
      </c>
      <c r="B7" s="30" t="s">
        <v>7</v>
      </c>
      <c r="C7" s="30">
        <v>4.0</v>
      </c>
      <c r="D7" s="157" t="s">
        <v>1547</v>
      </c>
      <c r="E7" s="149">
        <v>183382.0</v>
      </c>
      <c r="F7" s="31" t="s">
        <v>87</v>
      </c>
      <c r="G7" s="50" t="s">
        <v>16</v>
      </c>
    </row>
    <row r="8" ht="15.75" customHeight="1">
      <c r="A8" s="30" t="s">
        <v>235</v>
      </c>
      <c r="B8" s="30" t="s">
        <v>7</v>
      </c>
      <c r="C8" s="30">
        <v>1.0</v>
      </c>
      <c r="D8" s="157" t="s">
        <v>1548</v>
      </c>
      <c r="E8" s="149">
        <v>145741.58</v>
      </c>
      <c r="F8" s="31" t="s">
        <v>52</v>
      </c>
      <c r="G8" s="50" t="s">
        <v>16</v>
      </c>
    </row>
    <row r="9" ht="15.75" customHeight="1">
      <c r="A9" s="30" t="s">
        <v>235</v>
      </c>
      <c r="B9" s="30" t="s">
        <v>7</v>
      </c>
      <c r="C9" s="30">
        <v>2.0</v>
      </c>
      <c r="D9" s="157" t="s">
        <v>1548</v>
      </c>
      <c r="E9" s="149">
        <v>184309.5</v>
      </c>
      <c r="F9" s="31" t="s">
        <v>52</v>
      </c>
      <c r="G9" s="50" t="s">
        <v>16</v>
      </c>
    </row>
    <row r="10" ht="15.75" customHeight="1">
      <c r="A10" s="30" t="s">
        <v>235</v>
      </c>
      <c r="B10" s="30" t="s">
        <v>7</v>
      </c>
      <c r="C10" s="30">
        <v>3.0</v>
      </c>
      <c r="D10" s="157" t="s">
        <v>1548</v>
      </c>
      <c r="E10" s="149">
        <v>184802.85</v>
      </c>
      <c r="F10" s="31" t="s">
        <v>52</v>
      </c>
      <c r="G10" s="50" t="s">
        <v>16</v>
      </c>
    </row>
    <row r="11" ht="15.75" customHeight="1">
      <c r="A11" s="30" t="s">
        <v>235</v>
      </c>
      <c r="B11" s="30" t="s">
        <v>7</v>
      </c>
      <c r="C11" s="30">
        <v>4.0</v>
      </c>
      <c r="D11" s="157" t="s">
        <v>1548</v>
      </c>
      <c r="E11" s="149">
        <v>185457.91</v>
      </c>
      <c r="F11" s="31" t="s">
        <v>52</v>
      </c>
      <c r="G11" s="50" t="s">
        <v>16</v>
      </c>
    </row>
    <row r="12" ht="15.75" customHeight="1">
      <c r="A12" s="30" t="s">
        <v>235</v>
      </c>
      <c r="B12" s="30" t="s">
        <v>7</v>
      </c>
      <c r="C12" s="30">
        <v>5.0</v>
      </c>
      <c r="D12" s="157" t="s">
        <v>1548</v>
      </c>
      <c r="E12" s="149">
        <v>185033.67</v>
      </c>
      <c r="F12" s="31" t="s">
        <v>52</v>
      </c>
      <c r="G12" s="50" t="s">
        <v>16</v>
      </c>
    </row>
    <row r="13" ht="15.75" customHeight="1">
      <c r="A13" s="30" t="s">
        <v>235</v>
      </c>
      <c r="B13" s="30" t="s">
        <v>7</v>
      </c>
      <c r="C13" s="30">
        <v>6.0</v>
      </c>
      <c r="D13" s="157" t="s">
        <v>1548</v>
      </c>
      <c r="E13" s="149">
        <v>185591.8</v>
      </c>
      <c r="F13" s="31" t="s">
        <v>52</v>
      </c>
      <c r="G13" s="50" t="s">
        <v>16</v>
      </c>
    </row>
    <row r="14" ht="15.75" customHeight="1">
      <c r="A14" s="30" t="s">
        <v>235</v>
      </c>
      <c r="B14" s="30" t="s">
        <v>7</v>
      </c>
      <c r="C14" s="30">
        <v>7.0</v>
      </c>
      <c r="D14" s="157" t="s">
        <v>1633</v>
      </c>
      <c r="E14" s="149">
        <v>142828.0</v>
      </c>
      <c r="F14" s="31" t="s">
        <v>8</v>
      </c>
      <c r="G14" s="50" t="s">
        <v>16</v>
      </c>
    </row>
    <row r="15" ht="15.75" customHeight="1">
      <c r="A15" s="30" t="s">
        <v>236</v>
      </c>
      <c r="B15" s="30" t="s">
        <v>7</v>
      </c>
      <c r="C15" s="30">
        <v>1.0</v>
      </c>
      <c r="D15" s="157" t="s">
        <v>723</v>
      </c>
      <c r="E15" s="149">
        <v>185444.72</v>
      </c>
      <c r="F15" s="31" t="s">
        <v>46</v>
      </c>
      <c r="G15" s="50" t="s">
        <v>16</v>
      </c>
    </row>
    <row r="16" ht="15.75" customHeight="1">
      <c r="A16" s="30" t="s">
        <v>236</v>
      </c>
      <c r="B16" s="30" t="s">
        <v>7</v>
      </c>
      <c r="C16" s="30">
        <v>2.0</v>
      </c>
      <c r="D16" s="157" t="s">
        <v>1633</v>
      </c>
      <c r="E16" s="149">
        <v>143778.56</v>
      </c>
      <c r="F16" s="31" t="s">
        <v>8</v>
      </c>
      <c r="G16" s="50" t="s">
        <v>16</v>
      </c>
    </row>
    <row r="17" ht="15.75" customHeight="1">
      <c r="A17" s="30" t="s">
        <v>236</v>
      </c>
      <c r="B17" s="30" t="s">
        <v>7</v>
      </c>
      <c r="C17" s="30">
        <v>3.0</v>
      </c>
      <c r="D17" s="157" t="s">
        <v>1652</v>
      </c>
      <c r="E17" s="149">
        <v>129787.26</v>
      </c>
      <c r="F17" s="31" t="s">
        <v>28</v>
      </c>
      <c r="G17" s="50" t="s">
        <v>16</v>
      </c>
    </row>
    <row r="18" ht="15.75" customHeight="1">
      <c r="A18" s="30" t="s">
        <v>236</v>
      </c>
      <c r="B18" s="30" t="s">
        <v>7</v>
      </c>
      <c r="C18" s="30">
        <v>4.0</v>
      </c>
      <c r="D18" s="157" t="s">
        <v>1633</v>
      </c>
      <c r="E18" s="149">
        <v>137448.64</v>
      </c>
      <c r="F18" s="31" t="s">
        <v>8</v>
      </c>
      <c r="G18" s="50" t="s">
        <v>16</v>
      </c>
    </row>
    <row r="19" ht="15.75" customHeight="1">
      <c r="A19" s="30" t="s">
        <v>236</v>
      </c>
      <c r="B19" s="30" t="s">
        <v>7</v>
      </c>
      <c r="C19" s="30">
        <v>5.0</v>
      </c>
      <c r="D19" s="157" t="s">
        <v>1548</v>
      </c>
      <c r="E19" s="149">
        <v>184537.41</v>
      </c>
      <c r="F19" s="31" t="s">
        <v>52</v>
      </c>
      <c r="G19" s="50" t="s">
        <v>16</v>
      </c>
    </row>
    <row r="20" ht="15.75" customHeight="1">
      <c r="A20" s="30" t="s">
        <v>236</v>
      </c>
      <c r="B20" s="30" t="s">
        <v>7</v>
      </c>
      <c r="C20" s="30">
        <v>6.0</v>
      </c>
      <c r="D20" s="157" t="s">
        <v>1548</v>
      </c>
      <c r="E20" s="149">
        <v>167171.2</v>
      </c>
      <c r="F20" s="31" t="s">
        <v>52</v>
      </c>
      <c r="G20" s="50" t="s">
        <v>16</v>
      </c>
    </row>
    <row r="21" ht="15.75" customHeight="1">
      <c r="A21" s="30" t="s">
        <v>237</v>
      </c>
      <c r="B21" s="30" t="s">
        <v>7</v>
      </c>
      <c r="C21" s="30">
        <v>1.0</v>
      </c>
      <c r="D21" s="157" t="s">
        <v>1547</v>
      </c>
      <c r="E21" s="149">
        <v>163799.05</v>
      </c>
      <c r="F21" s="31" t="s">
        <v>87</v>
      </c>
      <c r="G21" s="50" t="s">
        <v>16</v>
      </c>
    </row>
    <row r="22" ht="15.75" customHeight="1">
      <c r="A22" s="30" t="s">
        <v>237</v>
      </c>
      <c r="B22" s="30" t="s">
        <v>7</v>
      </c>
      <c r="C22" s="30">
        <v>2.0</v>
      </c>
      <c r="D22" s="157" t="s">
        <v>1633</v>
      </c>
      <c r="E22" s="149">
        <v>179524.37</v>
      </c>
      <c r="F22" s="31" t="s">
        <v>8</v>
      </c>
      <c r="G22" s="50" t="s">
        <v>16</v>
      </c>
    </row>
    <row r="23" ht="15.75" customHeight="1">
      <c r="A23" s="30" t="s">
        <v>237</v>
      </c>
      <c r="B23" s="30" t="s">
        <v>7</v>
      </c>
      <c r="C23" s="30">
        <v>3.0</v>
      </c>
      <c r="D23" s="157" t="s">
        <v>798</v>
      </c>
      <c r="E23" s="149">
        <v>128804.96</v>
      </c>
      <c r="F23" s="31" t="s">
        <v>28</v>
      </c>
      <c r="G23" s="50" t="s">
        <v>16</v>
      </c>
    </row>
    <row r="24" ht="15.75" customHeight="1">
      <c r="A24" s="30" t="s">
        <v>237</v>
      </c>
      <c r="B24" s="30" t="s">
        <v>7</v>
      </c>
      <c r="C24" s="30">
        <v>4.0</v>
      </c>
      <c r="D24" s="157" t="s">
        <v>1633</v>
      </c>
      <c r="E24" s="149">
        <v>136208.53</v>
      </c>
      <c r="F24" s="31" t="s">
        <v>8</v>
      </c>
      <c r="G24" s="50" t="s">
        <v>16</v>
      </c>
    </row>
    <row r="25" ht="15.75" customHeight="1">
      <c r="A25" s="30" t="s">
        <v>237</v>
      </c>
      <c r="B25" s="30" t="s">
        <v>7</v>
      </c>
      <c r="C25" s="30">
        <v>5.0</v>
      </c>
      <c r="D25" s="157" t="s">
        <v>1548</v>
      </c>
      <c r="E25" s="149">
        <v>183735.11</v>
      </c>
      <c r="F25" s="31" t="s">
        <v>52</v>
      </c>
      <c r="G25" s="50" t="s">
        <v>16</v>
      </c>
    </row>
    <row r="26" ht="15.75" customHeight="1">
      <c r="A26" s="30" t="s">
        <v>237</v>
      </c>
      <c r="B26" s="30" t="s">
        <v>7</v>
      </c>
      <c r="C26" s="30">
        <v>6.0</v>
      </c>
      <c r="D26" s="157" t="s">
        <v>1548</v>
      </c>
      <c r="E26" s="50">
        <v>189018.81</v>
      </c>
      <c r="F26" s="31" t="s">
        <v>52</v>
      </c>
      <c r="G26" s="50" t="s">
        <v>16</v>
      </c>
    </row>
    <row r="27" ht="15.75" customHeight="1">
      <c r="A27" s="30" t="s">
        <v>237</v>
      </c>
      <c r="B27" s="30" t="s">
        <v>7</v>
      </c>
      <c r="C27" s="30">
        <v>7.0</v>
      </c>
      <c r="D27" s="157" t="s">
        <v>1548</v>
      </c>
      <c r="E27" s="149">
        <v>183953.75</v>
      </c>
      <c r="F27" s="31" t="s">
        <v>52</v>
      </c>
      <c r="G27" s="50" t="s">
        <v>16</v>
      </c>
    </row>
    <row r="28" ht="15.75" customHeight="1">
      <c r="A28" s="30" t="s">
        <v>237</v>
      </c>
      <c r="B28" s="30" t="s">
        <v>7</v>
      </c>
      <c r="C28" s="30">
        <v>8.0</v>
      </c>
      <c r="D28" s="157" t="s">
        <v>1548</v>
      </c>
      <c r="E28" s="149">
        <v>184838.31</v>
      </c>
      <c r="F28" s="31" t="s">
        <v>52</v>
      </c>
      <c r="G28" s="50" t="s">
        <v>16</v>
      </c>
    </row>
    <row r="29" ht="15.75" customHeight="1">
      <c r="A29" s="30" t="s">
        <v>251</v>
      </c>
      <c r="B29" s="30" t="s">
        <v>7</v>
      </c>
      <c r="C29" s="30">
        <v>1.0</v>
      </c>
      <c r="D29" s="217" t="s">
        <v>1653</v>
      </c>
      <c r="E29" s="194">
        <v>169180.36</v>
      </c>
      <c r="F29" s="122" t="s">
        <v>90</v>
      </c>
      <c r="G29" s="50" t="s">
        <v>16</v>
      </c>
    </row>
    <row r="30" ht="15.75" customHeight="1">
      <c r="A30" s="30" t="s">
        <v>252</v>
      </c>
      <c r="B30" s="30" t="s">
        <v>7</v>
      </c>
      <c r="C30" s="30">
        <v>1.0</v>
      </c>
      <c r="D30" s="157" t="s">
        <v>1645</v>
      </c>
      <c r="E30" s="149">
        <v>99968.94</v>
      </c>
      <c r="F30" s="31" t="s">
        <v>87</v>
      </c>
      <c r="G30" s="50" t="s">
        <v>16</v>
      </c>
    </row>
    <row r="31" ht="15.75" customHeight="1">
      <c r="A31" s="30" t="s">
        <v>252</v>
      </c>
      <c r="B31" s="30" t="s">
        <v>7</v>
      </c>
      <c r="C31" s="30">
        <v>2.0</v>
      </c>
      <c r="D31" s="157" t="s">
        <v>1645</v>
      </c>
      <c r="E31" s="149">
        <v>99968.64</v>
      </c>
      <c r="F31" s="31" t="s">
        <v>87</v>
      </c>
      <c r="G31" s="50" t="s">
        <v>16</v>
      </c>
    </row>
    <row r="32" ht="15.75" customHeight="1">
      <c r="A32" s="30" t="s">
        <v>252</v>
      </c>
      <c r="B32" s="30" t="s">
        <v>7</v>
      </c>
      <c r="C32" s="30">
        <v>3.0</v>
      </c>
      <c r="D32" s="157" t="s">
        <v>1645</v>
      </c>
      <c r="E32" s="149">
        <v>99968.94</v>
      </c>
      <c r="F32" s="31" t="s">
        <v>87</v>
      </c>
      <c r="G32" s="50" t="s">
        <v>16</v>
      </c>
    </row>
    <row r="33" ht="15.75" customHeight="1">
      <c r="A33" s="30" t="s">
        <v>252</v>
      </c>
      <c r="B33" s="30" t="s">
        <v>7</v>
      </c>
      <c r="C33" s="30">
        <v>4.0</v>
      </c>
      <c r="D33" s="157" t="s">
        <v>798</v>
      </c>
      <c r="E33" s="149">
        <v>127075.2</v>
      </c>
      <c r="F33" s="31" t="s">
        <v>28</v>
      </c>
      <c r="G33" s="50" t="s">
        <v>16</v>
      </c>
    </row>
    <row r="34" ht="15.75" customHeight="1">
      <c r="A34" s="30" t="s">
        <v>254</v>
      </c>
      <c r="B34" s="30" t="s">
        <v>7</v>
      </c>
      <c r="C34" s="30">
        <v>1.0</v>
      </c>
      <c r="D34" s="157" t="s">
        <v>1645</v>
      </c>
      <c r="E34" s="149">
        <v>169333.15</v>
      </c>
      <c r="F34" s="31" t="s">
        <v>87</v>
      </c>
      <c r="G34" s="50" t="s">
        <v>16</v>
      </c>
    </row>
    <row r="35" ht="15.75" customHeight="1">
      <c r="A35" s="30" t="s">
        <v>254</v>
      </c>
      <c r="B35" s="30" t="s">
        <v>7</v>
      </c>
      <c r="C35" s="30">
        <v>2.0</v>
      </c>
      <c r="D35" s="157" t="s">
        <v>1633</v>
      </c>
      <c r="E35" s="149">
        <v>175619.25</v>
      </c>
      <c r="F35" s="31" t="s">
        <v>8</v>
      </c>
      <c r="G35" s="50" t="s">
        <v>16</v>
      </c>
    </row>
    <row r="36" ht="15.75" customHeight="1">
      <c r="A36" s="30" t="s">
        <v>254</v>
      </c>
      <c r="B36" s="30" t="s">
        <v>7</v>
      </c>
      <c r="C36" s="30">
        <v>3.0</v>
      </c>
      <c r="D36" s="157" t="s">
        <v>1633</v>
      </c>
      <c r="E36" s="149">
        <v>175619.25</v>
      </c>
      <c r="F36" s="31" t="s">
        <v>8</v>
      </c>
      <c r="G36" s="50" t="s">
        <v>16</v>
      </c>
    </row>
    <row r="37" ht="15.75" customHeight="1">
      <c r="A37" s="30" t="s">
        <v>254</v>
      </c>
      <c r="B37" s="30" t="s">
        <v>7</v>
      </c>
      <c r="C37" s="30">
        <v>4.0</v>
      </c>
      <c r="D37" s="217" t="s">
        <v>1654</v>
      </c>
      <c r="E37" s="194">
        <v>155658.46</v>
      </c>
      <c r="F37" s="122" t="s">
        <v>61</v>
      </c>
      <c r="G37" s="50" t="s">
        <v>16</v>
      </c>
    </row>
    <row r="38" ht="15.75" customHeight="1">
      <c r="A38" s="30" t="s">
        <v>254</v>
      </c>
      <c r="B38" s="30" t="s">
        <v>7</v>
      </c>
      <c r="C38" s="30">
        <v>5.0</v>
      </c>
      <c r="D38" s="157" t="s">
        <v>1645</v>
      </c>
      <c r="E38" s="149">
        <v>157634.15</v>
      </c>
      <c r="F38" s="31" t="s">
        <v>87</v>
      </c>
      <c r="G38" s="50" t="s">
        <v>16</v>
      </c>
    </row>
    <row r="39" ht="15.75" customHeight="1">
      <c r="A39" s="30" t="s">
        <v>254</v>
      </c>
      <c r="B39" s="30" t="s">
        <v>7</v>
      </c>
      <c r="C39" s="30">
        <v>6.0</v>
      </c>
      <c r="D39" s="217" t="s">
        <v>1655</v>
      </c>
      <c r="E39" s="149">
        <v>160090.11</v>
      </c>
      <c r="F39" s="31" t="s">
        <v>120</v>
      </c>
      <c r="G39" s="50" t="s">
        <v>16</v>
      </c>
    </row>
    <row r="40" ht="15.75" customHeight="1">
      <c r="A40" s="30" t="s">
        <v>254</v>
      </c>
      <c r="B40" s="30" t="s">
        <v>7</v>
      </c>
      <c r="C40" s="30">
        <v>7.0</v>
      </c>
      <c r="D40" s="157" t="s">
        <v>1656</v>
      </c>
      <c r="E40" s="50">
        <v>179946.08</v>
      </c>
      <c r="F40" s="31" t="s">
        <v>28</v>
      </c>
      <c r="G40" s="50" t="s">
        <v>16</v>
      </c>
    </row>
    <row r="41" ht="15.75" customHeight="1">
      <c r="A41" s="30" t="s">
        <v>255</v>
      </c>
      <c r="B41" s="30" t="s">
        <v>7</v>
      </c>
      <c r="C41" s="118">
        <v>1.0</v>
      </c>
      <c r="D41" s="217" t="s">
        <v>1655</v>
      </c>
      <c r="E41" s="194">
        <v>135823.2</v>
      </c>
      <c r="F41" s="122" t="s">
        <v>120</v>
      </c>
      <c r="G41" s="50" t="s">
        <v>16</v>
      </c>
    </row>
    <row r="42" ht="15.75" customHeight="1">
      <c r="A42" s="30" t="s">
        <v>255</v>
      </c>
      <c r="B42" s="30" t="s">
        <v>7</v>
      </c>
      <c r="C42" s="118">
        <v>2.0</v>
      </c>
      <c r="D42" s="217" t="s">
        <v>723</v>
      </c>
      <c r="E42" s="194">
        <v>127124.83</v>
      </c>
      <c r="F42" s="122" t="s">
        <v>46</v>
      </c>
      <c r="G42" s="50" t="s">
        <v>16</v>
      </c>
    </row>
    <row r="43" ht="15.75" customHeight="1">
      <c r="A43" s="30" t="s">
        <v>255</v>
      </c>
      <c r="B43" s="30" t="s">
        <v>7</v>
      </c>
      <c r="C43" s="30">
        <v>3.0</v>
      </c>
      <c r="D43" s="157" t="s">
        <v>1645</v>
      </c>
      <c r="E43" s="149">
        <v>144888.86</v>
      </c>
      <c r="F43" s="31" t="s">
        <v>87</v>
      </c>
      <c r="G43" s="50" t="s">
        <v>16</v>
      </c>
    </row>
    <row r="44" ht="15.75" customHeight="1">
      <c r="A44" s="30" t="s">
        <v>255</v>
      </c>
      <c r="B44" s="30" t="s">
        <v>7</v>
      </c>
      <c r="C44" s="30">
        <v>4.0</v>
      </c>
      <c r="D44" s="157" t="s">
        <v>1528</v>
      </c>
      <c r="E44" s="149">
        <v>167973.32</v>
      </c>
      <c r="F44" s="31" t="s">
        <v>8</v>
      </c>
      <c r="G44" s="50" t="s">
        <v>16</v>
      </c>
    </row>
    <row r="45" ht="15.75" customHeight="1">
      <c r="A45" s="30" t="s">
        <v>255</v>
      </c>
      <c r="B45" s="30" t="s">
        <v>7</v>
      </c>
      <c r="C45" s="30">
        <v>5.0</v>
      </c>
      <c r="D45" s="157" t="s">
        <v>1528</v>
      </c>
      <c r="E45" s="149">
        <v>150933.67</v>
      </c>
      <c r="F45" s="31" t="s">
        <v>8</v>
      </c>
      <c r="G45" s="50" t="s">
        <v>16</v>
      </c>
    </row>
    <row r="46" ht="15.75" customHeight="1">
      <c r="A46" s="30" t="s">
        <v>256</v>
      </c>
      <c r="B46" s="30" t="s">
        <v>7</v>
      </c>
      <c r="C46" s="30">
        <v>1.0</v>
      </c>
      <c r="D46" s="157" t="s">
        <v>1645</v>
      </c>
      <c r="E46" s="149">
        <v>131848.18</v>
      </c>
      <c r="F46" s="31" t="s">
        <v>87</v>
      </c>
      <c r="G46" s="50" t="s">
        <v>16</v>
      </c>
    </row>
    <row r="47" ht="15.75" customHeight="1">
      <c r="A47" s="30" t="s">
        <v>256</v>
      </c>
      <c r="B47" s="30" t="s">
        <v>7</v>
      </c>
      <c r="C47" s="30">
        <v>2.0</v>
      </c>
      <c r="D47" s="157" t="s">
        <v>723</v>
      </c>
      <c r="E47" s="149">
        <v>169660.0</v>
      </c>
      <c r="F47" s="31" t="s">
        <v>46</v>
      </c>
      <c r="G47" s="50" t="s">
        <v>16</v>
      </c>
    </row>
    <row r="48" ht="15.75" customHeight="1">
      <c r="A48" s="30" t="s">
        <v>256</v>
      </c>
      <c r="B48" s="30" t="s">
        <v>7</v>
      </c>
      <c r="C48" s="30">
        <v>3.0</v>
      </c>
      <c r="D48" s="157" t="s">
        <v>1548</v>
      </c>
      <c r="E48" s="149">
        <v>142230.02</v>
      </c>
      <c r="F48" s="31" t="s">
        <v>52</v>
      </c>
      <c r="G48" s="50" t="s">
        <v>16</v>
      </c>
    </row>
    <row r="49" ht="15.75" customHeight="1">
      <c r="A49" s="30" t="s">
        <v>256</v>
      </c>
      <c r="B49" s="30" t="s">
        <v>7</v>
      </c>
      <c r="C49" s="30">
        <v>4.0</v>
      </c>
      <c r="D49" s="157" t="s">
        <v>1657</v>
      </c>
      <c r="E49" s="149">
        <v>123709.51</v>
      </c>
      <c r="F49" s="31" t="s">
        <v>93</v>
      </c>
      <c r="G49" s="50" t="s">
        <v>16</v>
      </c>
    </row>
    <row r="50" ht="15.75" customHeight="1">
      <c r="A50" s="30" t="s">
        <v>256</v>
      </c>
      <c r="B50" s="30" t="s">
        <v>7</v>
      </c>
      <c r="C50" s="30">
        <v>5.0</v>
      </c>
      <c r="D50" s="157" t="s">
        <v>1658</v>
      </c>
      <c r="E50" s="149">
        <v>61106.93</v>
      </c>
      <c r="F50" s="31" t="s">
        <v>8</v>
      </c>
      <c r="G50" s="50" t="s">
        <v>16</v>
      </c>
    </row>
    <row r="51" ht="15.75" customHeight="1">
      <c r="A51" s="30" t="s">
        <v>256</v>
      </c>
      <c r="B51" s="30" t="s">
        <v>7</v>
      </c>
      <c r="C51" s="30">
        <v>6.0</v>
      </c>
      <c r="D51" s="157" t="s">
        <v>1658</v>
      </c>
      <c r="E51" s="149">
        <v>155562.32</v>
      </c>
      <c r="F51" s="31" t="s">
        <v>8</v>
      </c>
      <c r="G51" s="50" t="s">
        <v>16</v>
      </c>
    </row>
    <row r="52" ht="15.75" customHeight="1">
      <c r="A52" s="30" t="s">
        <v>257</v>
      </c>
      <c r="B52" s="30" t="s">
        <v>7</v>
      </c>
      <c r="C52" s="30">
        <v>1.0</v>
      </c>
      <c r="D52" s="157" t="s">
        <v>723</v>
      </c>
      <c r="E52" s="149">
        <v>194224.28</v>
      </c>
      <c r="F52" s="31" t="s">
        <v>46</v>
      </c>
      <c r="G52" s="50" t="s">
        <v>16</v>
      </c>
    </row>
    <row r="53" ht="15.75" customHeight="1">
      <c r="A53" s="30" t="s">
        <v>257</v>
      </c>
      <c r="B53" s="30" t="s">
        <v>7</v>
      </c>
      <c r="C53" s="30">
        <v>2.0</v>
      </c>
      <c r="D53" s="157" t="s">
        <v>1659</v>
      </c>
      <c r="E53" s="149">
        <v>196904.94</v>
      </c>
      <c r="F53" s="31" t="s">
        <v>46</v>
      </c>
      <c r="G53" s="50" t="s">
        <v>16</v>
      </c>
    </row>
    <row r="54" ht="15.75" customHeight="1">
      <c r="A54" s="30" t="s">
        <v>257</v>
      </c>
      <c r="B54" s="30" t="s">
        <v>7</v>
      </c>
      <c r="C54" s="30">
        <v>3.0</v>
      </c>
      <c r="D54" s="157" t="s">
        <v>1660</v>
      </c>
      <c r="E54" s="149">
        <v>180221.97</v>
      </c>
      <c r="F54" s="31" t="s">
        <v>37</v>
      </c>
      <c r="G54" s="50" t="s">
        <v>16</v>
      </c>
    </row>
    <row r="55" ht="15.75" customHeight="1">
      <c r="A55" s="30" t="s">
        <v>257</v>
      </c>
      <c r="B55" s="30" t="s">
        <v>7</v>
      </c>
      <c r="C55" s="30">
        <v>4.0</v>
      </c>
      <c r="D55" s="157" t="s">
        <v>1528</v>
      </c>
      <c r="E55" s="149">
        <v>194597.07</v>
      </c>
      <c r="F55" s="31" t="s">
        <v>8</v>
      </c>
      <c r="G55" s="50" t="s">
        <v>16</v>
      </c>
    </row>
    <row r="56" ht="15.75" customHeight="1">
      <c r="A56" s="30" t="s">
        <v>257</v>
      </c>
      <c r="B56" s="30" t="s">
        <v>7</v>
      </c>
      <c r="C56" s="30">
        <v>5.0</v>
      </c>
      <c r="D56" s="157" t="s">
        <v>1661</v>
      </c>
      <c r="E56" s="149">
        <v>153787.53</v>
      </c>
      <c r="F56" s="31" t="s">
        <v>52</v>
      </c>
      <c r="G56" s="50" t="s">
        <v>16</v>
      </c>
    </row>
    <row r="57" ht="15.75" customHeight="1">
      <c r="A57" s="30" t="s">
        <v>257</v>
      </c>
      <c r="B57" s="30" t="s">
        <v>7</v>
      </c>
      <c r="C57" s="30">
        <v>6.0</v>
      </c>
      <c r="D57" s="157" t="s">
        <v>1528</v>
      </c>
      <c r="E57" s="149">
        <v>174214.15</v>
      </c>
      <c r="F57" s="31" t="s">
        <v>8</v>
      </c>
      <c r="G57" s="50" t="s">
        <v>16</v>
      </c>
    </row>
    <row r="58" ht="15.75" customHeight="1">
      <c r="A58" s="30" t="s">
        <v>257</v>
      </c>
      <c r="B58" s="30" t="s">
        <v>7</v>
      </c>
      <c r="C58" s="30">
        <v>7.0</v>
      </c>
      <c r="D58" s="217" t="s">
        <v>1655</v>
      </c>
      <c r="E58" s="149">
        <v>137307.65</v>
      </c>
      <c r="F58" s="31" t="s">
        <v>120</v>
      </c>
      <c r="G58" s="50" t="s">
        <v>16</v>
      </c>
    </row>
    <row r="59" ht="15.75" customHeight="1">
      <c r="A59" s="135" t="s">
        <v>257</v>
      </c>
      <c r="B59" s="135" t="s">
        <v>7</v>
      </c>
      <c r="C59" s="135">
        <v>8.0</v>
      </c>
      <c r="D59" s="215" t="s">
        <v>1662</v>
      </c>
      <c r="E59" s="150">
        <v>171040.37</v>
      </c>
      <c r="F59" s="137" t="s">
        <v>61</v>
      </c>
      <c r="G59" s="50" t="s">
        <v>16</v>
      </c>
    </row>
    <row r="60" ht="15.75" customHeight="1">
      <c r="A60" s="30" t="s">
        <v>252</v>
      </c>
      <c r="B60" s="30" t="s">
        <v>12</v>
      </c>
      <c r="C60" s="30">
        <v>6.0</v>
      </c>
      <c r="D60" s="157" t="s">
        <v>723</v>
      </c>
      <c r="E60" s="149">
        <v>157838.14</v>
      </c>
      <c r="F60" s="31" t="s">
        <v>46</v>
      </c>
      <c r="G60" s="50" t="s">
        <v>16</v>
      </c>
    </row>
    <row r="61" ht="15.75" customHeight="1">
      <c r="A61" s="30" t="s">
        <v>252</v>
      </c>
      <c r="B61" s="30" t="s">
        <v>12</v>
      </c>
      <c r="C61" s="30">
        <v>7.0</v>
      </c>
      <c r="D61" s="157" t="s">
        <v>1663</v>
      </c>
      <c r="E61" s="149">
        <v>111478.61</v>
      </c>
      <c r="F61" s="31" t="s">
        <v>46</v>
      </c>
      <c r="G61" s="50" t="s">
        <v>16</v>
      </c>
    </row>
    <row r="62" ht="15.75" customHeight="1">
      <c r="A62" s="30" t="s">
        <v>253</v>
      </c>
      <c r="B62" s="30" t="s">
        <v>12</v>
      </c>
      <c r="C62" s="30">
        <v>1.0</v>
      </c>
      <c r="D62" s="157" t="s">
        <v>1664</v>
      </c>
      <c r="E62" s="149">
        <v>200000.0</v>
      </c>
      <c r="F62" s="31" t="s">
        <v>31</v>
      </c>
      <c r="G62" s="50" t="s">
        <v>16</v>
      </c>
    </row>
    <row r="63" ht="15.75" customHeight="1">
      <c r="A63" s="30" t="s">
        <v>253</v>
      </c>
      <c r="B63" s="30" t="s">
        <v>12</v>
      </c>
      <c r="C63" s="30">
        <v>2.0</v>
      </c>
      <c r="D63" s="157" t="s">
        <v>1665</v>
      </c>
      <c r="E63" s="149">
        <v>146491.33</v>
      </c>
      <c r="F63" s="31" t="s">
        <v>87</v>
      </c>
      <c r="G63" s="50" t="s">
        <v>16</v>
      </c>
    </row>
    <row r="64" ht="15.75" customHeight="1">
      <c r="A64" s="30" t="s">
        <v>253</v>
      </c>
      <c r="B64" s="30" t="s">
        <v>12</v>
      </c>
      <c r="C64" s="30">
        <v>3.0</v>
      </c>
      <c r="D64" s="157" t="s">
        <v>1666</v>
      </c>
      <c r="E64" s="149">
        <v>184293.7</v>
      </c>
      <c r="F64" s="31" t="s">
        <v>73</v>
      </c>
      <c r="G64" s="50" t="s">
        <v>16</v>
      </c>
    </row>
    <row r="65" ht="15.75" customHeight="1">
      <c r="A65" s="30" t="s">
        <v>253</v>
      </c>
      <c r="B65" s="30" t="s">
        <v>12</v>
      </c>
      <c r="C65" s="30">
        <v>4.0</v>
      </c>
      <c r="D65" s="157" t="s">
        <v>1665</v>
      </c>
      <c r="E65" s="149">
        <v>196999.35</v>
      </c>
      <c r="F65" s="31" t="s">
        <v>87</v>
      </c>
      <c r="G65" s="50" t="s">
        <v>16</v>
      </c>
    </row>
    <row r="66" ht="15.75" customHeight="1">
      <c r="A66" s="30" t="s">
        <v>253</v>
      </c>
      <c r="B66" s="30" t="s">
        <v>12</v>
      </c>
      <c r="C66" s="30">
        <v>5.0</v>
      </c>
      <c r="D66" s="157" t="s">
        <v>1667</v>
      </c>
      <c r="E66" s="149">
        <v>196999.35</v>
      </c>
      <c r="F66" s="31" t="s">
        <v>43</v>
      </c>
      <c r="G66" s="50" t="s">
        <v>16</v>
      </c>
    </row>
    <row r="67" ht="15.75" customHeight="1">
      <c r="A67" s="30" t="s">
        <v>254</v>
      </c>
      <c r="B67" s="30" t="s">
        <v>12</v>
      </c>
      <c r="C67" s="30">
        <v>1.0</v>
      </c>
      <c r="D67" s="157" t="s">
        <v>1668</v>
      </c>
      <c r="E67" s="149">
        <v>197791.06</v>
      </c>
      <c r="F67" s="31" t="s">
        <v>43</v>
      </c>
      <c r="G67" s="50" t="s">
        <v>16</v>
      </c>
    </row>
    <row r="68" ht="15.75" customHeight="1">
      <c r="A68" s="30" t="s">
        <v>254</v>
      </c>
      <c r="B68" s="30" t="s">
        <v>12</v>
      </c>
      <c r="C68" s="30">
        <v>2.0</v>
      </c>
      <c r="D68" s="157" t="s">
        <v>1669</v>
      </c>
      <c r="E68" s="149">
        <v>184348.29</v>
      </c>
      <c r="F68" s="31" t="s">
        <v>8</v>
      </c>
      <c r="G68" s="50" t="s">
        <v>16</v>
      </c>
    </row>
    <row r="69" ht="15.75" customHeight="1">
      <c r="A69" s="30" t="s">
        <v>254</v>
      </c>
      <c r="B69" s="30" t="s">
        <v>12</v>
      </c>
      <c r="C69" s="30">
        <v>3.0</v>
      </c>
      <c r="D69" s="157" t="s">
        <v>1664</v>
      </c>
      <c r="E69" s="149">
        <v>200000.0</v>
      </c>
      <c r="F69" s="31" t="s">
        <v>31</v>
      </c>
      <c r="G69" s="50" t="s">
        <v>16</v>
      </c>
    </row>
    <row r="70" ht="15.75" customHeight="1">
      <c r="A70" s="30" t="s">
        <v>254</v>
      </c>
      <c r="B70" s="30" t="s">
        <v>12</v>
      </c>
      <c r="C70" s="30">
        <v>4.0</v>
      </c>
      <c r="D70" s="157" t="s">
        <v>1670</v>
      </c>
      <c r="E70" s="149">
        <v>196180.55</v>
      </c>
      <c r="F70" s="31" t="s">
        <v>87</v>
      </c>
      <c r="G70" s="50" t="s">
        <v>16</v>
      </c>
    </row>
    <row r="71" ht="15.75" customHeight="1">
      <c r="A71" s="30" t="s">
        <v>254</v>
      </c>
      <c r="B71" s="30" t="s">
        <v>12</v>
      </c>
      <c r="C71" s="30">
        <v>5.0</v>
      </c>
      <c r="D71" s="157" t="s">
        <v>1670</v>
      </c>
      <c r="E71" s="149">
        <v>196180.55</v>
      </c>
      <c r="F71" s="31" t="s">
        <v>87</v>
      </c>
      <c r="G71" s="50" t="s">
        <v>16</v>
      </c>
    </row>
    <row r="72" ht="15.75" customHeight="1">
      <c r="A72" s="30" t="s">
        <v>254</v>
      </c>
      <c r="B72" s="30" t="s">
        <v>12</v>
      </c>
      <c r="C72" s="30">
        <v>6.0</v>
      </c>
      <c r="D72" s="157" t="s">
        <v>1664</v>
      </c>
      <c r="E72" s="149">
        <v>200000.0</v>
      </c>
      <c r="F72" s="31" t="s">
        <v>31</v>
      </c>
      <c r="G72" s="50" t="s">
        <v>16</v>
      </c>
    </row>
    <row r="73" ht="15.75" customHeight="1">
      <c r="A73" s="30" t="s">
        <v>255</v>
      </c>
      <c r="B73" s="30" t="s">
        <v>12</v>
      </c>
      <c r="C73" s="30">
        <v>1.0</v>
      </c>
      <c r="D73" s="157" t="s">
        <v>723</v>
      </c>
      <c r="E73" s="149">
        <v>176243.43</v>
      </c>
      <c r="F73" s="31" t="s">
        <v>46</v>
      </c>
      <c r="G73" s="50" t="s">
        <v>16</v>
      </c>
    </row>
    <row r="74" ht="15.75" customHeight="1">
      <c r="A74" s="30" t="s">
        <v>255</v>
      </c>
      <c r="B74" s="30" t="s">
        <v>12</v>
      </c>
      <c r="C74" s="30">
        <v>2.0</v>
      </c>
      <c r="D74" s="157" t="s">
        <v>798</v>
      </c>
      <c r="E74" s="149">
        <v>194514.99</v>
      </c>
      <c r="F74" s="31" t="s">
        <v>28</v>
      </c>
      <c r="G74" s="50" t="s">
        <v>16</v>
      </c>
    </row>
    <row r="75" ht="15.75" customHeight="1">
      <c r="A75" s="30" t="s">
        <v>255</v>
      </c>
      <c r="B75" s="30" t="s">
        <v>12</v>
      </c>
      <c r="C75" s="30">
        <v>3.0</v>
      </c>
      <c r="D75" s="157" t="s">
        <v>1671</v>
      </c>
      <c r="E75" s="149">
        <v>170847.53</v>
      </c>
      <c r="F75" s="31" t="s">
        <v>87</v>
      </c>
      <c r="G75" s="50" t="s">
        <v>16</v>
      </c>
    </row>
    <row r="76" ht="15.75" customHeight="1">
      <c r="A76" s="30" t="s">
        <v>255</v>
      </c>
      <c r="B76" s="30" t="s">
        <v>12</v>
      </c>
      <c r="C76" s="30">
        <v>4.0</v>
      </c>
      <c r="D76" s="157" t="s">
        <v>798</v>
      </c>
      <c r="E76" s="149">
        <v>195517.57</v>
      </c>
      <c r="F76" s="31" t="s">
        <v>28</v>
      </c>
      <c r="G76" s="50" t="s">
        <v>16</v>
      </c>
    </row>
    <row r="77" ht="15.75" customHeight="1">
      <c r="A77" s="30" t="s">
        <v>255</v>
      </c>
      <c r="B77" s="30" t="s">
        <v>12</v>
      </c>
      <c r="C77" s="30">
        <v>5.0</v>
      </c>
      <c r="D77" s="157" t="s">
        <v>1672</v>
      </c>
      <c r="E77" s="149">
        <v>193196.07</v>
      </c>
      <c r="F77" s="31" t="s">
        <v>46</v>
      </c>
      <c r="G77" s="50" t="s">
        <v>16</v>
      </c>
    </row>
    <row r="78" ht="15.75" customHeight="1">
      <c r="A78" s="30" t="s">
        <v>255</v>
      </c>
      <c r="B78" s="30" t="s">
        <v>12</v>
      </c>
      <c r="C78" s="30">
        <v>6.0</v>
      </c>
      <c r="D78" s="157" t="s">
        <v>1673</v>
      </c>
      <c r="E78" s="149">
        <v>176136.24</v>
      </c>
      <c r="F78" s="31" t="s">
        <v>46</v>
      </c>
      <c r="G78" s="50" t="s">
        <v>16</v>
      </c>
    </row>
    <row r="79" ht="15.75" customHeight="1">
      <c r="A79" s="30" t="s">
        <v>255</v>
      </c>
      <c r="B79" s="30" t="s">
        <v>12</v>
      </c>
      <c r="C79" s="30">
        <v>7.0</v>
      </c>
      <c r="D79" s="157" t="s">
        <v>1671</v>
      </c>
      <c r="E79" s="149">
        <v>170829.59</v>
      </c>
      <c r="F79" s="31" t="s">
        <v>87</v>
      </c>
      <c r="G79" s="50" t="s">
        <v>16</v>
      </c>
    </row>
    <row r="80" ht="15.75" customHeight="1">
      <c r="A80" s="30" t="s">
        <v>255</v>
      </c>
      <c r="B80" s="30" t="s">
        <v>12</v>
      </c>
      <c r="C80" s="30">
        <v>8.0</v>
      </c>
      <c r="D80" s="157" t="s">
        <v>1671</v>
      </c>
      <c r="E80" s="149">
        <v>95941.44</v>
      </c>
      <c r="F80" s="31" t="s">
        <v>87</v>
      </c>
      <c r="G80" s="50" t="s">
        <v>10</v>
      </c>
      <c r="H80" s="50" t="s">
        <v>1674</v>
      </c>
      <c r="I80" s="50" t="s">
        <v>1675</v>
      </c>
    </row>
    <row r="81" ht="15.75" customHeight="1">
      <c r="A81" s="30" t="s">
        <v>256</v>
      </c>
      <c r="B81" s="30" t="s">
        <v>12</v>
      </c>
      <c r="C81" s="30">
        <v>1.0</v>
      </c>
      <c r="D81" s="157" t="s">
        <v>798</v>
      </c>
      <c r="E81" s="149">
        <v>89184.82</v>
      </c>
      <c r="F81" s="31" t="s">
        <v>28</v>
      </c>
      <c r="G81" s="50" t="s">
        <v>16</v>
      </c>
    </row>
    <row r="82" ht="15.75" customHeight="1">
      <c r="A82" s="30" t="s">
        <v>256</v>
      </c>
      <c r="B82" s="30" t="s">
        <v>12</v>
      </c>
      <c r="C82" s="30">
        <v>2.0</v>
      </c>
      <c r="D82" s="157" t="s">
        <v>1673</v>
      </c>
      <c r="E82" s="149">
        <v>197930.06</v>
      </c>
      <c r="F82" s="31" t="s">
        <v>46</v>
      </c>
      <c r="G82" s="50" t="s">
        <v>16</v>
      </c>
    </row>
    <row r="83" ht="15.75" customHeight="1">
      <c r="A83" s="30" t="s">
        <v>256</v>
      </c>
      <c r="B83" s="30" t="s">
        <v>12</v>
      </c>
      <c r="C83" s="30">
        <v>3.0</v>
      </c>
      <c r="D83" s="157" t="s">
        <v>798</v>
      </c>
      <c r="E83" s="149">
        <v>194595.2</v>
      </c>
      <c r="F83" s="31" t="s">
        <v>28</v>
      </c>
      <c r="G83" s="50" t="s">
        <v>16</v>
      </c>
    </row>
    <row r="84" ht="15.75" customHeight="1">
      <c r="A84" s="30" t="s">
        <v>257</v>
      </c>
      <c r="B84" s="30" t="s">
        <v>12</v>
      </c>
      <c r="C84" s="30">
        <v>1.0</v>
      </c>
      <c r="D84" s="157" t="s">
        <v>1676</v>
      </c>
      <c r="E84" s="149">
        <v>197697.84</v>
      </c>
      <c r="F84" s="31" t="s">
        <v>46</v>
      </c>
      <c r="G84" s="50" t="s">
        <v>16</v>
      </c>
    </row>
    <row r="85" ht="15.75" customHeight="1">
      <c r="A85" s="30" t="s">
        <v>257</v>
      </c>
      <c r="B85" s="30" t="s">
        <v>12</v>
      </c>
      <c r="C85" s="30">
        <v>2.0</v>
      </c>
      <c r="D85" s="157" t="s">
        <v>1677</v>
      </c>
      <c r="E85" s="149">
        <v>188239.97</v>
      </c>
      <c r="F85" s="31" t="s">
        <v>61</v>
      </c>
      <c r="G85" s="50" t="s">
        <v>16</v>
      </c>
    </row>
    <row r="86" ht="15.75" customHeight="1">
      <c r="A86" s="30" t="s">
        <v>257</v>
      </c>
      <c r="B86" s="30" t="s">
        <v>12</v>
      </c>
      <c r="C86" s="30">
        <v>3.0</v>
      </c>
      <c r="D86" s="157" t="s">
        <v>1678</v>
      </c>
      <c r="E86" s="149">
        <v>192772.67</v>
      </c>
      <c r="F86" s="31" t="s">
        <v>96</v>
      </c>
      <c r="G86" s="50" t="s">
        <v>16</v>
      </c>
    </row>
    <row r="87" ht="15.75" customHeight="1">
      <c r="A87" s="30" t="s">
        <v>257</v>
      </c>
      <c r="B87" s="30" t="s">
        <v>12</v>
      </c>
      <c r="C87" s="30">
        <v>4.0</v>
      </c>
      <c r="D87" s="157" t="s">
        <v>1664</v>
      </c>
      <c r="E87" s="149">
        <v>200000.0</v>
      </c>
      <c r="F87" s="31" t="s">
        <v>31</v>
      </c>
      <c r="G87" s="50" t="s">
        <v>16</v>
      </c>
    </row>
    <row r="88" ht="15.75" customHeight="1">
      <c r="A88" s="30" t="s">
        <v>257</v>
      </c>
      <c r="B88" s="30" t="s">
        <v>12</v>
      </c>
      <c r="C88" s="30">
        <v>5.0</v>
      </c>
      <c r="D88" s="157" t="s">
        <v>1664</v>
      </c>
      <c r="E88" s="149">
        <v>200000.0</v>
      </c>
      <c r="F88" s="31" t="s">
        <v>31</v>
      </c>
      <c r="G88" s="50" t="s">
        <v>16</v>
      </c>
    </row>
    <row r="89" ht="15.75" customHeight="1">
      <c r="A89" s="30" t="s">
        <v>257</v>
      </c>
      <c r="B89" s="30" t="s">
        <v>12</v>
      </c>
      <c r="C89" s="30">
        <v>6.0</v>
      </c>
      <c r="D89" s="157" t="s">
        <v>1678</v>
      </c>
      <c r="E89" s="149">
        <v>192772.67</v>
      </c>
      <c r="F89" s="31" t="s">
        <v>96</v>
      </c>
      <c r="G89" s="50" t="s">
        <v>16</v>
      </c>
    </row>
    <row r="90" ht="15.75" customHeight="1">
      <c r="A90" s="30" t="s">
        <v>257</v>
      </c>
      <c r="B90" s="30" t="s">
        <v>12</v>
      </c>
      <c r="C90" s="30">
        <v>7.0</v>
      </c>
      <c r="D90" s="157" t="s">
        <v>1679</v>
      </c>
      <c r="E90" s="149">
        <v>98789.65</v>
      </c>
      <c r="F90" s="31" t="s">
        <v>67</v>
      </c>
      <c r="G90" s="50" t="s">
        <v>16</v>
      </c>
    </row>
    <row r="91" ht="15.75" customHeight="1">
      <c r="A91" s="135" t="s">
        <v>257</v>
      </c>
      <c r="B91" s="135" t="s">
        <v>12</v>
      </c>
      <c r="C91" s="135">
        <v>8.0</v>
      </c>
      <c r="D91" s="215" t="s">
        <v>1680</v>
      </c>
      <c r="E91" s="150">
        <v>196310.84</v>
      </c>
      <c r="F91" s="137" t="s">
        <v>52</v>
      </c>
      <c r="G91" s="50" t="s">
        <v>16</v>
      </c>
    </row>
    <row r="92" ht="15.75" customHeight="1">
      <c r="A92" s="30" t="s">
        <v>234</v>
      </c>
      <c r="B92" s="30" t="s">
        <v>18</v>
      </c>
      <c r="C92" s="30">
        <v>1.0</v>
      </c>
      <c r="D92" s="157" t="s">
        <v>1681</v>
      </c>
      <c r="E92" s="149">
        <v>199962.45</v>
      </c>
      <c r="F92" s="31" t="s">
        <v>46</v>
      </c>
      <c r="G92" s="50" t="s">
        <v>16</v>
      </c>
    </row>
    <row r="93" ht="15.75" customHeight="1">
      <c r="A93" s="30" t="s">
        <v>234</v>
      </c>
      <c r="B93" s="30" t="s">
        <v>18</v>
      </c>
      <c r="C93" s="30">
        <v>2.0</v>
      </c>
      <c r="D93" s="157" t="s">
        <v>1681</v>
      </c>
      <c r="E93" s="149">
        <v>197257.96</v>
      </c>
      <c r="F93" s="31" t="s">
        <v>46</v>
      </c>
      <c r="G93" s="50" t="s">
        <v>16</v>
      </c>
    </row>
    <row r="94" ht="15.75" customHeight="1">
      <c r="A94" s="30" t="s">
        <v>234</v>
      </c>
      <c r="B94" s="30" t="s">
        <v>18</v>
      </c>
      <c r="C94" s="30">
        <v>3.0</v>
      </c>
      <c r="D94" s="157" t="s">
        <v>1657</v>
      </c>
      <c r="E94" s="149">
        <v>197515.98</v>
      </c>
      <c r="F94" s="31" t="s">
        <v>93</v>
      </c>
      <c r="G94" s="50" t="s">
        <v>16</v>
      </c>
    </row>
    <row r="95" ht="15.75" customHeight="1">
      <c r="A95" s="30" t="s">
        <v>234</v>
      </c>
      <c r="B95" s="30" t="s">
        <v>18</v>
      </c>
      <c r="C95" s="30">
        <v>4.0</v>
      </c>
      <c r="D95" s="157" t="s">
        <v>1682</v>
      </c>
      <c r="E95" s="149">
        <v>194516.54</v>
      </c>
      <c r="F95" s="31" t="s">
        <v>96</v>
      </c>
      <c r="G95" s="50" t="s">
        <v>16</v>
      </c>
    </row>
    <row r="96" ht="15.75" customHeight="1">
      <c r="A96" s="30" t="s">
        <v>234</v>
      </c>
      <c r="B96" s="30" t="s">
        <v>18</v>
      </c>
      <c r="C96" s="30">
        <v>5.0</v>
      </c>
      <c r="D96" s="157" t="s">
        <v>1683</v>
      </c>
      <c r="E96" s="149">
        <v>99875.87</v>
      </c>
      <c r="F96" s="31" t="s">
        <v>93</v>
      </c>
      <c r="G96" s="50" t="s">
        <v>10</v>
      </c>
      <c r="H96" s="50" t="s">
        <v>1684</v>
      </c>
      <c r="I96" s="50" t="s">
        <v>947</v>
      </c>
    </row>
    <row r="97" ht="15.75" customHeight="1">
      <c r="A97" s="30" t="s">
        <v>234</v>
      </c>
      <c r="B97" s="30" t="s">
        <v>18</v>
      </c>
      <c r="C97" s="30">
        <v>6.0</v>
      </c>
      <c r="D97" s="157" t="s">
        <v>1548</v>
      </c>
      <c r="E97" s="149">
        <v>196279.64</v>
      </c>
      <c r="F97" s="31" t="s">
        <v>52</v>
      </c>
      <c r="G97" s="50" t="s">
        <v>16</v>
      </c>
    </row>
    <row r="98" ht="15.75" customHeight="1">
      <c r="A98" s="30" t="s">
        <v>234</v>
      </c>
      <c r="B98" s="30" t="s">
        <v>18</v>
      </c>
      <c r="C98" s="30">
        <v>7.0</v>
      </c>
      <c r="D98" s="157" t="s">
        <v>1685</v>
      </c>
      <c r="E98" s="149">
        <v>196819.8</v>
      </c>
      <c r="F98" s="31" t="s">
        <v>111</v>
      </c>
      <c r="G98" s="50" t="s">
        <v>16</v>
      </c>
    </row>
    <row r="99" ht="15.75" customHeight="1">
      <c r="A99" s="30" t="s">
        <v>235</v>
      </c>
      <c r="B99" s="30" t="s">
        <v>18</v>
      </c>
      <c r="C99" s="30">
        <v>1.0</v>
      </c>
      <c r="D99" s="157" t="s">
        <v>1686</v>
      </c>
      <c r="E99" s="149">
        <v>199942.44</v>
      </c>
      <c r="F99" s="31" t="s">
        <v>28</v>
      </c>
      <c r="G99" s="50" t="s">
        <v>16</v>
      </c>
    </row>
    <row r="100" ht="15.75" customHeight="1">
      <c r="A100" s="30" t="s">
        <v>235</v>
      </c>
      <c r="B100" s="30" t="s">
        <v>18</v>
      </c>
      <c r="C100" s="30">
        <v>2.0</v>
      </c>
      <c r="D100" s="157" t="s">
        <v>1687</v>
      </c>
      <c r="E100" s="149">
        <v>193151.41</v>
      </c>
      <c r="F100" s="31" t="s">
        <v>52</v>
      </c>
      <c r="G100" s="50" t="s">
        <v>16</v>
      </c>
    </row>
    <row r="101" ht="15.75" customHeight="1">
      <c r="A101" s="30" t="s">
        <v>235</v>
      </c>
      <c r="B101" s="30" t="s">
        <v>18</v>
      </c>
      <c r="C101" s="30">
        <v>3.0</v>
      </c>
      <c r="D101" s="157" t="s">
        <v>1688</v>
      </c>
      <c r="E101" s="149">
        <v>199823.89</v>
      </c>
      <c r="F101" s="31" t="s">
        <v>46</v>
      </c>
      <c r="G101" s="50" t="s">
        <v>16</v>
      </c>
    </row>
    <row r="102" ht="15.75" customHeight="1">
      <c r="A102" s="30" t="s">
        <v>235</v>
      </c>
      <c r="B102" s="30" t="s">
        <v>18</v>
      </c>
      <c r="C102" s="30">
        <v>4.0</v>
      </c>
      <c r="D102" s="157" t="s">
        <v>1688</v>
      </c>
      <c r="E102" s="149">
        <v>199615.29</v>
      </c>
      <c r="F102" s="31" t="s">
        <v>46</v>
      </c>
      <c r="G102" s="50" t="s">
        <v>16</v>
      </c>
    </row>
    <row r="103" ht="15.75" customHeight="1">
      <c r="A103" s="30" t="s">
        <v>235</v>
      </c>
      <c r="B103" s="30" t="s">
        <v>18</v>
      </c>
      <c r="C103" s="30">
        <v>5.0</v>
      </c>
      <c r="D103" s="157" t="s">
        <v>1689</v>
      </c>
      <c r="E103" s="149">
        <v>199549.4</v>
      </c>
      <c r="F103" s="31" t="s">
        <v>111</v>
      </c>
      <c r="G103" s="50" t="s">
        <v>16</v>
      </c>
    </row>
    <row r="104" ht="15.75" customHeight="1">
      <c r="A104" s="30" t="s">
        <v>235</v>
      </c>
      <c r="B104" s="30" t="s">
        <v>18</v>
      </c>
      <c r="C104" s="30">
        <v>6.0</v>
      </c>
      <c r="D104" s="157" t="s">
        <v>1548</v>
      </c>
      <c r="E104" s="149">
        <v>196219.76</v>
      </c>
      <c r="F104" s="31" t="s">
        <v>52</v>
      </c>
      <c r="G104" s="50" t="s">
        <v>16</v>
      </c>
    </row>
    <row r="105" ht="15.75" customHeight="1">
      <c r="A105" s="30" t="s">
        <v>235</v>
      </c>
      <c r="B105" s="30" t="s">
        <v>18</v>
      </c>
      <c r="C105" s="30">
        <v>7.0</v>
      </c>
      <c r="D105" s="157" t="s">
        <v>1690</v>
      </c>
      <c r="E105" s="149">
        <v>196896.2</v>
      </c>
      <c r="F105" s="31" t="s">
        <v>52</v>
      </c>
      <c r="G105" s="50" t="s">
        <v>16</v>
      </c>
    </row>
    <row r="106" ht="15.75" customHeight="1">
      <c r="A106" s="30" t="s">
        <v>235</v>
      </c>
      <c r="B106" s="30" t="s">
        <v>18</v>
      </c>
      <c r="C106" s="30">
        <v>8.0</v>
      </c>
      <c r="D106" s="157" t="s">
        <v>1691</v>
      </c>
      <c r="E106" s="149">
        <v>195466.81</v>
      </c>
      <c r="F106" s="31" t="s">
        <v>24</v>
      </c>
      <c r="G106" s="50" t="s">
        <v>16</v>
      </c>
    </row>
    <row r="107" ht="15.75" customHeight="1">
      <c r="A107" s="30" t="s">
        <v>235</v>
      </c>
      <c r="B107" s="30" t="s">
        <v>18</v>
      </c>
      <c r="C107" s="30">
        <v>9.0</v>
      </c>
      <c r="D107" s="157" t="s">
        <v>1689</v>
      </c>
      <c r="E107" s="149">
        <v>199666.94</v>
      </c>
      <c r="F107" s="31" t="s">
        <v>111</v>
      </c>
      <c r="G107" s="50" t="s">
        <v>16</v>
      </c>
    </row>
    <row r="108" ht="15.75" customHeight="1">
      <c r="A108" s="30" t="s">
        <v>235</v>
      </c>
      <c r="B108" s="30" t="s">
        <v>18</v>
      </c>
      <c r="C108" s="30">
        <v>10.0</v>
      </c>
      <c r="D108" s="157" t="s">
        <v>1689</v>
      </c>
      <c r="E108" s="149">
        <v>190045.94</v>
      </c>
      <c r="F108" s="31" t="s">
        <v>111</v>
      </c>
      <c r="G108" s="50" t="s">
        <v>16</v>
      </c>
    </row>
    <row r="109" ht="15.75" customHeight="1">
      <c r="A109" s="30" t="s">
        <v>236</v>
      </c>
      <c r="B109" s="30" t="s">
        <v>18</v>
      </c>
      <c r="C109" s="30">
        <v>1.0</v>
      </c>
      <c r="D109" s="157" t="s">
        <v>1354</v>
      </c>
      <c r="E109" s="149">
        <v>181585.21</v>
      </c>
      <c r="F109" s="31" t="s">
        <v>87</v>
      </c>
      <c r="G109" s="50" t="s">
        <v>16</v>
      </c>
    </row>
    <row r="110" ht="15.75" customHeight="1">
      <c r="A110" s="30" t="s">
        <v>236</v>
      </c>
      <c r="B110" s="30" t="s">
        <v>18</v>
      </c>
      <c r="C110" s="30">
        <v>2.0</v>
      </c>
      <c r="D110" s="157" t="s">
        <v>1692</v>
      </c>
      <c r="E110" s="149">
        <v>197544.45</v>
      </c>
      <c r="F110" s="31" t="s">
        <v>96</v>
      </c>
      <c r="G110" s="50" t="s">
        <v>16</v>
      </c>
    </row>
    <row r="111" ht="15.75" customHeight="1">
      <c r="A111" s="30" t="s">
        <v>236</v>
      </c>
      <c r="B111" s="30" t="s">
        <v>18</v>
      </c>
      <c r="C111" s="30">
        <v>3.0</v>
      </c>
      <c r="D111" s="157" t="s">
        <v>1693</v>
      </c>
      <c r="E111" s="149">
        <v>196640.71</v>
      </c>
      <c r="F111" s="31" t="s">
        <v>61</v>
      </c>
      <c r="G111" s="50" t="s">
        <v>16</v>
      </c>
    </row>
    <row r="112" ht="15.75" customHeight="1">
      <c r="A112" s="30" t="s">
        <v>236</v>
      </c>
      <c r="B112" s="30" t="s">
        <v>18</v>
      </c>
      <c r="C112" s="30">
        <v>4.0</v>
      </c>
      <c r="D112" s="157" t="s">
        <v>1685</v>
      </c>
      <c r="E112" s="149">
        <v>168700.84</v>
      </c>
      <c r="F112" s="31" t="s">
        <v>111</v>
      </c>
      <c r="G112" s="50" t="s">
        <v>16</v>
      </c>
    </row>
    <row r="113" ht="15.75" customHeight="1">
      <c r="A113" s="30" t="s">
        <v>236</v>
      </c>
      <c r="B113" s="30" t="s">
        <v>18</v>
      </c>
      <c r="C113" s="30">
        <v>5.0</v>
      </c>
      <c r="D113" s="157" t="s">
        <v>1694</v>
      </c>
      <c r="E113" s="149">
        <v>198869.44</v>
      </c>
      <c r="F113" s="31" t="s">
        <v>37</v>
      </c>
      <c r="G113" s="50" t="s">
        <v>16</v>
      </c>
    </row>
    <row r="114" ht="15.75" customHeight="1">
      <c r="A114" s="30" t="s">
        <v>236</v>
      </c>
      <c r="B114" s="30" t="s">
        <v>18</v>
      </c>
      <c r="C114" s="30">
        <v>6.0</v>
      </c>
      <c r="D114" s="157" t="s">
        <v>1634</v>
      </c>
      <c r="E114" s="149">
        <v>198967.5</v>
      </c>
      <c r="F114" s="31" t="s">
        <v>76</v>
      </c>
      <c r="G114" s="50" t="s">
        <v>16</v>
      </c>
    </row>
    <row r="115" ht="15.75" customHeight="1">
      <c r="A115" s="30" t="s">
        <v>236</v>
      </c>
      <c r="B115" s="30" t="s">
        <v>18</v>
      </c>
      <c r="C115" s="30">
        <v>7.0</v>
      </c>
      <c r="D115" s="157" t="s">
        <v>1695</v>
      </c>
      <c r="E115" s="149">
        <v>183860.63</v>
      </c>
      <c r="F115" s="31" t="s">
        <v>111</v>
      </c>
      <c r="G115" s="50" t="s">
        <v>10</v>
      </c>
      <c r="H115" s="50" t="s">
        <v>1696</v>
      </c>
      <c r="I115" s="50" t="s">
        <v>1697</v>
      </c>
    </row>
    <row r="116" ht="15.75" customHeight="1">
      <c r="A116" s="30" t="s">
        <v>237</v>
      </c>
      <c r="B116" s="30" t="s">
        <v>18</v>
      </c>
      <c r="C116" s="30">
        <v>1.0</v>
      </c>
      <c r="D116" s="157" t="s">
        <v>1664</v>
      </c>
      <c r="E116" s="149">
        <v>200000.0</v>
      </c>
      <c r="F116" s="31" t="s">
        <v>31</v>
      </c>
      <c r="G116" s="50" t="s">
        <v>16</v>
      </c>
    </row>
    <row r="117" ht="15.75" customHeight="1">
      <c r="A117" s="30" t="s">
        <v>237</v>
      </c>
      <c r="B117" s="30" t="s">
        <v>18</v>
      </c>
      <c r="C117" s="30">
        <v>2.0</v>
      </c>
      <c r="D117" s="157" t="s">
        <v>1664</v>
      </c>
      <c r="E117" s="149">
        <v>200000.0</v>
      </c>
      <c r="F117" s="31" t="s">
        <v>31</v>
      </c>
      <c r="G117" s="50" t="s">
        <v>16</v>
      </c>
    </row>
    <row r="118" ht="15.75" customHeight="1">
      <c r="A118" s="30" t="s">
        <v>237</v>
      </c>
      <c r="B118" s="30" t="s">
        <v>18</v>
      </c>
      <c r="C118" s="30">
        <v>3.0</v>
      </c>
      <c r="D118" s="157" t="s">
        <v>1664</v>
      </c>
      <c r="E118" s="149">
        <v>100000.0</v>
      </c>
      <c r="F118" s="31" t="s">
        <v>31</v>
      </c>
      <c r="G118" s="50" t="s">
        <v>16</v>
      </c>
    </row>
    <row r="119" ht="15.75" customHeight="1">
      <c r="A119" s="30" t="s">
        <v>237</v>
      </c>
      <c r="B119" s="30" t="s">
        <v>18</v>
      </c>
      <c r="C119" s="30">
        <v>4.0</v>
      </c>
      <c r="D119" s="157" t="s">
        <v>1689</v>
      </c>
      <c r="E119" s="149">
        <v>199657.98</v>
      </c>
      <c r="F119" s="31" t="s">
        <v>111</v>
      </c>
      <c r="G119" s="50" t="s">
        <v>16</v>
      </c>
    </row>
    <row r="120" ht="15.75" customHeight="1">
      <c r="A120" s="30" t="s">
        <v>237</v>
      </c>
      <c r="B120" s="30" t="s">
        <v>18</v>
      </c>
      <c r="C120" s="30">
        <v>5.0</v>
      </c>
      <c r="D120" s="157" t="s">
        <v>1698</v>
      </c>
      <c r="E120" s="149">
        <v>197382.44</v>
      </c>
      <c r="F120" s="31" t="s">
        <v>70</v>
      </c>
      <c r="G120" s="50" t="s">
        <v>16</v>
      </c>
    </row>
    <row r="121" ht="15.75" customHeight="1">
      <c r="A121" s="30" t="s">
        <v>237</v>
      </c>
      <c r="B121" s="30" t="s">
        <v>18</v>
      </c>
      <c r="C121" s="30">
        <v>6.0</v>
      </c>
      <c r="D121" s="157" t="s">
        <v>1657</v>
      </c>
      <c r="E121" s="149">
        <v>198432.3</v>
      </c>
      <c r="F121" s="31" t="s">
        <v>93</v>
      </c>
      <c r="G121" s="50" t="s">
        <v>16</v>
      </c>
    </row>
    <row r="122" ht="15.75" customHeight="1">
      <c r="A122" s="30" t="s">
        <v>237</v>
      </c>
      <c r="B122" s="30" t="s">
        <v>18</v>
      </c>
      <c r="C122" s="30">
        <v>7.0</v>
      </c>
      <c r="D122" s="157" t="s">
        <v>723</v>
      </c>
      <c r="E122" s="149">
        <v>199846.08</v>
      </c>
      <c r="F122" s="31" t="s">
        <v>46</v>
      </c>
      <c r="G122" s="50" t="s">
        <v>16</v>
      </c>
    </row>
    <row r="123" ht="15.75" customHeight="1">
      <c r="A123" s="30" t="s">
        <v>237</v>
      </c>
      <c r="B123" s="30" t="s">
        <v>18</v>
      </c>
      <c r="C123" s="30">
        <v>8.0</v>
      </c>
      <c r="D123" s="157" t="s">
        <v>111</v>
      </c>
      <c r="E123" s="149">
        <v>186081.09</v>
      </c>
      <c r="F123" s="31" t="s">
        <v>111</v>
      </c>
      <c r="G123" s="50" t="s">
        <v>10</v>
      </c>
      <c r="H123" s="50" t="s">
        <v>1699</v>
      </c>
      <c r="I123" s="50" t="s">
        <v>1700</v>
      </c>
    </row>
    <row r="124" ht="15.75" customHeight="1">
      <c r="A124" s="30" t="s">
        <v>250</v>
      </c>
      <c r="B124" s="30" t="s">
        <v>18</v>
      </c>
      <c r="C124" s="30">
        <v>1.0</v>
      </c>
      <c r="D124" s="157" t="s">
        <v>1548</v>
      </c>
      <c r="E124" s="149">
        <v>196996.06</v>
      </c>
      <c r="F124" s="31" t="s">
        <v>52</v>
      </c>
      <c r="G124" s="50" t="s">
        <v>16</v>
      </c>
    </row>
    <row r="125" ht="15.75" customHeight="1">
      <c r="A125" s="30" t="s">
        <v>250</v>
      </c>
      <c r="B125" s="30" t="s">
        <v>18</v>
      </c>
      <c r="C125" s="30">
        <v>2.0</v>
      </c>
      <c r="D125" s="157" t="s">
        <v>1664</v>
      </c>
      <c r="E125" s="149">
        <v>200000.0</v>
      </c>
      <c r="F125" s="31" t="s">
        <v>31</v>
      </c>
      <c r="G125" s="50" t="s">
        <v>16</v>
      </c>
    </row>
    <row r="126" ht="15.75" customHeight="1">
      <c r="A126" s="30" t="s">
        <v>250</v>
      </c>
      <c r="B126" s="30" t="s">
        <v>18</v>
      </c>
      <c r="C126" s="30">
        <v>3.0</v>
      </c>
      <c r="D126" s="157" t="s">
        <v>1664</v>
      </c>
      <c r="E126" s="149">
        <v>200000.0</v>
      </c>
      <c r="F126" s="31" t="s">
        <v>31</v>
      </c>
      <c r="G126" s="50" t="s">
        <v>16</v>
      </c>
    </row>
    <row r="127" ht="15.75" customHeight="1">
      <c r="A127" s="30" t="s">
        <v>250</v>
      </c>
      <c r="B127" s="30" t="s">
        <v>18</v>
      </c>
      <c r="C127" s="30">
        <v>4.0</v>
      </c>
      <c r="D127" s="157" t="s">
        <v>1539</v>
      </c>
      <c r="E127" s="149">
        <v>99027.59</v>
      </c>
      <c r="F127" s="31" t="s">
        <v>120</v>
      </c>
      <c r="G127" s="50" t="s">
        <v>16</v>
      </c>
    </row>
    <row r="128" ht="15.75" customHeight="1">
      <c r="A128" s="30" t="s">
        <v>250</v>
      </c>
      <c r="B128" s="30" t="s">
        <v>18</v>
      </c>
      <c r="C128" s="30">
        <v>5.0</v>
      </c>
      <c r="D128" s="157" t="s">
        <v>1701</v>
      </c>
      <c r="E128" s="149">
        <v>199811.21</v>
      </c>
      <c r="F128" s="31" t="s">
        <v>61</v>
      </c>
      <c r="G128" s="50" t="s">
        <v>16</v>
      </c>
    </row>
    <row r="129" ht="15.75" customHeight="1">
      <c r="A129" s="30" t="s">
        <v>250</v>
      </c>
      <c r="B129" s="30" t="s">
        <v>18</v>
      </c>
      <c r="C129" s="30">
        <v>6.0</v>
      </c>
      <c r="D129" s="157" t="s">
        <v>723</v>
      </c>
      <c r="E129" s="149">
        <v>199530.08</v>
      </c>
      <c r="F129" s="31" t="s">
        <v>46</v>
      </c>
      <c r="G129" s="50" t="s">
        <v>16</v>
      </c>
    </row>
    <row r="130" ht="15.75" customHeight="1">
      <c r="A130" s="30" t="s">
        <v>250</v>
      </c>
      <c r="B130" s="30" t="s">
        <v>18</v>
      </c>
      <c r="C130" s="30">
        <v>7.0</v>
      </c>
      <c r="D130" s="157" t="s">
        <v>1702</v>
      </c>
      <c r="E130" s="149">
        <v>199638.33</v>
      </c>
      <c r="F130" s="31" t="s">
        <v>46</v>
      </c>
      <c r="G130" s="50" t="s">
        <v>16</v>
      </c>
    </row>
    <row r="131" ht="15.75" customHeight="1">
      <c r="A131" s="30" t="s">
        <v>250</v>
      </c>
      <c r="B131" s="30" t="s">
        <v>18</v>
      </c>
      <c r="C131" s="30">
        <v>8.0</v>
      </c>
      <c r="D131" s="157" t="s">
        <v>1664</v>
      </c>
      <c r="E131" s="149">
        <v>100000.0</v>
      </c>
      <c r="F131" s="31" t="s">
        <v>31</v>
      </c>
      <c r="G131" s="50" t="s">
        <v>16</v>
      </c>
    </row>
    <row r="132" ht="15.75" customHeight="1">
      <c r="A132" s="30" t="s">
        <v>251</v>
      </c>
      <c r="B132" s="30" t="s">
        <v>18</v>
      </c>
      <c r="C132" s="30">
        <v>1.0</v>
      </c>
      <c r="D132" s="157" t="s">
        <v>1703</v>
      </c>
      <c r="E132" s="149">
        <v>197003.87</v>
      </c>
      <c r="F132" s="31" t="s">
        <v>90</v>
      </c>
      <c r="G132" s="50" t="s">
        <v>16</v>
      </c>
    </row>
    <row r="133" ht="15.75" customHeight="1">
      <c r="A133" s="30" t="s">
        <v>251</v>
      </c>
      <c r="B133" s="30" t="s">
        <v>18</v>
      </c>
      <c r="C133" s="30">
        <v>2.0</v>
      </c>
      <c r="D133" s="157" t="s">
        <v>1704</v>
      </c>
      <c r="E133" s="149">
        <v>199008.59</v>
      </c>
      <c r="F133" s="31" t="s">
        <v>46</v>
      </c>
      <c r="G133" s="50" t="s">
        <v>16</v>
      </c>
    </row>
    <row r="134" ht="15.75" customHeight="1">
      <c r="A134" s="30" t="s">
        <v>251</v>
      </c>
      <c r="B134" s="30" t="s">
        <v>18</v>
      </c>
      <c r="C134" s="30">
        <v>3.0</v>
      </c>
      <c r="D134" s="157" t="s">
        <v>1703</v>
      </c>
      <c r="E134" s="149">
        <v>174042.39</v>
      </c>
      <c r="F134" s="31" t="s">
        <v>55</v>
      </c>
      <c r="G134" s="50" t="s">
        <v>16</v>
      </c>
    </row>
    <row r="135" ht="15.75" customHeight="1">
      <c r="A135" s="30" t="s">
        <v>251</v>
      </c>
      <c r="B135" s="30" t="s">
        <v>18</v>
      </c>
      <c r="C135" s="30">
        <v>4.0</v>
      </c>
      <c r="D135" s="157" t="s">
        <v>1705</v>
      </c>
      <c r="E135" s="149">
        <v>199843.09</v>
      </c>
      <c r="F135" s="31" t="s">
        <v>46</v>
      </c>
      <c r="G135" s="50" t="s">
        <v>16</v>
      </c>
    </row>
    <row r="136" ht="15.75" customHeight="1">
      <c r="A136" s="30" t="s">
        <v>251</v>
      </c>
      <c r="B136" s="30" t="s">
        <v>18</v>
      </c>
      <c r="C136" s="30">
        <v>5.0</v>
      </c>
      <c r="D136" s="157" t="s">
        <v>1706</v>
      </c>
      <c r="E136" s="149">
        <v>199867.86</v>
      </c>
      <c r="F136" s="31" t="s">
        <v>46</v>
      </c>
      <c r="G136" s="50" t="s">
        <v>16</v>
      </c>
    </row>
    <row r="137" ht="15.75" customHeight="1">
      <c r="A137" s="30" t="s">
        <v>251</v>
      </c>
      <c r="B137" s="30" t="s">
        <v>18</v>
      </c>
      <c r="C137" s="30">
        <v>6.0</v>
      </c>
      <c r="D137" s="157" t="s">
        <v>1707</v>
      </c>
      <c r="E137" s="149">
        <v>174298.41</v>
      </c>
      <c r="F137" s="31" t="s">
        <v>102</v>
      </c>
      <c r="G137" s="50" t="s">
        <v>16</v>
      </c>
    </row>
    <row r="138" ht="15.75" customHeight="1">
      <c r="A138" s="30" t="s">
        <v>251</v>
      </c>
      <c r="B138" s="30" t="s">
        <v>18</v>
      </c>
      <c r="C138" s="30">
        <v>7.0</v>
      </c>
      <c r="D138" s="157" t="s">
        <v>1708</v>
      </c>
      <c r="E138" s="149">
        <v>173939.98</v>
      </c>
      <c r="F138" s="31" t="s">
        <v>90</v>
      </c>
      <c r="G138" s="50" t="s">
        <v>16</v>
      </c>
    </row>
    <row r="139" ht="15.75" customHeight="1">
      <c r="A139" s="30" t="s">
        <v>251</v>
      </c>
      <c r="B139" s="30" t="s">
        <v>18</v>
      </c>
      <c r="C139" s="30">
        <v>8.0</v>
      </c>
      <c r="D139" s="157" t="s">
        <v>1664</v>
      </c>
      <c r="E139" s="149">
        <v>200000.0</v>
      </c>
      <c r="F139" s="31" t="s">
        <v>31</v>
      </c>
      <c r="G139" s="50" t="s">
        <v>16</v>
      </c>
    </row>
    <row r="140" ht="15.75" customHeight="1">
      <c r="A140" s="30" t="s">
        <v>251</v>
      </c>
      <c r="B140" s="30" t="s">
        <v>18</v>
      </c>
      <c r="C140" s="30">
        <v>9.0</v>
      </c>
      <c r="D140" s="157" t="s">
        <v>1664</v>
      </c>
      <c r="E140" s="149">
        <v>100000.0</v>
      </c>
      <c r="F140" s="31" t="s">
        <v>31</v>
      </c>
      <c r="G140" s="50" t="s">
        <v>16</v>
      </c>
    </row>
    <row r="141" ht="15.75" customHeight="1">
      <c r="A141" s="30" t="s">
        <v>252</v>
      </c>
      <c r="B141" s="30" t="s">
        <v>18</v>
      </c>
      <c r="C141" s="30">
        <v>1.0</v>
      </c>
      <c r="D141" s="157" t="s">
        <v>1577</v>
      </c>
      <c r="E141" s="149">
        <v>191647.02</v>
      </c>
      <c r="F141" s="31" t="s">
        <v>24</v>
      </c>
      <c r="G141" s="50" t="s">
        <v>16</v>
      </c>
    </row>
    <row r="142" ht="15.75" customHeight="1">
      <c r="A142" s="30" t="s">
        <v>252</v>
      </c>
      <c r="B142" s="30" t="s">
        <v>18</v>
      </c>
      <c r="C142" s="30">
        <v>2.0</v>
      </c>
      <c r="D142" s="157" t="s">
        <v>1565</v>
      </c>
      <c r="E142" s="149">
        <v>99698.09</v>
      </c>
      <c r="F142" s="31" t="s">
        <v>102</v>
      </c>
      <c r="G142" s="50" t="s">
        <v>16</v>
      </c>
    </row>
    <row r="143" ht="15.75" customHeight="1">
      <c r="A143" s="30" t="s">
        <v>252</v>
      </c>
      <c r="B143" s="30" t="s">
        <v>18</v>
      </c>
      <c r="C143" s="30">
        <v>3.0</v>
      </c>
      <c r="D143" s="157" t="s">
        <v>1709</v>
      </c>
      <c r="E143" s="149">
        <v>196756.85</v>
      </c>
      <c r="F143" s="31" t="s">
        <v>46</v>
      </c>
      <c r="G143" s="50" t="s">
        <v>16</v>
      </c>
    </row>
    <row r="144" ht="15.75" customHeight="1">
      <c r="A144" s="30" t="s">
        <v>252</v>
      </c>
      <c r="B144" s="30" t="s">
        <v>18</v>
      </c>
      <c r="C144" s="30">
        <v>4.0</v>
      </c>
      <c r="D144" s="157" t="s">
        <v>1710</v>
      </c>
      <c r="E144" s="149">
        <v>197150.46</v>
      </c>
      <c r="F144" s="31" t="s">
        <v>93</v>
      </c>
      <c r="G144" s="50" t="s">
        <v>16</v>
      </c>
    </row>
    <row r="145" ht="15.75" customHeight="1">
      <c r="A145" s="30" t="s">
        <v>252</v>
      </c>
      <c r="B145" s="30" t="s">
        <v>18</v>
      </c>
      <c r="C145" s="30">
        <v>5.0</v>
      </c>
      <c r="D145" s="157" t="s">
        <v>1710</v>
      </c>
      <c r="E145" s="149">
        <v>189956.55</v>
      </c>
      <c r="F145" s="31" t="s">
        <v>93</v>
      </c>
      <c r="G145" s="50" t="s">
        <v>16</v>
      </c>
    </row>
    <row r="146" ht="15.75" customHeight="1">
      <c r="A146" s="30" t="s">
        <v>253</v>
      </c>
      <c r="B146" s="30" t="s">
        <v>18</v>
      </c>
      <c r="C146" s="30">
        <v>1.0</v>
      </c>
      <c r="D146" s="157" t="s">
        <v>1711</v>
      </c>
      <c r="E146" s="149">
        <v>198882.32</v>
      </c>
      <c r="F146" s="31" t="s">
        <v>96</v>
      </c>
      <c r="G146" s="50" t="s">
        <v>16</v>
      </c>
    </row>
    <row r="147" ht="15.75" customHeight="1">
      <c r="A147" s="30" t="s">
        <v>253</v>
      </c>
      <c r="B147" s="30" t="s">
        <v>18</v>
      </c>
      <c r="C147" s="30">
        <v>2.0</v>
      </c>
      <c r="D147" s="157" t="s">
        <v>1712</v>
      </c>
      <c r="E147" s="149">
        <v>99112.64</v>
      </c>
      <c r="F147" s="31" t="s">
        <v>96</v>
      </c>
      <c r="G147" s="50" t="s">
        <v>16</v>
      </c>
    </row>
    <row r="148" ht="15.75" customHeight="1">
      <c r="A148" s="30" t="s">
        <v>253</v>
      </c>
      <c r="B148" s="30" t="s">
        <v>18</v>
      </c>
      <c r="C148" s="30">
        <v>3.0</v>
      </c>
      <c r="D148" s="157" t="s">
        <v>1713</v>
      </c>
      <c r="E148" s="149">
        <v>99701.52</v>
      </c>
      <c r="F148" s="31" t="s">
        <v>96</v>
      </c>
      <c r="G148" s="50" t="s">
        <v>16</v>
      </c>
    </row>
    <row r="149" ht="15.75" customHeight="1">
      <c r="A149" s="30" t="s">
        <v>253</v>
      </c>
      <c r="B149" s="30" t="s">
        <v>18</v>
      </c>
      <c r="C149" s="30">
        <v>4.0</v>
      </c>
      <c r="D149" s="157" t="s">
        <v>1714</v>
      </c>
      <c r="E149" s="149">
        <v>199468.75</v>
      </c>
      <c r="F149" s="31" t="s">
        <v>96</v>
      </c>
      <c r="G149" s="50" t="s">
        <v>16</v>
      </c>
    </row>
    <row r="150" ht="15.75" customHeight="1">
      <c r="A150" s="30" t="s">
        <v>253</v>
      </c>
      <c r="B150" s="30" t="s">
        <v>18</v>
      </c>
      <c r="C150" s="30">
        <v>5.0</v>
      </c>
      <c r="D150" s="157" t="s">
        <v>1715</v>
      </c>
      <c r="E150" s="149">
        <v>199897.6</v>
      </c>
      <c r="F150" s="31" t="s">
        <v>43</v>
      </c>
      <c r="G150" s="50" t="s">
        <v>16</v>
      </c>
    </row>
    <row r="151" ht="15.75" customHeight="1">
      <c r="A151" s="30" t="s">
        <v>254</v>
      </c>
      <c r="B151" s="30" t="s">
        <v>18</v>
      </c>
      <c r="C151" s="30">
        <v>1.0</v>
      </c>
      <c r="D151" s="157" t="s">
        <v>1716</v>
      </c>
      <c r="E151" s="149">
        <v>200000.0</v>
      </c>
      <c r="F151" s="31" t="s">
        <v>8</v>
      </c>
      <c r="G151" s="50" t="s">
        <v>16</v>
      </c>
    </row>
    <row r="152" ht="15.75" customHeight="1">
      <c r="A152" s="30" t="s">
        <v>254</v>
      </c>
      <c r="B152" s="30" t="s">
        <v>18</v>
      </c>
      <c r="C152" s="30">
        <v>2.0</v>
      </c>
      <c r="D152" s="157" t="s">
        <v>1670</v>
      </c>
      <c r="E152" s="149">
        <v>197506.34</v>
      </c>
      <c r="F152" s="31" t="s">
        <v>87</v>
      </c>
      <c r="G152" s="50" t="s">
        <v>16</v>
      </c>
    </row>
    <row r="153" ht="15.75" customHeight="1">
      <c r="A153" s="30" t="s">
        <v>254</v>
      </c>
      <c r="B153" s="30" t="s">
        <v>18</v>
      </c>
      <c r="C153" s="30">
        <v>3.0</v>
      </c>
      <c r="D153" s="157" t="s">
        <v>1716</v>
      </c>
      <c r="E153" s="149">
        <v>195428.04</v>
      </c>
      <c r="F153" s="31" t="s">
        <v>8</v>
      </c>
      <c r="G153" s="50" t="s">
        <v>16</v>
      </c>
    </row>
    <row r="154" ht="15.75" customHeight="1">
      <c r="A154" s="30" t="s">
        <v>254</v>
      </c>
      <c r="B154" s="30" t="s">
        <v>18</v>
      </c>
      <c r="C154" s="30">
        <v>4.0</v>
      </c>
      <c r="D154" s="157" t="s">
        <v>1655</v>
      </c>
      <c r="E154" s="149">
        <v>197588.16</v>
      </c>
      <c r="F154" s="31" t="s">
        <v>120</v>
      </c>
      <c r="G154" s="50" t="s">
        <v>16</v>
      </c>
    </row>
    <row r="155" ht="15.75" customHeight="1">
      <c r="A155" s="30" t="s">
        <v>254</v>
      </c>
      <c r="B155" s="30" t="s">
        <v>18</v>
      </c>
      <c r="C155" s="30">
        <v>5.0</v>
      </c>
      <c r="D155" s="157" t="s">
        <v>1542</v>
      </c>
      <c r="E155" s="149">
        <v>191168.11</v>
      </c>
      <c r="F155" s="31" t="s">
        <v>96</v>
      </c>
      <c r="G155" s="50" t="s">
        <v>16</v>
      </c>
    </row>
    <row r="156" ht="15.75" customHeight="1">
      <c r="A156" s="30" t="s">
        <v>254</v>
      </c>
      <c r="B156" s="30" t="s">
        <v>18</v>
      </c>
      <c r="C156" s="30">
        <v>6.0</v>
      </c>
      <c r="D156" s="157" t="s">
        <v>1664</v>
      </c>
      <c r="E156" s="149">
        <v>200000.0</v>
      </c>
      <c r="F156" s="31" t="s">
        <v>31</v>
      </c>
      <c r="G156" s="50" t="s">
        <v>16</v>
      </c>
    </row>
    <row r="157" ht="15.75" customHeight="1">
      <c r="A157" s="30" t="s">
        <v>254</v>
      </c>
      <c r="B157" s="30" t="s">
        <v>18</v>
      </c>
      <c r="C157" s="30">
        <v>7.0</v>
      </c>
      <c r="D157" s="157" t="s">
        <v>1664</v>
      </c>
      <c r="E157" s="149">
        <v>200000.0</v>
      </c>
      <c r="F157" s="31" t="s">
        <v>31</v>
      </c>
      <c r="G157" s="50" t="s">
        <v>16</v>
      </c>
    </row>
    <row r="158" ht="15.75" customHeight="1">
      <c r="A158" s="30" t="s">
        <v>254</v>
      </c>
      <c r="B158" s="30" t="s">
        <v>18</v>
      </c>
      <c r="C158" s="30">
        <v>8.0</v>
      </c>
      <c r="D158" s="157" t="s">
        <v>1548</v>
      </c>
      <c r="E158" s="149">
        <v>197786.64</v>
      </c>
      <c r="F158" s="31" t="s">
        <v>52</v>
      </c>
      <c r="G158" s="50" t="s">
        <v>16</v>
      </c>
    </row>
    <row r="159" ht="15.75" customHeight="1">
      <c r="A159" s="30" t="s">
        <v>254</v>
      </c>
      <c r="B159" s="30" t="s">
        <v>18</v>
      </c>
      <c r="C159" s="30">
        <v>9.0</v>
      </c>
      <c r="D159" s="157" t="s">
        <v>1548</v>
      </c>
      <c r="E159" s="149">
        <v>197542.0</v>
      </c>
      <c r="F159" s="31" t="s">
        <v>52</v>
      </c>
      <c r="G159" s="50" t="s">
        <v>16</v>
      </c>
    </row>
    <row r="160" ht="15.75" customHeight="1">
      <c r="A160" s="30" t="s">
        <v>255</v>
      </c>
      <c r="B160" s="30" t="s">
        <v>18</v>
      </c>
      <c r="C160" s="30">
        <v>1.0</v>
      </c>
      <c r="D160" s="157" t="s">
        <v>1655</v>
      </c>
      <c r="E160" s="149">
        <v>197331.3</v>
      </c>
      <c r="F160" s="31" t="s">
        <v>120</v>
      </c>
      <c r="G160" s="50" t="s">
        <v>16</v>
      </c>
    </row>
    <row r="161" ht="15.75" customHeight="1">
      <c r="A161" s="30" t="s">
        <v>255</v>
      </c>
      <c r="B161" s="30" t="s">
        <v>18</v>
      </c>
      <c r="C161" s="30">
        <v>2.0</v>
      </c>
      <c r="D161" s="157" t="s">
        <v>1671</v>
      </c>
      <c r="E161" s="149">
        <v>194134.63</v>
      </c>
      <c r="F161" s="31" t="s">
        <v>87</v>
      </c>
      <c r="G161" s="50" t="s">
        <v>16</v>
      </c>
    </row>
    <row r="162" ht="15.75" customHeight="1">
      <c r="A162" s="30" t="s">
        <v>255</v>
      </c>
      <c r="B162" s="30" t="s">
        <v>18</v>
      </c>
      <c r="C162" s="30">
        <v>3.0</v>
      </c>
      <c r="D162" s="157" t="s">
        <v>1671</v>
      </c>
      <c r="E162" s="149">
        <v>191111.42</v>
      </c>
      <c r="F162" s="31" t="s">
        <v>87</v>
      </c>
      <c r="G162" s="50" t="s">
        <v>16</v>
      </c>
    </row>
    <row r="163" ht="15.75" customHeight="1">
      <c r="A163" s="30" t="s">
        <v>255</v>
      </c>
      <c r="B163" s="30" t="s">
        <v>18</v>
      </c>
      <c r="C163" s="30">
        <v>4.0</v>
      </c>
      <c r="D163" s="157" t="s">
        <v>723</v>
      </c>
      <c r="E163" s="149">
        <v>199341.9</v>
      </c>
      <c r="F163" s="31" t="s">
        <v>46</v>
      </c>
      <c r="G163" s="50" t="s">
        <v>16</v>
      </c>
    </row>
    <row r="164" ht="15.75" customHeight="1">
      <c r="A164" s="30" t="s">
        <v>255</v>
      </c>
      <c r="B164" s="30" t="s">
        <v>18</v>
      </c>
      <c r="C164" s="30">
        <v>5.0</v>
      </c>
      <c r="D164" s="157" t="s">
        <v>723</v>
      </c>
      <c r="E164" s="149">
        <v>198821.34</v>
      </c>
      <c r="F164" s="31" t="s">
        <v>46</v>
      </c>
      <c r="G164" s="50" t="s">
        <v>16</v>
      </c>
    </row>
    <row r="165" ht="15.75" customHeight="1">
      <c r="A165" s="30" t="s">
        <v>255</v>
      </c>
      <c r="B165" s="30" t="s">
        <v>18</v>
      </c>
      <c r="C165" s="30">
        <v>6.0</v>
      </c>
      <c r="D165" s="157" t="s">
        <v>1717</v>
      </c>
      <c r="E165" s="149">
        <v>196667.62</v>
      </c>
      <c r="F165" s="31" t="s">
        <v>52</v>
      </c>
      <c r="G165" s="50" t="s">
        <v>16</v>
      </c>
    </row>
    <row r="166" ht="15.75" customHeight="1">
      <c r="A166" s="30" t="s">
        <v>255</v>
      </c>
      <c r="B166" s="30" t="s">
        <v>18</v>
      </c>
      <c r="C166" s="30">
        <v>7.0</v>
      </c>
      <c r="D166" s="157" t="s">
        <v>1718</v>
      </c>
      <c r="E166" s="149">
        <v>98943.78</v>
      </c>
      <c r="F166" s="31" t="s">
        <v>37</v>
      </c>
      <c r="G166" s="50" t="s">
        <v>16</v>
      </c>
    </row>
    <row r="167" ht="15.75" customHeight="1">
      <c r="A167" s="30" t="s">
        <v>256</v>
      </c>
      <c r="B167" s="30" t="s">
        <v>18</v>
      </c>
      <c r="C167" s="30">
        <v>1.0</v>
      </c>
      <c r="D167" s="157" t="s">
        <v>1719</v>
      </c>
      <c r="E167" s="149">
        <v>197881.13</v>
      </c>
      <c r="F167" s="31" t="s">
        <v>108</v>
      </c>
      <c r="G167" s="50" t="s">
        <v>16</v>
      </c>
    </row>
    <row r="168" ht="15.75" customHeight="1">
      <c r="A168" s="30" t="s">
        <v>256</v>
      </c>
      <c r="B168" s="30" t="s">
        <v>18</v>
      </c>
      <c r="C168" s="30">
        <v>2.0</v>
      </c>
      <c r="D168" s="157" t="s">
        <v>723</v>
      </c>
      <c r="E168" s="149">
        <v>197829.94</v>
      </c>
      <c r="F168" s="31" t="s">
        <v>46</v>
      </c>
      <c r="G168" s="50" t="s">
        <v>16</v>
      </c>
    </row>
    <row r="169" ht="15.75" customHeight="1">
      <c r="A169" s="30" t="s">
        <v>256</v>
      </c>
      <c r="B169" s="30" t="s">
        <v>18</v>
      </c>
      <c r="C169" s="30">
        <v>3.0</v>
      </c>
      <c r="D169" s="157" t="s">
        <v>798</v>
      </c>
      <c r="E169" s="149">
        <v>198105.84</v>
      </c>
      <c r="F169" s="31" t="s">
        <v>28</v>
      </c>
      <c r="G169" s="50" t="s">
        <v>16</v>
      </c>
    </row>
    <row r="170" ht="15.75" customHeight="1">
      <c r="A170" s="30" t="s">
        <v>256</v>
      </c>
      <c r="B170" s="30" t="s">
        <v>18</v>
      </c>
      <c r="C170" s="30">
        <v>4.0</v>
      </c>
      <c r="D170" s="157" t="s">
        <v>1720</v>
      </c>
      <c r="E170" s="149">
        <v>197090.06</v>
      </c>
      <c r="F170" s="31" t="s">
        <v>55</v>
      </c>
      <c r="G170" s="50" t="s">
        <v>16</v>
      </c>
    </row>
    <row r="171" ht="15.75" customHeight="1">
      <c r="A171" s="30" t="s">
        <v>256</v>
      </c>
      <c r="B171" s="30" t="s">
        <v>18</v>
      </c>
      <c r="C171" s="30">
        <v>5.0</v>
      </c>
      <c r="D171" s="157" t="s">
        <v>1721</v>
      </c>
      <c r="E171" s="149">
        <v>200000.0</v>
      </c>
      <c r="F171" s="31" t="s">
        <v>31</v>
      </c>
      <c r="G171" s="50" t="s">
        <v>16</v>
      </c>
    </row>
    <row r="172" ht="15.75" customHeight="1">
      <c r="A172" s="30" t="s">
        <v>257</v>
      </c>
      <c r="B172" s="30" t="s">
        <v>18</v>
      </c>
      <c r="C172" s="30">
        <v>1.0</v>
      </c>
      <c r="D172" s="157" t="s">
        <v>1722</v>
      </c>
      <c r="E172" s="149">
        <v>199133.76</v>
      </c>
      <c r="F172" s="31" t="s">
        <v>61</v>
      </c>
      <c r="G172" s="50" t="s">
        <v>16</v>
      </c>
    </row>
    <row r="173" ht="15.75" customHeight="1">
      <c r="A173" s="30" t="s">
        <v>257</v>
      </c>
      <c r="B173" s="30" t="s">
        <v>18</v>
      </c>
      <c r="C173" s="30">
        <v>2.0</v>
      </c>
      <c r="D173" s="157" t="s">
        <v>1723</v>
      </c>
      <c r="E173" s="149">
        <v>190948.87</v>
      </c>
      <c r="F173" s="31" t="s">
        <v>43</v>
      </c>
      <c r="G173" s="50" t="s">
        <v>16</v>
      </c>
    </row>
    <row r="174" ht="15.75" customHeight="1">
      <c r="A174" s="30" t="s">
        <v>257</v>
      </c>
      <c r="B174" s="30" t="s">
        <v>18</v>
      </c>
      <c r="C174" s="30">
        <v>3.0</v>
      </c>
      <c r="D174" s="157" t="s">
        <v>1724</v>
      </c>
      <c r="E174" s="149">
        <v>200000.0</v>
      </c>
      <c r="F174" s="31" t="s">
        <v>31</v>
      </c>
      <c r="G174" s="50" t="s">
        <v>16</v>
      </c>
    </row>
    <row r="175" ht="15.75" customHeight="1">
      <c r="A175" s="30" t="s">
        <v>257</v>
      </c>
      <c r="B175" s="30" t="s">
        <v>18</v>
      </c>
      <c r="C175" s="30">
        <v>4.0</v>
      </c>
      <c r="D175" s="157" t="s">
        <v>1724</v>
      </c>
      <c r="E175" s="149">
        <v>200000.0</v>
      </c>
      <c r="F175" s="31" t="s">
        <v>31</v>
      </c>
      <c r="G175" s="50" t="s">
        <v>16</v>
      </c>
    </row>
    <row r="176" ht="15.75" customHeight="1">
      <c r="A176" s="135" t="s">
        <v>257</v>
      </c>
      <c r="B176" s="135" t="s">
        <v>18</v>
      </c>
      <c r="C176" s="135">
        <v>5.0</v>
      </c>
      <c r="D176" s="215" t="s">
        <v>1725</v>
      </c>
      <c r="E176" s="150">
        <v>95443.38</v>
      </c>
      <c r="F176" s="137" t="s">
        <v>61</v>
      </c>
      <c r="G176" s="50" t="s">
        <v>16</v>
      </c>
    </row>
    <row r="177" ht="15.75" customHeight="1">
      <c r="A177" s="30" t="s">
        <v>234</v>
      </c>
      <c r="B177" s="30" t="s">
        <v>23</v>
      </c>
      <c r="C177" s="30">
        <v>1.0</v>
      </c>
      <c r="D177" s="157" t="s">
        <v>798</v>
      </c>
      <c r="E177" s="149">
        <v>199421.6</v>
      </c>
      <c r="F177" s="31" t="s">
        <v>28</v>
      </c>
      <c r="G177" s="50" t="s">
        <v>16</v>
      </c>
    </row>
    <row r="178" ht="15.75" customHeight="1">
      <c r="A178" s="30" t="s">
        <v>234</v>
      </c>
      <c r="B178" s="30" t="s">
        <v>23</v>
      </c>
      <c r="C178" s="30">
        <v>2.0</v>
      </c>
      <c r="D178" s="157" t="s">
        <v>723</v>
      </c>
      <c r="E178" s="149">
        <v>199539.2</v>
      </c>
      <c r="F178" s="31" t="s">
        <v>46</v>
      </c>
      <c r="G178" s="50" t="s">
        <v>16</v>
      </c>
    </row>
    <row r="179" ht="15.75" customHeight="1">
      <c r="A179" s="30" t="s">
        <v>234</v>
      </c>
      <c r="B179" s="30" t="s">
        <v>23</v>
      </c>
      <c r="C179" s="30">
        <v>3.0</v>
      </c>
      <c r="D179" s="157" t="s">
        <v>723</v>
      </c>
      <c r="E179" s="149">
        <v>199764.32</v>
      </c>
      <c r="F179" s="31" t="s">
        <v>46</v>
      </c>
      <c r="G179" s="50" t="s">
        <v>16</v>
      </c>
    </row>
    <row r="180" ht="15.75" customHeight="1">
      <c r="A180" s="30" t="s">
        <v>234</v>
      </c>
      <c r="B180" s="30" t="s">
        <v>23</v>
      </c>
      <c r="C180" s="30">
        <v>4.0</v>
      </c>
      <c r="D180" s="157" t="s">
        <v>723</v>
      </c>
      <c r="E180" s="149">
        <v>199584.0</v>
      </c>
      <c r="F180" s="31" t="s">
        <v>46</v>
      </c>
      <c r="G180" s="50" t="s">
        <v>16</v>
      </c>
    </row>
    <row r="181" ht="15.75" customHeight="1">
      <c r="A181" s="30" t="s">
        <v>234</v>
      </c>
      <c r="B181" s="30" t="s">
        <v>23</v>
      </c>
      <c r="C181" s="30">
        <v>5.0</v>
      </c>
      <c r="D181" s="157" t="s">
        <v>1726</v>
      </c>
      <c r="E181" s="149">
        <v>199727.36</v>
      </c>
      <c r="F181" s="31" t="s">
        <v>49</v>
      </c>
      <c r="G181" s="50" t="s">
        <v>10</v>
      </c>
      <c r="H181" s="50" t="s">
        <v>1727</v>
      </c>
      <c r="I181" s="50" t="s">
        <v>1728</v>
      </c>
    </row>
    <row r="182" ht="15.75" customHeight="1">
      <c r="A182" s="30" t="s">
        <v>234</v>
      </c>
      <c r="B182" s="30" t="s">
        <v>23</v>
      </c>
      <c r="C182" s="30">
        <v>6.0</v>
      </c>
      <c r="D182" s="157" t="s">
        <v>1729</v>
      </c>
      <c r="E182" s="149">
        <v>199450.72</v>
      </c>
      <c r="F182" s="31" t="s">
        <v>46</v>
      </c>
      <c r="G182" s="50" t="s">
        <v>16</v>
      </c>
    </row>
    <row r="183" ht="15.75" customHeight="1">
      <c r="A183" s="30" t="s">
        <v>234</v>
      </c>
      <c r="B183" s="30" t="s">
        <v>23</v>
      </c>
      <c r="C183" s="30">
        <v>7.0</v>
      </c>
      <c r="D183" s="157" t="s">
        <v>723</v>
      </c>
      <c r="E183" s="149">
        <v>199675.84</v>
      </c>
      <c r="F183" s="31" t="s">
        <v>46</v>
      </c>
      <c r="G183" s="50" t="s">
        <v>16</v>
      </c>
    </row>
    <row r="184" ht="15.75" customHeight="1">
      <c r="A184" s="30" t="s">
        <v>234</v>
      </c>
      <c r="B184" s="30" t="s">
        <v>23</v>
      </c>
      <c r="C184" s="30">
        <v>8.0</v>
      </c>
      <c r="D184" s="157" t="s">
        <v>710</v>
      </c>
      <c r="E184" s="149">
        <v>200000.0</v>
      </c>
      <c r="F184" s="31" t="s">
        <v>123</v>
      </c>
      <c r="G184" s="50" t="s">
        <v>16</v>
      </c>
    </row>
    <row r="185" ht="15.75" customHeight="1">
      <c r="A185" s="30" t="s">
        <v>234</v>
      </c>
      <c r="B185" s="30" t="s">
        <v>23</v>
      </c>
      <c r="C185" s="30">
        <v>9.0</v>
      </c>
      <c r="D185" s="157" t="s">
        <v>1726</v>
      </c>
      <c r="E185" s="149">
        <v>200000.0</v>
      </c>
      <c r="F185" s="31" t="s">
        <v>49</v>
      </c>
      <c r="G185" s="50" t="s">
        <v>10</v>
      </c>
      <c r="H185" s="50" t="s">
        <v>1727</v>
      </c>
      <c r="I185" s="50" t="s">
        <v>1728</v>
      </c>
    </row>
    <row r="186" ht="15.75" customHeight="1">
      <c r="A186" s="30" t="s">
        <v>234</v>
      </c>
      <c r="B186" s="30" t="s">
        <v>23</v>
      </c>
      <c r="C186" s="30">
        <v>10.0</v>
      </c>
      <c r="D186" s="157" t="s">
        <v>723</v>
      </c>
      <c r="E186" s="149">
        <v>199539.2</v>
      </c>
      <c r="F186" s="31" t="s">
        <v>46</v>
      </c>
      <c r="G186" s="50" t="s">
        <v>16</v>
      </c>
    </row>
    <row r="187" ht="15.75" customHeight="1">
      <c r="A187" s="30" t="s">
        <v>235</v>
      </c>
      <c r="B187" s="30" t="s">
        <v>23</v>
      </c>
      <c r="C187" s="30">
        <v>1.0</v>
      </c>
      <c r="D187" s="157" t="s">
        <v>1730</v>
      </c>
      <c r="E187" s="149">
        <v>198121.21</v>
      </c>
      <c r="F187" s="31" t="s">
        <v>90</v>
      </c>
      <c r="G187" s="50" t="s">
        <v>16</v>
      </c>
    </row>
    <row r="188" ht="15.75" customHeight="1">
      <c r="A188" s="30" t="s">
        <v>235</v>
      </c>
      <c r="B188" s="30" t="s">
        <v>23</v>
      </c>
      <c r="C188" s="30">
        <v>2.0</v>
      </c>
      <c r="D188" s="157" t="s">
        <v>1731</v>
      </c>
      <c r="E188" s="149">
        <v>198453.83</v>
      </c>
      <c r="F188" s="31" t="s">
        <v>46</v>
      </c>
      <c r="G188" s="50" t="s">
        <v>16</v>
      </c>
    </row>
    <row r="189" ht="15.75" customHeight="1">
      <c r="A189" s="30" t="s">
        <v>235</v>
      </c>
      <c r="B189" s="30" t="s">
        <v>23</v>
      </c>
      <c r="C189" s="30">
        <v>3.0</v>
      </c>
      <c r="D189" s="157" t="s">
        <v>930</v>
      </c>
      <c r="E189" s="149">
        <v>196463.19</v>
      </c>
      <c r="F189" s="31" t="s">
        <v>46</v>
      </c>
      <c r="G189" s="50" t="s">
        <v>16</v>
      </c>
    </row>
    <row r="190" ht="15.75" customHeight="1">
      <c r="A190" s="30" t="s">
        <v>235</v>
      </c>
      <c r="B190" s="30" t="s">
        <v>23</v>
      </c>
      <c r="C190" s="30">
        <v>4.0</v>
      </c>
      <c r="D190" s="157" t="s">
        <v>1732</v>
      </c>
      <c r="E190" s="149">
        <v>194317.29</v>
      </c>
      <c r="F190" s="31" t="s">
        <v>52</v>
      </c>
      <c r="G190" s="50" t="s">
        <v>16</v>
      </c>
    </row>
    <row r="191" ht="15.75" customHeight="1">
      <c r="A191" s="30" t="s">
        <v>235</v>
      </c>
      <c r="B191" s="30" t="s">
        <v>23</v>
      </c>
      <c r="C191" s="30">
        <v>5.0</v>
      </c>
      <c r="D191" s="157" t="s">
        <v>1733</v>
      </c>
      <c r="E191" s="149">
        <v>193547.91</v>
      </c>
      <c r="F191" s="31" t="s">
        <v>52</v>
      </c>
      <c r="G191" s="50" t="s">
        <v>16</v>
      </c>
    </row>
    <row r="192" ht="15.75" customHeight="1">
      <c r="A192" s="30" t="s">
        <v>235</v>
      </c>
      <c r="B192" s="30" t="s">
        <v>23</v>
      </c>
      <c r="C192" s="30">
        <v>6.0</v>
      </c>
      <c r="D192" s="157" t="s">
        <v>1548</v>
      </c>
      <c r="E192" s="149">
        <v>193930.42</v>
      </c>
      <c r="F192" s="31" t="s">
        <v>52</v>
      </c>
      <c r="G192" s="50" t="s">
        <v>16</v>
      </c>
    </row>
    <row r="193" ht="15.75" customHeight="1">
      <c r="A193" s="30" t="s">
        <v>235</v>
      </c>
      <c r="B193" s="30" t="s">
        <v>23</v>
      </c>
      <c r="C193" s="30">
        <v>7.0</v>
      </c>
      <c r="D193" s="157" t="s">
        <v>1548</v>
      </c>
      <c r="E193" s="149">
        <v>192950.73</v>
      </c>
      <c r="F193" s="31" t="s">
        <v>52</v>
      </c>
      <c r="G193" s="50" t="s">
        <v>16</v>
      </c>
    </row>
    <row r="194" ht="15.75" customHeight="1">
      <c r="A194" s="30" t="s">
        <v>235</v>
      </c>
      <c r="B194" s="30" t="s">
        <v>23</v>
      </c>
      <c r="C194" s="30">
        <v>8.0</v>
      </c>
      <c r="D194" s="157" t="s">
        <v>1734</v>
      </c>
      <c r="E194" s="149">
        <v>194801.01</v>
      </c>
      <c r="F194" s="31" t="s">
        <v>46</v>
      </c>
      <c r="G194" s="50" t="s">
        <v>16</v>
      </c>
    </row>
    <row r="195" ht="15.75" customHeight="1">
      <c r="A195" s="30" t="s">
        <v>235</v>
      </c>
      <c r="B195" s="30" t="s">
        <v>23</v>
      </c>
      <c r="C195" s="30">
        <v>9.0</v>
      </c>
      <c r="D195" s="157" t="s">
        <v>1734</v>
      </c>
      <c r="E195" s="149">
        <v>199866.24</v>
      </c>
      <c r="F195" s="31" t="s">
        <v>46</v>
      </c>
      <c r="G195" s="50" t="s">
        <v>16</v>
      </c>
    </row>
    <row r="196" ht="15.75" customHeight="1">
      <c r="A196" s="30" t="s">
        <v>235</v>
      </c>
      <c r="B196" s="30" t="s">
        <v>23</v>
      </c>
      <c r="C196" s="30">
        <v>10.0</v>
      </c>
      <c r="D196" s="157" t="s">
        <v>1735</v>
      </c>
      <c r="E196" s="149">
        <v>148510.24</v>
      </c>
      <c r="F196" s="31" t="s">
        <v>49</v>
      </c>
      <c r="G196" s="50" t="s">
        <v>16</v>
      </c>
    </row>
    <row r="197" ht="15.75" customHeight="1">
      <c r="A197" s="30" t="s">
        <v>236</v>
      </c>
      <c r="B197" s="30" t="s">
        <v>23</v>
      </c>
      <c r="C197" s="30">
        <v>1.0</v>
      </c>
      <c r="D197" s="157" t="s">
        <v>1535</v>
      </c>
      <c r="E197" s="149">
        <v>199618.98</v>
      </c>
      <c r="F197" s="31" t="s">
        <v>46</v>
      </c>
      <c r="G197" s="50" t="s">
        <v>16</v>
      </c>
    </row>
    <row r="198" ht="15.75" customHeight="1">
      <c r="A198" s="30" t="s">
        <v>236</v>
      </c>
      <c r="B198" s="30" t="s">
        <v>23</v>
      </c>
      <c r="C198" s="30">
        <v>2.0</v>
      </c>
      <c r="D198" s="157" t="s">
        <v>1736</v>
      </c>
      <c r="E198" s="149">
        <v>199431.89</v>
      </c>
      <c r="F198" s="31" t="s">
        <v>96</v>
      </c>
      <c r="G198" s="50" t="s">
        <v>16</v>
      </c>
    </row>
    <row r="199" ht="15.75" customHeight="1">
      <c r="A199" s="30" t="s">
        <v>236</v>
      </c>
      <c r="B199" s="30" t="s">
        <v>23</v>
      </c>
      <c r="C199" s="30">
        <v>3.0</v>
      </c>
      <c r="D199" s="157" t="s">
        <v>1737</v>
      </c>
      <c r="E199" s="149">
        <v>199615.04</v>
      </c>
      <c r="F199" s="31" t="s">
        <v>76</v>
      </c>
      <c r="G199" s="50" t="s">
        <v>16</v>
      </c>
    </row>
    <row r="200" ht="15.75" customHeight="1">
      <c r="A200" s="30" t="s">
        <v>236</v>
      </c>
      <c r="B200" s="30" t="s">
        <v>23</v>
      </c>
      <c r="C200" s="30">
        <v>4.0</v>
      </c>
      <c r="D200" s="157" t="s">
        <v>1682</v>
      </c>
      <c r="E200" s="149">
        <v>178029.75</v>
      </c>
      <c r="F200" s="31" t="s">
        <v>96</v>
      </c>
      <c r="G200" s="50" t="s">
        <v>16</v>
      </c>
    </row>
    <row r="201" ht="15.75" customHeight="1">
      <c r="A201" s="30" t="s">
        <v>236</v>
      </c>
      <c r="B201" s="30" t="s">
        <v>23</v>
      </c>
      <c r="C201" s="30">
        <v>5.0</v>
      </c>
      <c r="D201" s="157" t="s">
        <v>1616</v>
      </c>
      <c r="E201" s="149">
        <v>198901.52</v>
      </c>
      <c r="F201" s="31" t="s">
        <v>102</v>
      </c>
      <c r="G201" s="50" t="s">
        <v>16</v>
      </c>
    </row>
    <row r="202" ht="15.75" customHeight="1">
      <c r="A202" s="30" t="s">
        <v>236</v>
      </c>
      <c r="B202" s="30" t="s">
        <v>23</v>
      </c>
      <c r="C202" s="30">
        <v>6.0</v>
      </c>
      <c r="D202" s="157" t="s">
        <v>1737</v>
      </c>
      <c r="E202" s="149">
        <v>196004.0</v>
      </c>
      <c r="F202" s="31" t="s">
        <v>76</v>
      </c>
      <c r="G202" s="50" t="s">
        <v>16</v>
      </c>
    </row>
    <row r="203" ht="15.75" customHeight="1">
      <c r="A203" s="30" t="s">
        <v>236</v>
      </c>
      <c r="B203" s="30" t="s">
        <v>23</v>
      </c>
      <c r="C203" s="30">
        <v>7.0</v>
      </c>
      <c r="D203" s="157" t="s">
        <v>1737</v>
      </c>
      <c r="E203" s="149">
        <v>192042.12</v>
      </c>
      <c r="F203" s="31" t="s">
        <v>76</v>
      </c>
      <c r="G203" s="50" t="s">
        <v>16</v>
      </c>
    </row>
    <row r="204" ht="15.75" customHeight="1">
      <c r="A204" s="30" t="s">
        <v>236</v>
      </c>
      <c r="B204" s="30" t="s">
        <v>23</v>
      </c>
      <c r="C204" s="30">
        <v>8.0</v>
      </c>
      <c r="D204" s="157" t="s">
        <v>1738</v>
      </c>
      <c r="E204" s="149">
        <v>199574.76</v>
      </c>
      <c r="F204" s="31" t="s">
        <v>28</v>
      </c>
      <c r="G204" s="50" t="s">
        <v>16</v>
      </c>
    </row>
    <row r="205" ht="15.75" customHeight="1">
      <c r="A205" s="30" t="s">
        <v>236</v>
      </c>
      <c r="B205" s="30" t="s">
        <v>23</v>
      </c>
      <c r="C205" s="30">
        <v>9.0</v>
      </c>
      <c r="D205" s="157" t="s">
        <v>1739</v>
      </c>
      <c r="E205" s="149">
        <v>199349.88</v>
      </c>
      <c r="F205" s="31" t="s">
        <v>46</v>
      </c>
      <c r="G205" s="50" t="s">
        <v>16</v>
      </c>
    </row>
    <row r="206" ht="15.75" customHeight="1">
      <c r="A206" s="30" t="s">
        <v>236</v>
      </c>
      <c r="B206" s="30" t="s">
        <v>23</v>
      </c>
      <c r="C206" s="30">
        <v>10.0</v>
      </c>
      <c r="D206" s="157" t="s">
        <v>723</v>
      </c>
      <c r="E206" s="149">
        <v>199384.72</v>
      </c>
      <c r="F206" s="31" t="s">
        <v>46</v>
      </c>
      <c r="G206" s="50" t="s">
        <v>16</v>
      </c>
    </row>
    <row r="207" ht="15.75" customHeight="1">
      <c r="A207" s="30" t="s">
        <v>237</v>
      </c>
      <c r="B207" s="30" t="s">
        <v>23</v>
      </c>
      <c r="C207" s="30">
        <v>1.0</v>
      </c>
      <c r="D207" s="157" t="s">
        <v>1740</v>
      </c>
      <c r="E207" s="149">
        <v>199209.25</v>
      </c>
      <c r="F207" s="31" t="s">
        <v>49</v>
      </c>
      <c r="G207" s="50" t="s">
        <v>10</v>
      </c>
      <c r="H207" s="50" t="s">
        <v>1741</v>
      </c>
      <c r="I207" s="50" t="s">
        <v>1728</v>
      </c>
    </row>
    <row r="208" ht="15.75" customHeight="1">
      <c r="A208" s="30" t="s">
        <v>237</v>
      </c>
      <c r="B208" s="30" t="s">
        <v>23</v>
      </c>
      <c r="C208" s="30">
        <v>2.0</v>
      </c>
      <c r="D208" s="157" t="s">
        <v>1620</v>
      </c>
      <c r="E208" s="149">
        <v>198093.09</v>
      </c>
      <c r="F208" s="31" t="s">
        <v>55</v>
      </c>
      <c r="G208" s="50" t="s">
        <v>16</v>
      </c>
    </row>
    <row r="209" ht="15.75" customHeight="1">
      <c r="A209" s="30" t="s">
        <v>237</v>
      </c>
      <c r="B209" s="30" t="s">
        <v>23</v>
      </c>
      <c r="C209" s="30">
        <v>3.0</v>
      </c>
      <c r="D209" s="157" t="s">
        <v>1735</v>
      </c>
      <c r="E209" s="149">
        <v>198470.01</v>
      </c>
      <c r="F209" s="31" t="s">
        <v>49</v>
      </c>
      <c r="G209" s="50" t="s">
        <v>16</v>
      </c>
    </row>
    <row r="210" ht="15.75" customHeight="1">
      <c r="A210" s="30" t="s">
        <v>237</v>
      </c>
      <c r="B210" s="30" t="s">
        <v>23</v>
      </c>
      <c r="C210" s="30">
        <v>4.0</v>
      </c>
      <c r="D210" s="157" t="s">
        <v>1720</v>
      </c>
      <c r="E210" s="149">
        <v>198461.39</v>
      </c>
      <c r="F210" s="31" t="s">
        <v>55</v>
      </c>
      <c r="G210" s="50" t="s">
        <v>16</v>
      </c>
    </row>
    <row r="211" ht="15.75" customHeight="1">
      <c r="A211" s="30" t="s">
        <v>237</v>
      </c>
      <c r="B211" s="30" t="s">
        <v>23</v>
      </c>
      <c r="C211" s="30">
        <v>5.0</v>
      </c>
      <c r="D211" s="157" t="s">
        <v>723</v>
      </c>
      <c r="E211" s="149">
        <v>199511.21</v>
      </c>
      <c r="F211" s="31" t="s">
        <v>46</v>
      </c>
      <c r="G211" s="50" t="s">
        <v>16</v>
      </c>
    </row>
    <row r="212" ht="15.75" customHeight="1">
      <c r="A212" s="30" t="s">
        <v>237</v>
      </c>
      <c r="B212" s="30" t="s">
        <v>23</v>
      </c>
      <c r="C212" s="30">
        <v>6.0</v>
      </c>
      <c r="D212" s="157" t="s">
        <v>1742</v>
      </c>
      <c r="E212" s="149">
        <v>196865.22</v>
      </c>
      <c r="F212" s="31" t="s">
        <v>120</v>
      </c>
      <c r="G212" s="50" t="s">
        <v>16</v>
      </c>
    </row>
    <row r="213" ht="15.75" customHeight="1">
      <c r="A213" s="30" t="s">
        <v>237</v>
      </c>
      <c r="B213" s="30" t="s">
        <v>23</v>
      </c>
      <c r="C213" s="30">
        <v>7.0</v>
      </c>
      <c r="D213" s="157" t="s">
        <v>1743</v>
      </c>
      <c r="E213" s="149">
        <v>198454.7</v>
      </c>
      <c r="F213" s="31" t="s">
        <v>108</v>
      </c>
      <c r="G213" s="50" t="s">
        <v>16</v>
      </c>
    </row>
    <row r="214" ht="15.75" customHeight="1">
      <c r="A214" s="30" t="s">
        <v>237</v>
      </c>
      <c r="B214" s="30" t="s">
        <v>23</v>
      </c>
      <c r="C214" s="30">
        <v>8.0</v>
      </c>
      <c r="D214" s="157" t="s">
        <v>723</v>
      </c>
      <c r="E214" s="149">
        <v>198033.58</v>
      </c>
      <c r="F214" s="31" t="s">
        <v>46</v>
      </c>
      <c r="G214" s="50" t="s">
        <v>16</v>
      </c>
    </row>
    <row r="215" ht="15.75" customHeight="1">
      <c r="A215" s="30" t="s">
        <v>237</v>
      </c>
      <c r="B215" s="30" t="s">
        <v>23</v>
      </c>
      <c r="C215" s="30">
        <v>9.0</v>
      </c>
      <c r="D215" s="157" t="s">
        <v>798</v>
      </c>
      <c r="E215" s="149">
        <v>199231.55</v>
      </c>
      <c r="F215" s="31" t="s">
        <v>28</v>
      </c>
      <c r="G215" s="50" t="s">
        <v>16</v>
      </c>
    </row>
    <row r="216" ht="15.75" customHeight="1">
      <c r="A216" s="30" t="s">
        <v>237</v>
      </c>
      <c r="B216" s="30" t="s">
        <v>23</v>
      </c>
      <c r="C216" s="30">
        <v>10.0</v>
      </c>
      <c r="D216" s="157" t="s">
        <v>1735</v>
      </c>
      <c r="E216" s="149">
        <v>199738.45</v>
      </c>
      <c r="F216" s="31" t="s">
        <v>49</v>
      </c>
      <c r="G216" s="50" t="s">
        <v>16</v>
      </c>
    </row>
    <row r="217" ht="15.75" customHeight="1">
      <c r="A217" s="30" t="s">
        <v>250</v>
      </c>
      <c r="B217" s="30" t="s">
        <v>23</v>
      </c>
      <c r="C217" s="30">
        <v>1.0</v>
      </c>
      <c r="D217" s="157" t="s">
        <v>710</v>
      </c>
      <c r="E217" s="149">
        <v>200000.0</v>
      </c>
      <c r="F217" s="31" t="s">
        <v>123</v>
      </c>
      <c r="G217" s="50" t="s">
        <v>16</v>
      </c>
    </row>
    <row r="218" ht="15.75" customHeight="1">
      <c r="A218" s="30" t="s">
        <v>250</v>
      </c>
      <c r="B218" s="30" t="s">
        <v>23</v>
      </c>
      <c r="C218" s="30">
        <v>2.0</v>
      </c>
      <c r="D218" s="157" t="s">
        <v>1744</v>
      </c>
      <c r="E218" s="149">
        <v>123172.14</v>
      </c>
      <c r="F218" s="31" t="s">
        <v>52</v>
      </c>
      <c r="G218" s="50" t="s">
        <v>16</v>
      </c>
    </row>
    <row r="219" ht="15.75" customHeight="1">
      <c r="A219" s="30" t="s">
        <v>250</v>
      </c>
      <c r="B219" s="30" t="s">
        <v>23</v>
      </c>
      <c r="C219" s="30">
        <v>3.0</v>
      </c>
      <c r="D219" s="157" t="s">
        <v>723</v>
      </c>
      <c r="E219" s="149">
        <v>199992.32</v>
      </c>
      <c r="F219" s="31" t="s">
        <v>46</v>
      </c>
      <c r="G219" s="50" t="s">
        <v>16</v>
      </c>
    </row>
    <row r="220" ht="15.75" customHeight="1">
      <c r="A220" s="30" t="s">
        <v>250</v>
      </c>
      <c r="B220" s="30" t="s">
        <v>23</v>
      </c>
      <c r="C220" s="30">
        <v>4.0</v>
      </c>
      <c r="D220" s="157" t="s">
        <v>1548</v>
      </c>
      <c r="E220" s="149">
        <v>123893.12</v>
      </c>
      <c r="F220" s="31" t="s">
        <v>52</v>
      </c>
      <c r="G220" s="50" t="s">
        <v>16</v>
      </c>
    </row>
    <row r="221" ht="15.75" customHeight="1">
      <c r="A221" s="30" t="s">
        <v>250</v>
      </c>
      <c r="B221" s="30" t="s">
        <v>23</v>
      </c>
      <c r="C221" s="30">
        <v>5.0</v>
      </c>
      <c r="D221" s="157" t="s">
        <v>1745</v>
      </c>
      <c r="E221" s="149">
        <v>199897.71</v>
      </c>
      <c r="F221" s="31" t="s">
        <v>46</v>
      </c>
      <c r="G221" s="50" t="s">
        <v>16</v>
      </c>
    </row>
    <row r="222" ht="15.75" customHeight="1">
      <c r="A222" s="30" t="s">
        <v>250</v>
      </c>
      <c r="B222" s="30" t="s">
        <v>23</v>
      </c>
      <c r="C222" s="30">
        <v>6.0</v>
      </c>
      <c r="D222" s="157" t="s">
        <v>1746</v>
      </c>
      <c r="E222" s="149">
        <v>199927.01</v>
      </c>
      <c r="F222" s="31" t="s">
        <v>87</v>
      </c>
      <c r="G222" s="50" t="s">
        <v>16</v>
      </c>
    </row>
    <row r="223" ht="15.75" customHeight="1">
      <c r="A223" s="30" t="s">
        <v>250</v>
      </c>
      <c r="B223" s="30" t="s">
        <v>23</v>
      </c>
      <c r="C223" s="30">
        <v>7.0</v>
      </c>
      <c r="D223" s="157" t="s">
        <v>1747</v>
      </c>
      <c r="E223" s="149">
        <v>199876.77</v>
      </c>
      <c r="F223" s="31" t="s">
        <v>90</v>
      </c>
      <c r="G223" s="50" t="s">
        <v>16</v>
      </c>
    </row>
    <row r="224" ht="15.75" customHeight="1">
      <c r="A224" s="30" t="s">
        <v>250</v>
      </c>
      <c r="B224" s="30" t="s">
        <v>23</v>
      </c>
      <c r="C224" s="30">
        <v>8.0</v>
      </c>
      <c r="D224" s="157" t="s">
        <v>1580</v>
      </c>
      <c r="E224" s="149">
        <v>199966.37</v>
      </c>
      <c r="F224" s="31" t="s">
        <v>61</v>
      </c>
      <c r="G224" s="50" t="s">
        <v>16</v>
      </c>
    </row>
    <row r="225" ht="15.75" customHeight="1">
      <c r="A225" s="30" t="s">
        <v>250</v>
      </c>
      <c r="B225" s="30" t="s">
        <v>23</v>
      </c>
      <c r="C225" s="30">
        <v>9.0</v>
      </c>
      <c r="D225" s="157" t="s">
        <v>1731</v>
      </c>
      <c r="E225" s="149">
        <v>193141.34</v>
      </c>
      <c r="F225" s="31" t="s">
        <v>46</v>
      </c>
      <c r="G225" s="50" t="s">
        <v>16</v>
      </c>
    </row>
    <row r="226" ht="15.75" customHeight="1">
      <c r="A226" s="30" t="s">
        <v>251</v>
      </c>
      <c r="B226" s="30" t="s">
        <v>23</v>
      </c>
      <c r="C226" s="30">
        <v>1.0</v>
      </c>
      <c r="D226" s="157" t="s">
        <v>723</v>
      </c>
      <c r="E226" s="149">
        <v>199885.87</v>
      </c>
      <c r="F226" s="31" t="s">
        <v>46</v>
      </c>
      <c r="G226" s="50" t="s">
        <v>16</v>
      </c>
    </row>
    <row r="227" ht="15.75" customHeight="1">
      <c r="A227" s="30" t="s">
        <v>251</v>
      </c>
      <c r="B227" s="30" t="s">
        <v>23</v>
      </c>
      <c r="C227" s="30">
        <v>2.0</v>
      </c>
      <c r="D227" s="157" t="s">
        <v>723</v>
      </c>
      <c r="E227" s="149">
        <v>199913.66</v>
      </c>
      <c r="F227" s="31" t="s">
        <v>46</v>
      </c>
      <c r="G227" s="50" t="s">
        <v>16</v>
      </c>
    </row>
    <row r="228" ht="15.75" customHeight="1">
      <c r="A228" s="30" t="s">
        <v>251</v>
      </c>
      <c r="B228" s="30" t="s">
        <v>23</v>
      </c>
      <c r="C228" s="30">
        <v>3.0</v>
      </c>
      <c r="D228" s="157" t="s">
        <v>723</v>
      </c>
      <c r="E228" s="149">
        <v>199801.3</v>
      </c>
      <c r="F228" s="31" t="s">
        <v>46</v>
      </c>
      <c r="G228" s="50" t="s">
        <v>16</v>
      </c>
    </row>
    <row r="229" ht="15.75" customHeight="1">
      <c r="A229" s="30" t="s">
        <v>251</v>
      </c>
      <c r="B229" s="30" t="s">
        <v>23</v>
      </c>
      <c r="C229" s="30">
        <v>4.0</v>
      </c>
      <c r="D229" s="157" t="s">
        <v>723</v>
      </c>
      <c r="E229" s="149">
        <v>99486.34</v>
      </c>
      <c r="F229" s="31" t="s">
        <v>46</v>
      </c>
      <c r="G229" s="50" t="s">
        <v>16</v>
      </c>
    </row>
    <row r="230" ht="15.75" customHeight="1">
      <c r="A230" s="30" t="s">
        <v>251</v>
      </c>
      <c r="B230" s="30" t="s">
        <v>23</v>
      </c>
      <c r="C230" s="30">
        <v>5.0</v>
      </c>
      <c r="D230" s="157" t="s">
        <v>723</v>
      </c>
      <c r="E230" s="149">
        <v>199986.39</v>
      </c>
      <c r="F230" s="31" t="s">
        <v>46</v>
      </c>
      <c r="G230" s="50" t="s">
        <v>16</v>
      </c>
    </row>
    <row r="231" ht="15.75" customHeight="1">
      <c r="A231" s="30" t="s">
        <v>251</v>
      </c>
      <c r="B231" s="30" t="s">
        <v>23</v>
      </c>
      <c r="C231" s="30">
        <v>6.0</v>
      </c>
      <c r="D231" s="157" t="s">
        <v>723</v>
      </c>
      <c r="E231" s="149">
        <v>199861.46</v>
      </c>
      <c r="F231" s="31" t="s">
        <v>46</v>
      </c>
      <c r="G231" s="50" t="s">
        <v>16</v>
      </c>
    </row>
    <row r="232" ht="15.75" customHeight="1">
      <c r="A232" s="30" t="s">
        <v>251</v>
      </c>
      <c r="B232" s="30" t="s">
        <v>23</v>
      </c>
      <c r="C232" s="30">
        <v>7.0</v>
      </c>
      <c r="D232" s="157" t="s">
        <v>723</v>
      </c>
      <c r="E232" s="149">
        <v>99972.18</v>
      </c>
      <c r="F232" s="31" t="s">
        <v>46</v>
      </c>
      <c r="G232" s="50" t="s">
        <v>16</v>
      </c>
    </row>
    <row r="233" ht="15.75" customHeight="1">
      <c r="A233" s="30" t="s">
        <v>251</v>
      </c>
      <c r="B233" s="30" t="s">
        <v>23</v>
      </c>
      <c r="C233" s="30">
        <v>8.0</v>
      </c>
      <c r="D233" s="157" t="s">
        <v>1735</v>
      </c>
      <c r="E233" s="149">
        <v>199974.44</v>
      </c>
      <c r="F233" s="31" t="s">
        <v>49</v>
      </c>
      <c r="G233" s="50" t="s">
        <v>16</v>
      </c>
    </row>
    <row r="234" ht="15.75" customHeight="1">
      <c r="A234" s="30" t="s">
        <v>251</v>
      </c>
      <c r="B234" s="30" t="s">
        <v>23</v>
      </c>
      <c r="C234" s="30">
        <v>9.0</v>
      </c>
      <c r="D234" s="157" t="s">
        <v>1580</v>
      </c>
      <c r="E234" s="149">
        <v>199965.92</v>
      </c>
      <c r="F234" s="31" t="s">
        <v>61</v>
      </c>
      <c r="G234" s="50" t="s">
        <v>16</v>
      </c>
    </row>
    <row r="235" ht="15.75" customHeight="1">
      <c r="A235" s="30" t="s">
        <v>251</v>
      </c>
      <c r="B235" s="30" t="s">
        <v>23</v>
      </c>
      <c r="C235" s="30">
        <v>10.0</v>
      </c>
      <c r="D235" s="157" t="s">
        <v>1748</v>
      </c>
      <c r="E235" s="149">
        <v>197456.0</v>
      </c>
      <c r="F235" s="31" t="s">
        <v>52</v>
      </c>
      <c r="G235" s="50" t="s">
        <v>16</v>
      </c>
    </row>
    <row r="236" ht="15.75" customHeight="1">
      <c r="A236" s="30" t="s">
        <v>251</v>
      </c>
      <c r="B236" s="30" t="s">
        <v>23</v>
      </c>
      <c r="C236" s="30">
        <v>11.0</v>
      </c>
      <c r="D236" s="157" t="s">
        <v>710</v>
      </c>
      <c r="E236" s="149">
        <v>200000.0</v>
      </c>
      <c r="F236" s="31" t="s">
        <v>123</v>
      </c>
      <c r="G236" s="50" t="s">
        <v>16</v>
      </c>
    </row>
    <row r="237" ht="15.75" customHeight="1">
      <c r="A237" s="30" t="s">
        <v>252</v>
      </c>
      <c r="B237" s="30" t="s">
        <v>23</v>
      </c>
      <c r="C237" s="30">
        <v>1.0</v>
      </c>
      <c r="D237" s="157" t="s">
        <v>1749</v>
      </c>
      <c r="E237" s="149">
        <v>199282.65</v>
      </c>
      <c r="F237" s="31" t="s">
        <v>93</v>
      </c>
      <c r="G237" s="50" t="s">
        <v>16</v>
      </c>
    </row>
    <row r="238" ht="15.75" customHeight="1">
      <c r="A238" s="30" t="s">
        <v>252</v>
      </c>
      <c r="B238" s="30" t="s">
        <v>23</v>
      </c>
      <c r="C238" s="30">
        <v>2.0</v>
      </c>
      <c r="D238" s="157" t="s">
        <v>1750</v>
      </c>
      <c r="E238" s="149">
        <v>198562.31</v>
      </c>
      <c r="F238" s="31" t="s">
        <v>102</v>
      </c>
      <c r="G238" s="50" t="s">
        <v>16</v>
      </c>
    </row>
    <row r="239" ht="15.75" customHeight="1">
      <c r="A239" s="30" t="s">
        <v>252</v>
      </c>
      <c r="B239" s="30" t="s">
        <v>23</v>
      </c>
      <c r="C239" s="30">
        <v>3.0</v>
      </c>
      <c r="D239" s="157" t="s">
        <v>723</v>
      </c>
      <c r="E239" s="149">
        <v>199702.38</v>
      </c>
      <c r="F239" s="31" t="s">
        <v>46</v>
      </c>
      <c r="G239" s="50" t="s">
        <v>16</v>
      </c>
    </row>
    <row r="240" ht="15.75" customHeight="1">
      <c r="A240" s="30" t="s">
        <v>252</v>
      </c>
      <c r="B240" s="30" t="s">
        <v>23</v>
      </c>
      <c r="C240" s="30">
        <v>4.0</v>
      </c>
      <c r="D240" s="157" t="s">
        <v>1535</v>
      </c>
      <c r="E240" s="149">
        <v>199783.2</v>
      </c>
      <c r="F240" s="31" t="s">
        <v>46</v>
      </c>
      <c r="G240" s="50" t="s">
        <v>16</v>
      </c>
    </row>
    <row r="241" ht="15.75" customHeight="1">
      <c r="A241" s="30" t="s">
        <v>252</v>
      </c>
      <c r="B241" s="30" t="s">
        <v>23</v>
      </c>
      <c r="C241" s="30">
        <v>5.0</v>
      </c>
      <c r="D241" s="157" t="s">
        <v>1751</v>
      </c>
      <c r="E241" s="149">
        <v>199601.25</v>
      </c>
      <c r="F241" s="31" t="s">
        <v>46</v>
      </c>
      <c r="G241" s="50" t="s">
        <v>16</v>
      </c>
    </row>
    <row r="242" ht="15.75" customHeight="1">
      <c r="A242" s="30" t="s">
        <v>252</v>
      </c>
      <c r="B242" s="30" t="s">
        <v>23</v>
      </c>
      <c r="C242" s="30">
        <v>6.0</v>
      </c>
      <c r="D242" s="157" t="s">
        <v>1706</v>
      </c>
      <c r="E242" s="149">
        <v>199630.14</v>
      </c>
      <c r="F242" s="31" t="s">
        <v>46</v>
      </c>
      <c r="G242" s="50" t="s">
        <v>16</v>
      </c>
    </row>
    <row r="243" ht="15.75" customHeight="1">
      <c r="A243" s="30" t="s">
        <v>252</v>
      </c>
      <c r="B243" s="30" t="s">
        <v>23</v>
      </c>
      <c r="C243" s="30">
        <v>7.0</v>
      </c>
      <c r="D243" s="157" t="s">
        <v>1620</v>
      </c>
      <c r="E243" s="149">
        <v>199483.37</v>
      </c>
      <c r="F243" s="31" t="s">
        <v>55</v>
      </c>
      <c r="G243" s="50" t="s">
        <v>16</v>
      </c>
    </row>
    <row r="244" ht="15.75" customHeight="1">
      <c r="A244" s="30" t="s">
        <v>252</v>
      </c>
      <c r="B244" s="30" t="s">
        <v>23</v>
      </c>
      <c r="C244" s="30">
        <v>8.0</v>
      </c>
      <c r="D244" s="157" t="s">
        <v>1752</v>
      </c>
      <c r="E244" s="149">
        <v>199434.82</v>
      </c>
      <c r="F244" s="31" t="s">
        <v>123</v>
      </c>
      <c r="G244" s="50" t="s">
        <v>16</v>
      </c>
    </row>
    <row r="245" ht="15.75" customHeight="1">
      <c r="A245" s="30" t="s">
        <v>252</v>
      </c>
      <c r="B245" s="30" t="s">
        <v>23</v>
      </c>
      <c r="C245" s="30">
        <v>9.0</v>
      </c>
      <c r="D245" s="157" t="s">
        <v>710</v>
      </c>
      <c r="E245" s="149">
        <v>200000.0</v>
      </c>
      <c r="F245" s="31" t="s">
        <v>123</v>
      </c>
      <c r="G245" s="50" t="s">
        <v>16</v>
      </c>
    </row>
    <row r="246" ht="15.75" customHeight="1">
      <c r="A246" s="30" t="s">
        <v>252</v>
      </c>
      <c r="B246" s="30" t="s">
        <v>23</v>
      </c>
      <c r="C246" s="30">
        <v>10.0</v>
      </c>
      <c r="D246" s="157" t="s">
        <v>1705</v>
      </c>
      <c r="E246" s="149">
        <v>199286.59</v>
      </c>
      <c r="F246" s="31" t="s">
        <v>46</v>
      </c>
      <c r="G246" s="50" t="s">
        <v>16</v>
      </c>
    </row>
    <row r="247" ht="15.75" customHeight="1">
      <c r="A247" s="30" t="s">
        <v>253</v>
      </c>
      <c r="B247" s="30" t="s">
        <v>23</v>
      </c>
      <c r="C247" s="30">
        <v>1.0</v>
      </c>
      <c r="D247" s="157" t="s">
        <v>1753</v>
      </c>
      <c r="E247" s="149">
        <v>199897.6</v>
      </c>
      <c r="F247" s="31" t="s">
        <v>96</v>
      </c>
      <c r="G247" s="50" t="s">
        <v>16</v>
      </c>
    </row>
    <row r="248" ht="15.75" customHeight="1">
      <c r="A248" s="30" t="s">
        <v>253</v>
      </c>
      <c r="B248" s="30" t="s">
        <v>23</v>
      </c>
      <c r="C248" s="30">
        <v>2.0</v>
      </c>
      <c r="D248" s="157" t="s">
        <v>1754</v>
      </c>
      <c r="E248" s="149">
        <v>199767.23</v>
      </c>
      <c r="F248" s="31" t="s">
        <v>96</v>
      </c>
      <c r="G248" s="50" t="s">
        <v>16</v>
      </c>
    </row>
    <row r="249" ht="15.75" customHeight="1">
      <c r="A249" s="30" t="s">
        <v>253</v>
      </c>
      <c r="B249" s="30" t="s">
        <v>23</v>
      </c>
      <c r="C249" s="30">
        <v>3.0</v>
      </c>
      <c r="D249" s="157" t="s">
        <v>1754</v>
      </c>
      <c r="E249" s="149">
        <v>199237.21</v>
      </c>
      <c r="F249" s="31" t="s">
        <v>96</v>
      </c>
      <c r="G249" s="50" t="s">
        <v>16</v>
      </c>
    </row>
    <row r="250" ht="15.75" customHeight="1">
      <c r="A250" s="30" t="s">
        <v>253</v>
      </c>
      <c r="B250" s="30" t="s">
        <v>23</v>
      </c>
      <c r="C250" s="30">
        <v>4.0</v>
      </c>
      <c r="D250" s="157" t="s">
        <v>1702</v>
      </c>
      <c r="E250" s="149">
        <v>199727.36</v>
      </c>
      <c r="F250" s="31" t="s">
        <v>46</v>
      </c>
      <c r="G250" s="50" t="s">
        <v>16</v>
      </c>
    </row>
    <row r="251" ht="15.75" customHeight="1">
      <c r="A251" s="30" t="s">
        <v>253</v>
      </c>
      <c r="B251" s="30" t="s">
        <v>23</v>
      </c>
      <c r="C251" s="30">
        <v>5.0</v>
      </c>
      <c r="D251" s="157" t="s">
        <v>1753</v>
      </c>
      <c r="E251" s="149">
        <v>199897.6</v>
      </c>
      <c r="F251" s="31" t="s">
        <v>96</v>
      </c>
      <c r="G251" s="50" t="s">
        <v>16</v>
      </c>
    </row>
    <row r="252" ht="15.75" customHeight="1">
      <c r="A252" s="30" t="s">
        <v>253</v>
      </c>
      <c r="B252" s="30" t="s">
        <v>23</v>
      </c>
      <c r="C252" s="30">
        <v>6.0</v>
      </c>
      <c r="D252" s="157" t="s">
        <v>1580</v>
      </c>
      <c r="E252" s="149">
        <v>199899.39</v>
      </c>
      <c r="F252" s="31" t="s">
        <v>61</v>
      </c>
      <c r="G252" s="50" t="s">
        <v>16</v>
      </c>
    </row>
    <row r="253" ht="15.75" customHeight="1">
      <c r="A253" s="30" t="s">
        <v>253</v>
      </c>
      <c r="B253" s="30" t="s">
        <v>23</v>
      </c>
      <c r="C253" s="30">
        <v>7.0</v>
      </c>
      <c r="D253" s="157" t="s">
        <v>1754</v>
      </c>
      <c r="E253" s="149">
        <v>199473.9</v>
      </c>
      <c r="F253" s="31" t="s">
        <v>96</v>
      </c>
      <c r="G253" s="50" t="s">
        <v>16</v>
      </c>
    </row>
    <row r="254" ht="15.75" customHeight="1">
      <c r="A254" s="30" t="s">
        <v>253</v>
      </c>
      <c r="B254" s="30" t="s">
        <v>23</v>
      </c>
      <c r="C254" s="30">
        <v>8.0</v>
      </c>
      <c r="D254" s="157" t="s">
        <v>1539</v>
      </c>
      <c r="E254" s="149">
        <v>199891.97</v>
      </c>
      <c r="F254" s="31" t="s">
        <v>120</v>
      </c>
      <c r="G254" s="50" t="s">
        <v>16</v>
      </c>
    </row>
    <row r="255" ht="15.75" customHeight="1">
      <c r="A255" s="30" t="s">
        <v>253</v>
      </c>
      <c r="B255" s="30" t="s">
        <v>23</v>
      </c>
      <c r="C255" s="30">
        <v>9.0</v>
      </c>
      <c r="D255" s="157" t="s">
        <v>1754</v>
      </c>
      <c r="E255" s="149">
        <v>199878.57</v>
      </c>
      <c r="F255" s="31" t="s">
        <v>87</v>
      </c>
      <c r="G255" s="50" t="s">
        <v>16</v>
      </c>
    </row>
    <row r="256" ht="15.75" customHeight="1">
      <c r="A256" s="30" t="s">
        <v>254</v>
      </c>
      <c r="B256" s="30" t="s">
        <v>23</v>
      </c>
      <c r="C256" s="30">
        <v>1.0</v>
      </c>
      <c r="D256" s="157" t="s">
        <v>1658</v>
      </c>
      <c r="E256" s="149">
        <v>199765.61</v>
      </c>
      <c r="F256" s="31" t="s">
        <v>8</v>
      </c>
      <c r="G256" s="50" t="s">
        <v>16</v>
      </c>
    </row>
    <row r="257" ht="15.75" customHeight="1">
      <c r="A257" s="30" t="s">
        <v>254</v>
      </c>
      <c r="B257" s="30" t="s">
        <v>23</v>
      </c>
      <c r="C257" s="30">
        <v>2.0</v>
      </c>
      <c r="D257" s="157" t="s">
        <v>723</v>
      </c>
      <c r="E257" s="149">
        <v>199676.33</v>
      </c>
      <c r="F257" s="31" t="s">
        <v>46</v>
      </c>
      <c r="G257" s="50" t="s">
        <v>16</v>
      </c>
    </row>
    <row r="258" ht="15.75" customHeight="1">
      <c r="A258" s="30" t="s">
        <v>254</v>
      </c>
      <c r="B258" s="30" t="s">
        <v>23</v>
      </c>
      <c r="C258" s="30">
        <v>3.0</v>
      </c>
      <c r="D258" s="157" t="s">
        <v>1548</v>
      </c>
      <c r="E258" s="149">
        <v>197836.53</v>
      </c>
      <c r="F258" s="31" t="s">
        <v>52</v>
      </c>
      <c r="G258" s="50" t="s">
        <v>16</v>
      </c>
    </row>
    <row r="259" ht="15.75" customHeight="1">
      <c r="A259" s="30" t="s">
        <v>254</v>
      </c>
      <c r="B259" s="30" t="s">
        <v>23</v>
      </c>
      <c r="C259" s="30">
        <v>4.0</v>
      </c>
      <c r="D259" s="157" t="s">
        <v>710</v>
      </c>
      <c r="E259" s="149">
        <v>200000.0</v>
      </c>
      <c r="F259" s="31" t="s">
        <v>123</v>
      </c>
      <c r="G259" s="50" t="s">
        <v>16</v>
      </c>
    </row>
    <row r="260" ht="15.75" customHeight="1">
      <c r="A260" s="30" t="s">
        <v>254</v>
      </c>
      <c r="B260" s="30" t="s">
        <v>23</v>
      </c>
      <c r="C260" s="30">
        <v>5.0</v>
      </c>
      <c r="D260" s="157" t="s">
        <v>1752</v>
      </c>
      <c r="E260" s="149">
        <v>199498.32</v>
      </c>
      <c r="F260" s="31" t="s">
        <v>123</v>
      </c>
      <c r="G260" s="50" t="s">
        <v>16</v>
      </c>
    </row>
    <row r="261" ht="15.75" customHeight="1">
      <c r="A261" s="30" t="s">
        <v>254</v>
      </c>
      <c r="B261" s="30" t="s">
        <v>23</v>
      </c>
      <c r="C261" s="30">
        <v>6.0</v>
      </c>
      <c r="D261" s="157" t="s">
        <v>1755</v>
      </c>
      <c r="E261" s="149">
        <v>199980.0</v>
      </c>
      <c r="F261" s="31" t="s">
        <v>28</v>
      </c>
      <c r="G261" s="50" t="s">
        <v>16</v>
      </c>
    </row>
    <row r="262" ht="15.75" customHeight="1">
      <c r="A262" s="30" t="s">
        <v>254</v>
      </c>
      <c r="B262" s="30" t="s">
        <v>23</v>
      </c>
      <c r="C262" s="30">
        <v>7.0</v>
      </c>
      <c r="D262" s="157" t="s">
        <v>1756</v>
      </c>
      <c r="E262" s="149">
        <v>199050.0</v>
      </c>
      <c r="F262" s="31" t="s">
        <v>28</v>
      </c>
      <c r="G262" s="50" t="s">
        <v>16</v>
      </c>
    </row>
    <row r="263" ht="15.75" customHeight="1">
      <c r="A263" s="30" t="s">
        <v>254</v>
      </c>
      <c r="B263" s="30" t="s">
        <v>23</v>
      </c>
      <c r="C263" s="30">
        <v>8.0</v>
      </c>
      <c r="D263" s="157" t="s">
        <v>1757</v>
      </c>
      <c r="E263" s="149">
        <v>195458.63</v>
      </c>
      <c r="F263" s="31" t="s">
        <v>8</v>
      </c>
      <c r="G263" s="50" t="s">
        <v>16</v>
      </c>
    </row>
    <row r="264" ht="15.75" customHeight="1">
      <c r="A264" s="30" t="s">
        <v>254</v>
      </c>
      <c r="B264" s="30" t="s">
        <v>23</v>
      </c>
      <c r="C264" s="30">
        <v>9.0</v>
      </c>
      <c r="D264" s="157" t="s">
        <v>1758</v>
      </c>
      <c r="E264" s="149">
        <v>200000.0</v>
      </c>
      <c r="F264" s="31" t="s">
        <v>123</v>
      </c>
      <c r="G264" s="50" t="s">
        <v>16</v>
      </c>
    </row>
    <row r="265" ht="15.75" customHeight="1">
      <c r="A265" s="30" t="s">
        <v>255</v>
      </c>
      <c r="B265" s="30" t="s">
        <v>23</v>
      </c>
      <c r="C265" s="30">
        <v>1.0</v>
      </c>
      <c r="D265" s="157" t="s">
        <v>1759</v>
      </c>
      <c r="E265" s="149">
        <v>195005.76</v>
      </c>
      <c r="F265" s="31" t="s">
        <v>46</v>
      </c>
      <c r="G265" s="50" t="s">
        <v>16</v>
      </c>
    </row>
    <row r="266" ht="15.75" customHeight="1">
      <c r="A266" s="30" t="s">
        <v>255</v>
      </c>
      <c r="B266" s="30" t="s">
        <v>23</v>
      </c>
      <c r="C266" s="30">
        <v>2.0</v>
      </c>
      <c r="D266" s="157" t="s">
        <v>1759</v>
      </c>
      <c r="E266" s="149">
        <v>197291.0</v>
      </c>
      <c r="F266" s="31" t="s">
        <v>46</v>
      </c>
      <c r="G266" s="50" t="s">
        <v>16</v>
      </c>
    </row>
    <row r="267" ht="15.75" customHeight="1">
      <c r="A267" s="30" t="s">
        <v>255</v>
      </c>
      <c r="B267" s="30" t="s">
        <v>23</v>
      </c>
      <c r="C267" s="30">
        <v>3.0</v>
      </c>
      <c r="D267" s="157" t="s">
        <v>1655</v>
      </c>
      <c r="E267" s="149">
        <v>199439.52</v>
      </c>
      <c r="F267" s="31" t="s">
        <v>120</v>
      </c>
      <c r="G267" s="50" t="s">
        <v>16</v>
      </c>
    </row>
    <row r="268" ht="15.75" customHeight="1">
      <c r="A268" s="30" t="s">
        <v>255</v>
      </c>
      <c r="B268" s="30" t="s">
        <v>23</v>
      </c>
      <c r="C268" s="30">
        <v>4.0</v>
      </c>
      <c r="D268" s="157" t="s">
        <v>723</v>
      </c>
      <c r="E268" s="149">
        <v>199636.94</v>
      </c>
      <c r="F268" s="31" t="s">
        <v>46</v>
      </c>
      <c r="G268" s="50" t="s">
        <v>16</v>
      </c>
    </row>
    <row r="269" ht="15.75" customHeight="1">
      <c r="A269" s="30" t="s">
        <v>255</v>
      </c>
      <c r="B269" s="30" t="s">
        <v>23</v>
      </c>
      <c r="C269" s="30">
        <v>5.0</v>
      </c>
      <c r="D269" s="157" t="s">
        <v>991</v>
      </c>
      <c r="E269" s="149">
        <v>197040.82</v>
      </c>
      <c r="F269" s="31" t="s">
        <v>87</v>
      </c>
      <c r="G269" s="50" t="s">
        <v>16</v>
      </c>
    </row>
    <row r="270" ht="15.75" customHeight="1">
      <c r="A270" s="30" t="s">
        <v>255</v>
      </c>
      <c r="B270" s="30" t="s">
        <v>23</v>
      </c>
      <c r="C270" s="30">
        <v>6.0</v>
      </c>
      <c r="D270" s="157" t="s">
        <v>1681</v>
      </c>
      <c r="E270" s="149">
        <v>199650.08</v>
      </c>
      <c r="F270" s="31" t="s">
        <v>46</v>
      </c>
      <c r="G270" s="50" t="s">
        <v>16</v>
      </c>
    </row>
    <row r="271" ht="15.75" customHeight="1">
      <c r="A271" s="30" t="s">
        <v>255</v>
      </c>
      <c r="B271" s="30" t="s">
        <v>23</v>
      </c>
      <c r="C271" s="30">
        <v>7.0</v>
      </c>
      <c r="D271" s="157" t="s">
        <v>798</v>
      </c>
      <c r="E271" s="149">
        <v>199102.53</v>
      </c>
      <c r="F271" s="31" t="s">
        <v>28</v>
      </c>
      <c r="G271" s="50" t="s">
        <v>16</v>
      </c>
    </row>
    <row r="272" ht="15.75" customHeight="1">
      <c r="A272" s="30" t="s">
        <v>255</v>
      </c>
      <c r="B272" s="30" t="s">
        <v>23</v>
      </c>
      <c r="C272" s="30">
        <v>8.0</v>
      </c>
      <c r="D272" s="157" t="s">
        <v>1760</v>
      </c>
      <c r="E272" s="149">
        <v>195251.68</v>
      </c>
      <c r="F272" s="31" t="s">
        <v>52</v>
      </c>
      <c r="G272" s="50" t="s">
        <v>16</v>
      </c>
    </row>
    <row r="273" ht="15.75" customHeight="1">
      <c r="A273" s="30" t="s">
        <v>255</v>
      </c>
      <c r="B273" s="30" t="s">
        <v>23</v>
      </c>
      <c r="C273" s="30">
        <v>9.0</v>
      </c>
      <c r="D273" s="157" t="s">
        <v>1548</v>
      </c>
      <c r="E273" s="149">
        <v>195610.97</v>
      </c>
      <c r="F273" s="31" t="s">
        <v>52</v>
      </c>
      <c r="G273" s="50" t="s">
        <v>16</v>
      </c>
    </row>
    <row r="274" ht="15.75" customHeight="1">
      <c r="A274" s="30" t="s">
        <v>255</v>
      </c>
      <c r="B274" s="30" t="s">
        <v>23</v>
      </c>
      <c r="C274" s="30">
        <v>10.0</v>
      </c>
      <c r="D274" s="157" t="s">
        <v>1548</v>
      </c>
      <c r="E274" s="149">
        <v>195571.05</v>
      </c>
      <c r="F274" s="31" t="s">
        <v>52</v>
      </c>
      <c r="G274" s="50" t="s">
        <v>16</v>
      </c>
    </row>
    <row r="275" ht="15.75" customHeight="1">
      <c r="A275" s="30" t="s">
        <v>256</v>
      </c>
      <c r="B275" s="30" t="s">
        <v>23</v>
      </c>
      <c r="C275" s="30">
        <v>1.0</v>
      </c>
      <c r="D275" s="157" t="s">
        <v>1645</v>
      </c>
      <c r="E275" s="149">
        <v>199891.51</v>
      </c>
      <c r="F275" s="31" t="s">
        <v>87</v>
      </c>
      <c r="G275" s="50" t="s">
        <v>16</v>
      </c>
    </row>
    <row r="276" ht="15.75" customHeight="1">
      <c r="A276" s="30" t="s">
        <v>256</v>
      </c>
      <c r="B276" s="30" t="s">
        <v>23</v>
      </c>
      <c r="C276" s="30">
        <v>2.0</v>
      </c>
      <c r="D276" s="157" t="s">
        <v>1761</v>
      </c>
      <c r="E276" s="149">
        <v>199941.37</v>
      </c>
      <c r="F276" s="31" t="s">
        <v>49</v>
      </c>
      <c r="G276" s="50" t="s">
        <v>16</v>
      </c>
    </row>
    <row r="277" ht="15.75" customHeight="1">
      <c r="A277" s="30" t="s">
        <v>256</v>
      </c>
      <c r="B277" s="30" t="s">
        <v>23</v>
      </c>
      <c r="C277" s="30">
        <v>3.0</v>
      </c>
      <c r="D277" s="157" t="s">
        <v>1762</v>
      </c>
      <c r="E277" s="149">
        <v>199890.43</v>
      </c>
      <c r="F277" s="31" t="s">
        <v>46</v>
      </c>
      <c r="G277" s="50" t="s">
        <v>16</v>
      </c>
    </row>
    <row r="278" ht="15.75" customHeight="1">
      <c r="A278" s="30" t="s">
        <v>256</v>
      </c>
      <c r="B278" s="30" t="s">
        <v>23</v>
      </c>
      <c r="C278" s="30">
        <v>4.0</v>
      </c>
      <c r="D278" s="157" t="s">
        <v>798</v>
      </c>
      <c r="E278" s="149">
        <v>199819.2</v>
      </c>
      <c r="F278" s="31" t="s">
        <v>28</v>
      </c>
      <c r="G278" s="50" t="s">
        <v>16</v>
      </c>
    </row>
    <row r="279" ht="15.75" customHeight="1">
      <c r="A279" s="30" t="s">
        <v>256</v>
      </c>
      <c r="B279" s="30" t="s">
        <v>23</v>
      </c>
      <c r="C279" s="30">
        <v>5.0</v>
      </c>
      <c r="D279" s="157" t="s">
        <v>1762</v>
      </c>
      <c r="E279" s="149">
        <v>199900.96</v>
      </c>
      <c r="F279" s="31" t="s">
        <v>46</v>
      </c>
      <c r="G279" s="50" t="s">
        <v>16</v>
      </c>
    </row>
    <row r="280" ht="15.75" customHeight="1">
      <c r="A280" s="30" t="s">
        <v>256</v>
      </c>
      <c r="B280" s="30" t="s">
        <v>23</v>
      </c>
      <c r="C280" s="30">
        <v>6.0</v>
      </c>
      <c r="D280" s="157" t="s">
        <v>1763</v>
      </c>
      <c r="E280" s="149">
        <v>199933.37</v>
      </c>
      <c r="F280" s="31" t="s">
        <v>93</v>
      </c>
      <c r="G280" s="50" t="s">
        <v>16</v>
      </c>
    </row>
    <row r="281" ht="15.75" customHeight="1">
      <c r="A281" s="30" t="s">
        <v>256</v>
      </c>
      <c r="B281" s="30" t="s">
        <v>23</v>
      </c>
      <c r="C281" s="30">
        <v>7.0</v>
      </c>
      <c r="D281" s="157" t="s">
        <v>1764</v>
      </c>
      <c r="E281" s="149">
        <v>199833.56</v>
      </c>
      <c r="F281" s="31" t="s">
        <v>108</v>
      </c>
      <c r="G281" s="50" t="s">
        <v>16</v>
      </c>
    </row>
    <row r="282" ht="15.75" customHeight="1">
      <c r="A282" s="30" t="s">
        <v>256</v>
      </c>
      <c r="B282" s="30" t="s">
        <v>23</v>
      </c>
      <c r="C282" s="30">
        <v>8.0</v>
      </c>
      <c r="D282" s="157" t="s">
        <v>1762</v>
      </c>
      <c r="E282" s="149">
        <v>199918.84</v>
      </c>
      <c r="F282" s="31" t="s">
        <v>46</v>
      </c>
      <c r="G282" s="50" t="s">
        <v>16</v>
      </c>
    </row>
    <row r="283" ht="15.75" customHeight="1">
      <c r="A283" s="30" t="s">
        <v>256</v>
      </c>
      <c r="B283" s="30" t="s">
        <v>23</v>
      </c>
      <c r="C283" s="30">
        <v>9.0</v>
      </c>
      <c r="D283" s="157" t="s">
        <v>710</v>
      </c>
      <c r="E283" s="149">
        <v>200000.0</v>
      </c>
      <c r="F283" s="31" t="s">
        <v>123</v>
      </c>
      <c r="G283" s="50" t="s">
        <v>16</v>
      </c>
    </row>
    <row r="284" ht="15.75" customHeight="1">
      <c r="A284" s="30" t="s">
        <v>256</v>
      </c>
      <c r="B284" s="30" t="s">
        <v>23</v>
      </c>
      <c r="C284" s="30">
        <v>10.0</v>
      </c>
      <c r="D284" s="157" t="s">
        <v>1761</v>
      </c>
      <c r="E284" s="149">
        <v>199833.56</v>
      </c>
      <c r="F284" s="31" t="s">
        <v>49</v>
      </c>
      <c r="G284" s="50" t="s">
        <v>16</v>
      </c>
    </row>
    <row r="285" ht="15.75" customHeight="1">
      <c r="A285" s="30" t="s">
        <v>257</v>
      </c>
      <c r="B285" s="30" t="s">
        <v>23</v>
      </c>
      <c r="C285" s="30">
        <v>1.0</v>
      </c>
      <c r="D285" s="157" t="s">
        <v>1765</v>
      </c>
      <c r="E285" s="149">
        <v>199679.1</v>
      </c>
      <c r="F285" s="31" t="s">
        <v>120</v>
      </c>
      <c r="G285" s="50" t="s">
        <v>16</v>
      </c>
    </row>
    <row r="286" ht="15.75" customHeight="1">
      <c r="A286" s="30" t="s">
        <v>257</v>
      </c>
      <c r="B286" s="30" t="s">
        <v>23</v>
      </c>
      <c r="C286" s="30">
        <v>2.0</v>
      </c>
      <c r="D286" s="157" t="s">
        <v>1766</v>
      </c>
      <c r="E286" s="149">
        <v>199629.21</v>
      </c>
      <c r="F286" s="31" t="s">
        <v>93</v>
      </c>
      <c r="G286" s="50" t="s">
        <v>16</v>
      </c>
    </row>
    <row r="287" ht="15.75" customHeight="1">
      <c r="A287" s="30" t="s">
        <v>257</v>
      </c>
      <c r="B287" s="30" t="s">
        <v>23</v>
      </c>
      <c r="C287" s="30">
        <v>3.0</v>
      </c>
      <c r="D287" s="157" t="s">
        <v>1752</v>
      </c>
      <c r="E287" s="149">
        <v>199367.78</v>
      </c>
      <c r="F287" s="31" t="s">
        <v>123</v>
      </c>
      <c r="G287" s="50" t="s">
        <v>16</v>
      </c>
    </row>
    <row r="288" ht="15.75" customHeight="1">
      <c r="A288" s="30" t="s">
        <v>257</v>
      </c>
      <c r="B288" s="30" t="s">
        <v>23</v>
      </c>
      <c r="C288" s="30">
        <v>4.0</v>
      </c>
      <c r="D288" s="157" t="s">
        <v>1767</v>
      </c>
      <c r="E288" s="149">
        <v>199372.24</v>
      </c>
      <c r="F288" s="31" t="s">
        <v>37</v>
      </c>
      <c r="G288" s="50" t="s">
        <v>16</v>
      </c>
    </row>
    <row r="289" ht="15.75" customHeight="1">
      <c r="A289" s="30" t="s">
        <v>257</v>
      </c>
      <c r="B289" s="30" t="s">
        <v>23</v>
      </c>
      <c r="C289" s="30">
        <v>5.0</v>
      </c>
      <c r="D289" s="157" t="s">
        <v>1768</v>
      </c>
      <c r="E289" s="149">
        <v>199256.96</v>
      </c>
      <c r="F289" s="31" t="s">
        <v>8</v>
      </c>
      <c r="G289" s="50" t="s">
        <v>16</v>
      </c>
    </row>
    <row r="290" ht="15.75" customHeight="1">
      <c r="A290" s="30" t="s">
        <v>257</v>
      </c>
      <c r="B290" s="30" t="s">
        <v>23</v>
      </c>
      <c r="C290" s="30">
        <v>6.0</v>
      </c>
      <c r="D290" s="157" t="s">
        <v>1769</v>
      </c>
      <c r="E290" s="149">
        <v>199264.36</v>
      </c>
      <c r="F290" s="31" t="s">
        <v>37</v>
      </c>
      <c r="G290" s="50" t="s">
        <v>16</v>
      </c>
    </row>
    <row r="291" ht="15.75" customHeight="1">
      <c r="A291" s="30" t="s">
        <v>257</v>
      </c>
      <c r="B291" s="30" t="s">
        <v>23</v>
      </c>
      <c r="C291" s="30">
        <v>7.0</v>
      </c>
      <c r="D291" s="157" t="s">
        <v>1770</v>
      </c>
      <c r="E291" s="149">
        <v>199387.76</v>
      </c>
      <c r="F291" s="31" t="s">
        <v>67</v>
      </c>
      <c r="G291" s="50" t="s">
        <v>16</v>
      </c>
    </row>
    <row r="292" ht="15.75" customHeight="1">
      <c r="A292" s="30" t="s">
        <v>257</v>
      </c>
      <c r="B292" s="30" t="s">
        <v>23</v>
      </c>
      <c r="C292" s="30">
        <v>8.0</v>
      </c>
      <c r="D292" s="157" t="s">
        <v>1770</v>
      </c>
      <c r="E292" s="149">
        <v>198587.19</v>
      </c>
      <c r="F292" s="31" t="s">
        <v>67</v>
      </c>
      <c r="G292" s="50" t="s">
        <v>16</v>
      </c>
    </row>
    <row r="293" ht="15.75" customHeight="1">
      <c r="A293" s="30" t="s">
        <v>257</v>
      </c>
      <c r="B293" s="30" t="s">
        <v>23</v>
      </c>
      <c r="C293" s="30">
        <v>9.0</v>
      </c>
      <c r="D293" s="157" t="s">
        <v>1771</v>
      </c>
      <c r="E293" s="149">
        <v>197855.36</v>
      </c>
      <c r="F293" s="31" t="s">
        <v>43</v>
      </c>
      <c r="G293" s="50" t="s">
        <v>16</v>
      </c>
    </row>
    <row r="294" ht="15.75" customHeight="1">
      <c r="A294" s="135" t="s">
        <v>257</v>
      </c>
      <c r="B294" s="135" t="s">
        <v>23</v>
      </c>
      <c r="C294" s="135">
        <v>10.0</v>
      </c>
      <c r="D294" s="215" t="s">
        <v>1735</v>
      </c>
      <c r="E294" s="150">
        <v>199692.33</v>
      </c>
      <c r="F294" s="137" t="s">
        <v>49</v>
      </c>
      <c r="G294" s="50" t="s">
        <v>16</v>
      </c>
    </row>
    <row r="295" ht="15.75" customHeight="1">
      <c r="A295" s="30" t="s">
        <v>234</v>
      </c>
      <c r="B295" s="30" t="s">
        <v>12</v>
      </c>
      <c r="C295" s="30">
        <v>1.0</v>
      </c>
      <c r="D295" s="157" t="s">
        <v>1772</v>
      </c>
      <c r="E295" s="149">
        <v>197174.25</v>
      </c>
      <c r="F295" s="31" t="s">
        <v>93</v>
      </c>
      <c r="G295" s="50"/>
    </row>
    <row r="296" ht="15.75" customHeight="1">
      <c r="A296" s="30" t="s">
        <v>234</v>
      </c>
      <c r="B296" s="30" t="s">
        <v>12</v>
      </c>
      <c r="C296" s="30">
        <v>2.0</v>
      </c>
      <c r="D296" s="157" t="s">
        <v>1658</v>
      </c>
      <c r="E296" s="149">
        <v>194695.33</v>
      </c>
      <c r="F296" s="31" t="s">
        <v>8</v>
      </c>
      <c r="G296" s="50"/>
    </row>
    <row r="297" ht="15.75" customHeight="1">
      <c r="A297" s="30" t="s">
        <v>234</v>
      </c>
      <c r="B297" s="30" t="s">
        <v>12</v>
      </c>
      <c r="C297" s="30">
        <v>3.0</v>
      </c>
      <c r="D297" s="157" t="s">
        <v>111</v>
      </c>
      <c r="E297" s="149">
        <v>145421.64</v>
      </c>
      <c r="F297" s="31" t="s">
        <v>111</v>
      </c>
      <c r="G297" s="50"/>
    </row>
    <row r="298" ht="15.75" customHeight="1">
      <c r="A298" s="30" t="s">
        <v>234</v>
      </c>
      <c r="B298" s="30" t="s">
        <v>12</v>
      </c>
      <c r="C298" s="30">
        <v>4.0</v>
      </c>
      <c r="D298" s="157" t="s">
        <v>742</v>
      </c>
      <c r="E298" s="149">
        <v>74482.64</v>
      </c>
      <c r="F298" s="31" t="s">
        <v>114</v>
      </c>
      <c r="G298" s="50"/>
    </row>
    <row r="299" ht="15.75" customHeight="1">
      <c r="A299" s="30" t="s">
        <v>234</v>
      </c>
      <c r="B299" s="30" t="s">
        <v>12</v>
      </c>
      <c r="C299" s="30">
        <v>5.0</v>
      </c>
      <c r="D299" s="157" t="s">
        <v>1773</v>
      </c>
      <c r="E299" s="149">
        <v>98441.48</v>
      </c>
      <c r="F299" s="31" t="s">
        <v>46</v>
      </c>
      <c r="G299" s="50"/>
    </row>
    <row r="300" ht="15.75" customHeight="1">
      <c r="A300" s="30" t="s">
        <v>234</v>
      </c>
      <c r="B300" s="30" t="s">
        <v>12</v>
      </c>
      <c r="C300" s="30">
        <v>6.0</v>
      </c>
      <c r="D300" s="157" t="s">
        <v>1743</v>
      </c>
      <c r="E300" s="149">
        <v>127182.64</v>
      </c>
      <c r="F300" s="31" t="s">
        <v>108</v>
      </c>
      <c r="G300" s="50"/>
    </row>
    <row r="301" ht="15.75" customHeight="1">
      <c r="A301" s="30" t="s">
        <v>234</v>
      </c>
      <c r="B301" s="30" t="s">
        <v>12</v>
      </c>
      <c r="C301" s="30">
        <v>7.0</v>
      </c>
      <c r="D301" s="157" t="s">
        <v>1774</v>
      </c>
      <c r="E301" s="149">
        <v>195550.19</v>
      </c>
      <c r="F301" s="31" t="s">
        <v>28</v>
      </c>
      <c r="G301" s="50"/>
    </row>
    <row r="302" ht="15.75" customHeight="1">
      <c r="A302" s="30" t="s">
        <v>234</v>
      </c>
      <c r="B302" s="30" t="s">
        <v>12</v>
      </c>
      <c r="C302" s="30">
        <v>8.0</v>
      </c>
      <c r="D302" s="157" t="s">
        <v>1773</v>
      </c>
      <c r="E302" s="149">
        <v>196757.67</v>
      </c>
      <c r="F302" s="31" t="s">
        <v>46</v>
      </c>
      <c r="G302" s="50"/>
    </row>
    <row r="303" ht="15.75" customHeight="1">
      <c r="A303" s="30" t="s">
        <v>234</v>
      </c>
      <c r="B303" s="30" t="s">
        <v>12</v>
      </c>
      <c r="C303" s="30">
        <v>9.0</v>
      </c>
      <c r="D303" s="157" t="s">
        <v>1773</v>
      </c>
      <c r="E303" s="149">
        <v>197065.92</v>
      </c>
      <c r="F303" s="31" t="s">
        <v>46</v>
      </c>
      <c r="G303" s="50"/>
    </row>
    <row r="304" ht="15.75" customHeight="1">
      <c r="A304" s="30" t="s">
        <v>234</v>
      </c>
      <c r="B304" s="30" t="s">
        <v>12</v>
      </c>
      <c r="C304" s="30">
        <v>10.0</v>
      </c>
      <c r="D304" s="157" t="s">
        <v>1743</v>
      </c>
      <c r="E304" s="149">
        <v>194902.33</v>
      </c>
      <c r="F304" s="31" t="s">
        <v>52</v>
      </c>
      <c r="G304" s="50"/>
    </row>
    <row r="305" ht="15.75" customHeight="1">
      <c r="A305" s="30" t="s">
        <v>235</v>
      </c>
      <c r="B305" s="30" t="s">
        <v>12</v>
      </c>
      <c r="C305" s="30">
        <v>1.0</v>
      </c>
      <c r="D305" s="157" t="s">
        <v>1775</v>
      </c>
      <c r="E305" s="149">
        <v>145237.99</v>
      </c>
      <c r="F305" s="31" t="s">
        <v>96</v>
      </c>
      <c r="G305" s="50"/>
    </row>
    <row r="306" ht="15.75" customHeight="1">
      <c r="A306" s="30" t="s">
        <v>235</v>
      </c>
      <c r="B306" s="30" t="s">
        <v>12</v>
      </c>
      <c r="C306" s="30">
        <v>2.0</v>
      </c>
      <c r="D306" s="157" t="s">
        <v>1775</v>
      </c>
      <c r="E306" s="149">
        <v>147982.57</v>
      </c>
      <c r="F306" s="31" t="s">
        <v>96</v>
      </c>
      <c r="G306" s="50"/>
    </row>
    <row r="307" ht="15.75" customHeight="1">
      <c r="A307" s="30" t="s">
        <v>235</v>
      </c>
      <c r="B307" s="30" t="s">
        <v>12</v>
      </c>
      <c r="C307" s="30">
        <v>3.0</v>
      </c>
      <c r="D307" s="157" t="s">
        <v>1743</v>
      </c>
      <c r="E307" s="149">
        <v>167460.54</v>
      </c>
      <c r="F307" s="31" t="s">
        <v>108</v>
      </c>
      <c r="G307" s="50"/>
    </row>
    <row r="308" ht="15.75" customHeight="1">
      <c r="A308" s="30" t="s">
        <v>235</v>
      </c>
      <c r="B308" s="30" t="s">
        <v>12</v>
      </c>
      <c r="C308" s="30">
        <v>4.0</v>
      </c>
      <c r="D308" s="157" t="s">
        <v>1743</v>
      </c>
      <c r="E308" s="149">
        <v>149792.38</v>
      </c>
      <c r="F308" s="31" t="s">
        <v>108</v>
      </c>
      <c r="G308" s="50"/>
    </row>
    <row r="309" ht="15.75" customHeight="1">
      <c r="A309" s="30" t="s">
        <v>235</v>
      </c>
      <c r="B309" s="30" t="s">
        <v>12</v>
      </c>
      <c r="C309" s="30">
        <v>5.0</v>
      </c>
      <c r="D309" s="157" t="s">
        <v>772</v>
      </c>
      <c r="E309" s="149">
        <v>200000.0</v>
      </c>
      <c r="F309" s="31" t="s">
        <v>31</v>
      </c>
      <c r="G309" s="50"/>
    </row>
    <row r="310" ht="15.75" customHeight="1">
      <c r="A310" s="30" t="s">
        <v>235</v>
      </c>
      <c r="B310" s="30" t="s">
        <v>12</v>
      </c>
      <c r="C310" s="30">
        <v>6.0</v>
      </c>
      <c r="D310" s="157" t="s">
        <v>772</v>
      </c>
      <c r="E310" s="149">
        <v>200000.0</v>
      </c>
      <c r="F310" s="31" t="s">
        <v>31</v>
      </c>
      <c r="G310" s="50"/>
    </row>
    <row r="311" ht="15.75" customHeight="1">
      <c r="A311" s="30" t="s">
        <v>235</v>
      </c>
      <c r="B311" s="30" t="s">
        <v>12</v>
      </c>
      <c r="C311" s="30">
        <v>7.0</v>
      </c>
      <c r="D311" s="157" t="s">
        <v>772</v>
      </c>
      <c r="E311" s="149">
        <v>200000.0</v>
      </c>
      <c r="F311" s="31" t="s">
        <v>31</v>
      </c>
      <c r="G311" s="50"/>
    </row>
    <row r="312" ht="15.75" customHeight="1">
      <c r="A312" s="30" t="s">
        <v>235</v>
      </c>
      <c r="B312" s="30" t="s">
        <v>12</v>
      </c>
      <c r="C312" s="30">
        <v>8.0</v>
      </c>
      <c r="D312" s="157" t="s">
        <v>772</v>
      </c>
      <c r="E312" s="149">
        <v>200000.0</v>
      </c>
      <c r="F312" s="31" t="s">
        <v>31</v>
      </c>
      <c r="G312" s="50"/>
    </row>
    <row r="313" ht="15.75" customHeight="1">
      <c r="A313" s="30" t="s">
        <v>235</v>
      </c>
      <c r="B313" s="30" t="s">
        <v>12</v>
      </c>
      <c r="C313" s="30">
        <v>9.0</v>
      </c>
      <c r="D313" s="157" t="s">
        <v>1776</v>
      </c>
      <c r="E313" s="149">
        <v>199584.0</v>
      </c>
      <c r="F313" s="31" t="s">
        <v>117</v>
      </c>
      <c r="G313" s="50"/>
    </row>
    <row r="314" ht="15.75" customHeight="1">
      <c r="A314" s="30" t="s">
        <v>236</v>
      </c>
      <c r="B314" s="30" t="s">
        <v>12</v>
      </c>
      <c r="C314" s="30">
        <v>1.0</v>
      </c>
      <c r="D314" s="157" t="s">
        <v>772</v>
      </c>
      <c r="E314" s="149">
        <v>200000.0</v>
      </c>
      <c r="F314" s="31" t="s">
        <v>31</v>
      </c>
      <c r="G314" s="50"/>
    </row>
    <row r="315" ht="15.75" customHeight="1">
      <c r="A315" s="30" t="s">
        <v>236</v>
      </c>
      <c r="B315" s="30" t="s">
        <v>12</v>
      </c>
      <c r="C315" s="30">
        <v>2.0</v>
      </c>
      <c r="D315" s="157" t="s">
        <v>87</v>
      </c>
      <c r="E315" s="149">
        <v>197789.03</v>
      </c>
      <c r="F315" s="31" t="s">
        <v>87</v>
      </c>
      <c r="G315" s="50"/>
    </row>
    <row r="316" ht="15.75" customHeight="1">
      <c r="A316" s="30" t="s">
        <v>236</v>
      </c>
      <c r="B316" s="30" t="s">
        <v>12</v>
      </c>
      <c r="C316" s="30">
        <v>3.0</v>
      </c>
      <c r="D316" s="157" t="s">
        <v>772</v>
      </c>
      <c r="E316" s="149">
        <v>200000.0</v>
      </c>
      <c r="F316" s="31" t="s">
        <v>31</v>
      </c>
      <c r="G316" s="50"/>
    </row>
    <row r="317" ht="15.75" customHeight="1">
      <c r="A317" s="30" t="s">
        <v>236</v>
      </c>
      <c r="B317" s="30" t="s">
        <v>12</v>
      </c>
      <c r="C317" s="30">
        <v>4.0</v>
      </c>
      <c r="D317" s="157" t="s">
        <v>1773</v>
      </c>
      <c r="E317" s="50">
        <v>89593.19</v>
      </c>
      <c r="F317" s="31" t="s">
        <v>46</v>
      </c>
      <c r="G317" s="50"/>
    </row>
    <row r="318" ht="15.75" customHeight="1">
      <c r="A318" s="30" t="s">
        <v>237</v>
      </c>
      <c r="B318" s="30" t="s">
        <v>12</v>
      </c>
      <c r="C318" s="30">
        <v>1.0</v>
      </c>
      <c r="D318" s="157" t="s">
        <v>49</v>
      </c>
      <c r="E318" s="149">
        <v>195085.09</v>
      </c>
      <c r="F318" s="31" t="s">
        <v>49</v>
      </c>
      <c r="G318" s="50"/>
    </row>
    <row r="319" ht="15.75" customHeight="1">
      <c r="A319" s="30" t="s">
        <v>237</v>
      </c>
      <c r="B319" s="30" t="s">
        <v>12</v>
      </c>
      <c r="C319" s="30">
        <v>2.0</v>
      </c>
      <c r="D319" s="157" t="s">
        <v>49</v>
      </c>
      <c r="E319" s="149">
        <v>95427.68</v>
      </c>
      <c r="F319" s="31" t="s">
        <v>49</v>
      </c>
      <c r="G319" s="50"/>
    </row>
    <row r="320" ht="15.75" customHeight="1">
      <c r="A320" s="30" t="s">
        <v>237</v>
      </c>
      <c r="B320" s="30" t="s">
        <v>12</v>
      </c>
      <c r="C320" s="30">
        <v>3.0</v>
      </c>
      <c r="D320" s="217" t="s">
        <v>1777</v>
      </c>
      <c r="E320" s="194">
        <v>200000.0</v>
      </c>
      <c r="F320" s="122" t="s">
        <v>31</v>
      </c>
      <c r="G320" s="50"/>
    </row>
    <row r="321" ht="15.75" customHeight="1">
      <c r="A321" s="30" t="s">
        <v>237</v>
      </c>
      <c r="B321" s="30" t="s">
        <v>12</v>
      </c>
      <c r="C321" s="30">
        <v>4.0</v>
      </c>
      <c r="D321" s="157" t="s">
        <v>1616</v>
      </c>
      <c r="E321" s="149">
        <v>197374.78</v>
      </c>
      <c r="F321" s="31" t="s">
        <v>102</v>
      </c>
      <c r="G321" s="50"/>
    </row>
    <row r="322" ht="15.75" customHeight="1">
      <c r="A322" s="30" t="s">
        <v>237</v>
      </c>
      <c r="B322" s="30" t="s">
        <v>12</v>
      </c>
      <c r="C322" s="30">
        <v>5.0</v>
      </c>
      <c r="D322" s="157" t="s">
        <v>1773</v>
      </c>
      <c r="E322" s="149">
        <v>199803.41</v>
      </c>
      <c r="F322" s="31" t="s">
        <v>46</v>
      </c>
      <c r="G322" s="50"/>
    </row>
    <row r="323" ht="15.75" customHeight="1">
      <c r="A323" s="30" t="s">
        <v>237</v>
      </c>
      <c r="B323" s="30" t="s">
        <v>12</v>
      </c>
      <c r="C323" s="30">
        <v>6.0</v>
      </c>
      <c r="D323" s="157" t="s">
        <v>772</v>
      </c>
      <c r="E323" s="149">
        <v>200000.0</v>
      </c>
      <c r="F323" s="31" t="s">
        <v>31</v>
      </c>
      <c r="G323" s="50"/>
    </row>
    <row r="324" ht="15.75" customHeight="1">
      <c r="A324" s="30" t="s">
        <v>250</v>
      </c>
      <c r="B324" s="30" t="s">
        <v>12</v>
      </c>
      <c r="C324" s="30">
        <v>1.0</v>
      </c>
      <c r="D324" s="157" t="s">
        <v>1616</v>
      </c>
      <c r="E324" s="149">
        <v>200000.0</v>
      </c>
      <c r="F324" s="31" t="s">
        <v>102</v>
      </c>
      <c r="G324" s="50"/>
    </row>
    <row r="325" ht="15.75" customHeight="1">
      <c r="A325" s="30" t="s">
        <v>250</v>
      </c>
      <c r="B325" s="30" t="s">
        <v>12</v>
      </c>
      <c r="C325" s="30">
        <v>2.0</v>
      </c>
      <c r="D325" s="157" t="s">
        <v>1616</v>
      </c>
      <c r="E325" s="149">
        <v>200000.0</v>
      </c>
      <c r="F325" s="31" t="s">
        <v>102</v>
      </c>
      <c r="G325" s="50"/>
    </row>
    <row r="326" ht="15.75" customHeight="1">
      <c r="A326" s="30" t="s">
        <v>250</v>
      </c>
      <c r="B326" s="30" t="s">
        <v>12</v>
      </c>
      <c r="C326" s="30">
        <v>3.0</v>
      </c>
      <c r="D326" s="157" t="s">
        <v>772</v>
      </c>
      <c r="E326" s="149">
        <v>200000.0</v>
      </c>
      <c r="F326" s="31" t="s">
        <v>31</v>
      </c>
      <c r="G326" s="50"/>
    </row>
    <row r="327" ht="15.75" customHeight="1">
      <c r="A327" s="30" t="s">
        <v>250</v>
      </c>
      <c r="B327" s="30" t="s">
        <v>12</v>
      </c>
      <c r="C327" s="30">
        <v>4.0</v>
      </c>
      <c r="D327" s="157" t="s">
        <v>1616</v>
      </c>
      <c r="E327" s="149">
        <v>200000.0</v>
      </c>
      <c r="F327" s="31" t="s">
        <v>102</v>
      </c>
      <c r="G327" s="50"/>
    </row>
    <row r="328" ht="15.75" customHeight="1">
      <c r="A328" s="30" t="s">
        <v>250</v>
      </c>
      <c r="B328" s="30" t="s">
        <v>12</v>
      </c>
      <c r="C328" s="30">
        <v>5.0</v>
      </c>
      <c r="D328" s="217" t="s">
        <v>87</v>
      </c>
      <c r="E328" s="149">
        <v>200000.0</v>
      </c>
      <c r="F328" s="122" t="s">
        <v>87</v>
      </c>
      <c r="G328" s="50"/>
    </row>
    <row r="329" ht="15.75" customHeight="1">
      <c r="A329" s="30" t="s">
        <v>250</v>
      </c>
      <c r="B329" s="30" t="s">
        <v>12</v>
      </c>
      <c r="C329" s="30">
        <v>6.0</v>
      </c>
      <c r="D329" s="157" t="s">
        <v>1616</v>
      </c>
      <c r="E329" s="149">
        <v>200000.0</v>
      </c>
      <c r="F329" s="31" t="s">
        <v>102</v>
      </c>
      <c r="G329" s="50"/>
    </row>
    <row r="330" ht="15.75" customHeight="1">
      <c r="A330" s="30" t="s">
        <v>251</v>
      </c>
      <c r="B330" s="30" t="s">
        <v>12</v>
      </c>
      <c r="C330" s="30">
        <v>1.0</v>
      </c>
      <c r="D330" s="217" t="s">
        <v>772</v>
      </c>
      <c r="E330" s="149">
        <v>200000.0</v>
      </c>
      <c r="F330" s="31" t="s">
        <v>31</v>
      </c>
      <c r="G330" s="50"/>
    </row>
    <row r="331" ht="15.75" customHeight="1">
      <c r="A331" s="30" t="s">
        <v>251</v>
      </c>
      <c r="B331" s="30" t="s">
        <v>12</v>
      </c>
      <c r="C331" s="30">
        <v>2.0</v>
      </c>
      <c r="D331" s="217" t="s">
        <v>772</v>
      </c>
      <c r="E331" s="149">
        <v>200000.0</v>
      </c>
      <c r="F331" s="31" t="s">
        <v>31</v>
      </c>
      <c r="G331" s="50"/>
    </row>
    <row r="332" ht="15.75" customHeight="1">
      <c r="A332" s="30" t="s">
        <v>251</v>
      </c>
      <c r="B332" s="30" t="s">
        <v>12</v>
      </c>
      <c r="C332" s="30">
        <v>3.0</v>
      </c>
      <c r="D332" s="217" t="s">
        <v>1773</v>
      </c>
      <c r="E332" s="194">
        <v>196741.73</v>
      </c>
      <c r="F332" s="122" t="s">
        <v>46</v>
      </c>
      <c r="G332" s="50"/>
    </row>
    <row r="333" ht="15.75" customHeight="1">
      <c r="A333" s="30" t="s">
        <v>251</v>
      </c>
      <c r="B333" s="30" t="s">
        <v>12</v>
      </c>
      <c r="C333" s="30">
        <v>4.0</v>
      </c>
      <c r="D333" s="217" t="s">
        <v>1616</v>
      </c>
      <c r="E333" s="194">
        <v>96067.0</v>
      </c>
      <c r="F333" s="122" t="s">
        <v>102</v>
      </c>
      <c r="G333" s="50"/>
    </row>
    <row r="334" ht="15.75" customHeight="1">
      <c r="A334" s="30" t="s">
        <v>251</v>
      </c>
      <c r="B334" s="30" t="s">
        <v>12</v>
      </c>
      <c r="C334" s="30">
        <v>5.0</v>
      </c>
      <c r="D334" s="217" t="s">
        <v>1616</v>
      </c>
      <c r="E334" s="149">
        <v>196235.98</v>
      </c>
      <c r="F334" s="122" t="s">
        <v>102</v>
      </c>
      <c r="G334" s="50"/>
    </row>
    <row r="335" ht="15.75" customHeight="1">
      <c r="A335" s="30" t="s">
        <v>251</v>
      </c>
      <c r="B335" s="30" t="s">
        <v>12</v>
      </c>
      <c r="C335" s="30">
        <v>6.0</v>
      </c>
      <c r="D335" s="157" t="s">
        <v>772</v>
      </c>
      <c r="E335" s="149">
        <v>200000.0</v>
      </c>
      <c r="F335" s="31" t="s">
        <v>31</v>
      </c>
      <c r="G335" s="50"/>
    </row>
    <row r="336" ht="15.75" customHeight="1">
      <c r="A336" s="30" t="s">
        <v>251</v>
      </c>
      <c r="B336" s="30" t="s">
        <v>12</v>
      </c>
      <c r="C336" s="30">
        <v>7.0</v>
      </c>
      <c r="D336" s="157" t="s">
        <v>772</v>
      </c>
      <c r="E336" s="149">
        <v>200000.0</v>
      </c>
      <c r="F336" s="31" t="s">
        <v>31</v>
      </c>
      <c r="G336" s="50"/>
    </row>
    <row r="337" ht="15.75" customHeight="1">
      <c r="A337" s="30" t="s">
        <v>251</v>
      </c>
      <c r="B337" s="30" t="s">
        <v>12</v>
      </c>
      <c r="C337" s="30">
        <v>8.0</v>
      </c>
      <c r="D337" s="157" t="s">
        <v>1548</v>
      </c>
      <c r="E337" s="149">
        <v>194916.33</v>
      </c>
      <c r="F337" s="31" t="s">
        <v>52</v>
      </c>
      <c r="G337" s="50"/>
    </row>
    <row r="338" ht="15.75" customHeight="1">
      <c r="A338" s="30" t="s">
        <v>252</v>
      </c>
      <c r="B338" s="30" t="s">
        <v>12</v>
      </c>
      <c r="C338" s="30">
        <v>1.0</v>
      </c>
      <c r="D338" s="157" t="s">
        <v>1773</v>
      </c>
      <c r="E338" s="149">
        <v>173982.38</v>
      </c>
      <c r="F338" s="31" t="s">
        <v>46</v>
      </c>
      <c r="G338" s="50"/>
    </row>
    <row r="339" ht="15.75" customHeight="1">
      <c r="A339" s="30" t="s">
        <v>252</v>
      </c>
      <c r="B339" s="30" t="s">
        <v>12</v>
      </c>
      <c r="C339" s="30">
        <v>2.0</v>
      </c>
      <c r="D339" s="217" t="s">
        <v>1616</v>
      </c>
      <c r="E339" s="149">
        <v>197653.3</v>
      </c>
      <c r="F339" s="31" t="s">
        <v>102</v>
      </c>
      <c r="G339" s="50"/>
    </row>
    <row r="340" ht="15.75" customHeight="1">
      <c r="A340" s="30" t="s">
        <v>252</v>
      </c>
      <c r="B340" s="30" t="s">
        <v>12</v>
      </c>
      <c r="C340" s="30">
        <v>3.0</v>
      </c>
      <c r="D340" s="157" t="s">
        <v>1773</v>
      </c>
      <c r="E340" s="149">
        <v>149388.03</v>
      </c>
      <c r="F340" s="31" t="s">
        <v>46</v>
      </c>
      <c r="G340" s="50"/>
    </row>
    <row r="341" ht="15.75" customHeight="1">
      <c r="A341" s="30" t="s">
        <v>252</v>
      </c>
      <c r="B341" s="30" t="s">
        <v>12</v>
      </c>
      <c r="C341" s="30">
        <v>4.0</v>
      </c>
      <c r="D341" s="157" t="s">
        <v>936</v>
      </c>
      <c r="E341" s="149">
        <v>143131.97</v>
      </c>
      <c r="F341" s="31" t="s">
        <v>120</v>
      </c>
      <c r="G341" s="50"/>
    </row>
    <row r="342" ht="15.75" customHeight="1">
      <c r="A342" s="30" t="s">
        <v>252</v>
      </c>
      <c r="B342" s="30" t="s">
        <v>12</v>
      </c>
      <c r="C342" s="30">
        <v>5.0</v>
      </c>
      <c r="D342" s="157" t="s">
        <v>1773</v>
      </c>
      <c r="E342" s="149">
        <v>174962.85</v>
      </c>
      <c r="F342" s="31" t="s">
        <v>46</v>
      </c>
      <c r="G342" s="50"/>
    </row>
    <row r="343" ht="15.75" customHeight="1">
      <c r="A343" s="30"/>
      <c r="B343" s="30"/>
      <c r="C343" s="30"/>
      <c r="D343" s="157"/>
      <c r="E343" s="149"/>
      <c r="F343" s="31"/>
      <c r="G343" s="50"/>
    </row>
    <row r="344" ht="15.75" customHeight="1">
      <c r="A344" s="30"/>
      <c r="B344" s="30"/>
      <c r="C344" s="30"/>
      <c r="D344" s="157"/>
      <c r="E344" s="149"/>
      <c r="F344" s="31"/>
      <c r="G344" s="50"/>
    </row>
    <row r="345" ht="15.75" customHeight="1">
      <c r="A345" s="30"/>
      <c r="B345" s="30"/>
      <c r="C345" s="30"/>
      <c r="D345" s="157"/>
      <c r="E345" s="149"/>
      <c r="F345" s="31"/>
      <c r="G345" s="50"/>
    </row>
    <row r="346" ht="15.75" customHeight="1">
      <c r="A346" s="30"/>
      <c r="B346" s="30"/>
      <c r="C346" s="30"/>
      <c r="D346" s="157"/>
      <c r="E346" s="149"/>
      <c r="F346" s="31"/>
      <c r="G346" s="50"/>
    </row>
    <row r="347" ht="15.75" customHeight="1">
      <c r="A347" s="30"/>
      <c r="B347" s="30"/>
      <c r="C347" s="30"/>
      <c r="D347" s="157"/>
      <c r="E347" s="149"/>
      <c r="F347" s="31"/>
      <c r="G347" s="50"/>
    </row>
    <row r="348" ht="15.75" customHeight="1">
      <c r="A348" s="30"/>
      <c r="B348" s="30"/>
      <c r="C348" s="30"/>
      <c r="D348" s="157"/>
      <c r="E348" s="149"/>
      <c r="F348" s="31"/>
      <c r="G348" s="50"/>
    </row>
    <row r="349" ht="15.75" customHeight="1">
      <c r="A349" s="30"/>
      <c r="B349" s="30"/>
      <c r="C349" s="30"/>
      <c r="D349" s="217"/>
      <c r="E349" s="149"/>
      <c r="F349" s="31"/>
      <c r="G349" s="50"/>
    </row>
    <row r="350" ht="15.75" customHeight="1">
      <c r="A350" s="30"/>
      <c r="B350" s="30"/>
      <c r="C350" s="30"/>
      <c r="D350" s="157"/>
      <c r="E350" s="149"/>
      <c r="F350" s="31"/>
      <c r="G350" s="50"/>
    </row>
    <row r="351" ht="15.75" customHeight="1">
      <c r="A351" s="30"/>
      <c r="B351" s="30"/>
      <c r="C351" s="30"/>
      <c r="D351" s="157"/>
      <c r="E351" s="149"/>
      <c r="F351" s="31"/>
      <c r="G351" s="50"/>
    </row>
    <row r="352" ht="15.75" customHeight="1">
      <c r="A352" s="30"/>
      <c r="B352" s="30"/>
      <c r="C352" s="30"/>
      <c r="D352" s="157"/>
      <c r="E352" s="149"/>
      <c r="F352" s="31"/>
      <c r="G352" s="50"/>
    </row>
    <row r="353" ht="15.75" customHeight="1">
      <c r="A353" s="30"/>
      <c r="B353" s="30"/>
      <c r="C353" s="30"/>
      <c r="D353" s="157"/>
      <c r="E353" s="149"/>
      <c r="F353" s="31"/>
      <c r="G353" s="50"/>
    </row>
    <row r="354" ht="15.75" customHeight="1">
      <c r="A354" s="30"/>
      <c r="B354" s="30"/>
      <c r="C354" s="30"/>
      <c r="D354" s="157"/>
      <c r="E354" s="149"/>
      <c r="F354" s="31"/>
      <c r="G354" s="50"/>
    </row>
    <row r="355" ht="15.75" customHeight="1">
      <c r="A355" s="30"/>
      <c r="B355" s="30"/>
      <c r="C355" s="30"/>
      <c r="D355" s="157"/>
      <c r="E355" s="149"/>
      <c r="F355" s="31"/>
      <c r="G355" s="50"/>
    </row>
    <row r="356" ht="15.75" customHeight="1">
      <c r="A356" s="30"/>
      <c r="B356" s="30"/>
      <c r="C356" s="30"/>
      <c r="D356" s="157"/>
      <c r="E356" s="149"/>
      <c r="F356" s="31"/>
      <c r="G356" s="50"/>
    </row>
    <row r="357" ht="15.75" customHeight="1">
      <c r="A357" s="30"/>
      <c r="B357" s="30"/>
      <c r="C357" s="30"/>
      <c r="D357" s="157"/>
      <c r="E357" s="149"/>
      <c r="F357" s="31"/>
      <c r="G357" s="50"/>
    </row>
    <row r="358" ht="15.75" customHeight="1">
      <c r="A358" s="30"/>
      <c r="B358" s="30"/>
      <c r="C358" s="30"/>
      <c r="D358" s="157"/>
      <c r="E358" s="149"/>
      <c r="F358" s="31"/>
      <c r="G358" s="50"/>
    </row>
    <row r="359" ht="15.75" customHeight="1">
      <c r="A359" s="30"/>
      <c r="B359" s="30"/>
      <c r="C359" s="30"/>
      <c r="D359" s="157"/>
      <c r="E359" s="149"/>
      <c r="F359" s="31"/>
      <c r="G359" s="50"/>
    </row>
    <row r="360" ht="15.75" customHeight="1">
      <c r="A360" s="30"/>
      <c r="B360" s="30"/>
      <c r="C360" s="30"/>
      <c r="D360" s="157"/>
      <c r="E360" s="149"/>
      <c r="F360" s="31"/>
      <c r="G360" s="50"/>
    </row>
    <row r="361" ht="15.75" customHeight="1">
      <c r="A361" s="30"/>
      <c r="B361" s="30"/>
      <c r="C361" s="30"/>
      <c r="D361" s="157"/>
      <c r="E361" s="149"/>
      <c r="F361" s="31"/>
      <c r="G361" s="50"/>
    </row>
    <row r="362" ht="15.75" customHeight="1">
      <c r="A362" s="30"/>
      <c r="B362" s="30"/>
      <c r="C362" s="30"/>
      <c r="D362" s="157"/>
      <c r="E362" s="149"/>
      <c r="F362" s="31"/>
      <c r="G362" s="50"/>
    </row>
    <row r="363" ht="15.75" customHeight="1">
      <c r="A363" s="30"/>
      <c r="B363" s="30"/>
      <c r="C363" s="30"/>
      <c r="D363" s="157"/>
      <c r="E363" s="149"/>
      <c r="F363" s="31"/>
      <c r="G363" s="50"/>
    </row>
    <row r="364" ht="15.75" customHeight="1">
      <c r="A364" s="30"/>
      <c r="B364" s="30"/>
      <c r="C364" s="30"/>
      <c r="D364" s="157"/>
      <c r="E364" s="149"/>
      <c r="F364" s="31"/>
      <c r="G364" s="50"/>
    </row>
    <row r="365" ht="15.75" customHeight="1">
      <c r="A365" s="30"/>
      <c r="B365" s="30"/>
      <c r="C365" s="30"/>
      <c r="D365" s="157"/>
      <c r="E365" s="149"/>
      <c r="F365" s="31"/>
      <c r="G365" s="50"/>
    </row>
    <row r="366" ht="15.75" customHeight="1">
      <c r="A366" s="30"/>
      <c r="B366" s="30"/>
      <c r="C366" s="30"/>
      <c r="D366" s="157"/>
      <c r="E366" s="149"/>
      <c r="F366" s="31"/>
      <c r="G366" s="50"/>
    </row>
    <row r="367" ht="15.75" customHeight="1">
      <c r="A367" s="30"/>
      <c r="B367" s="30"/>
      <c r="C367" s="30"/>
      <c r="D367" s="157"/>
      <c r="E367" s="149"/>
      <c r="F367" s="31"/>
      <c r="G367" s="50"/>
    </row>
    <row r="368" ht="15.75" customHeight="1">
      <c r="A368" s="30"/>
      <c r="B368" s="30"/>
      <c r="C368" s="30"/>
      <c r="D368" s="157"/>
      <c r="E368" s="149"/>
      <c r="F368" s="31"/>
      <c r="G368" s="50"/>
    </row>
    <row r="369" ht="15.75" customHeight="1">
      <c r="A369" s="30"/>
      <c r="B369" s="30"/>
      <c r="C369" s="30"/>
      <c r="D369" s="157"/>
      <c r="E369" s="149"/>
      <c r="F369" s="31"/>
      <c r="G369" s="50"/>
    </row>
    <row r="370" ht="15.75" customHeight="1">
      <c r="A370" s="30"/>
      <c r="B370" s="30"/>
      <c r="C370" s="30"/>
      <c r="D370" s="157"/>
      <c r="E370" s="149"/>
      <c r="F370" s="31"/>
      <c r="G370" s="50"/>
    </row>
    <row r="371" ht="15.75" customHeight="1">
      <c r="A371" s="30"/>
      <c r="B371" s="30"/>
      <c r="C371" s="30"/>
      <c r="D371" s="157"/>
      <c r="E371" s="149"/>
      <c r="F371" s="31"/>
      <c r="G371" s="50"/>
    </row>
    <row r="372" ht="15.75" customHeight="1">
      <c r="A372" s="30"/>
      <c r="B372" s="30"/>
      <c r="C372" s="30"/>
      <c r="D372" s="157"/>
      <c r="E372" s="149"/>
      <c r="F372" s="31"/>
      <c r="G372" s="50"/>
    </row>
    <row r="373" ht="15.75" customHeight="1">
      <c r="A373" s="30"/>
      <c r="B373" s="30"/>
      <c r="C373" s="30"/>
      <c r="D373" s="157"/>
      <c r="E373" s="149"/>
      <c r="F373" s="31"/>
      <c r="G373" s="50"/>
    </row>
    <row r="374" ht="15.75" customHeight="1">
      <c r="A374" s="30"/>
      <c r="B374" s="30"/>
      <c r="C374" s="30"/>
      <c r="D374" s="157"/>
      <c r="E374" s="149"/>
      <c r="F374" s="31"/>
      <c r="G374" s="50"/>
    </row>
    <row r="375" ht="15.75" customHeight="1">
      <c r="A375" s="30"/>
      <c r="B375" s="30"/>
      <c r="C375" s="30"/>
      <c r="D375" s="157"/>
      <c r="E375" s="149"/>
      <c r="F375" s="31"/>
      <c r="G375" s="50"/>
    </row>
    <row r="376" ht="15.75" customHeight="1">
      <c r="A376" s="30"/>
      <c r="B376" s="30"/>
      <c r="C376" s="30"/>
      <c r="D376" s="157"/>
      <c r="E376" s="149"/>
      <c r="F376" s="31"/>
      <c r="G376" s="50"/>
    </row>
    <row r="377" ht="15.75" customHeight="1">
      <c r="A377" s="30"/>
      <c r="B377" s="30"/>
      <c r="C377" s="30"/>
      <c r="D377" s="157"/>
      <c r="E377" s="149"/>
      <c r="F377" s="31"/>
      <c r="G377" s="50"/>
    </row>
    <row r="378" ht="15.75" customHeight="1">
      <c r="A378" s="30"/>
      <c r="B378" s="30"/>
      <c r="C378" s="30"/>
      <c r="D378" s="157"/>
      <c r="E378" s="149"/>
      <c r="F378" s="31"/>
      <c r="G378" s="50"/>
    </row>
    <row r="379" ht="15.75" customHeight="1">
      <c r="A379" s="30"/>
      <c r="B379" s="30"/>
      <c r="C379" s="30"/>
      <c r="D379" s="157"/>
      <c r="E379" s="149"/>
      <c r="F379" s="31"/>
      <c r="G379" s="50"/>
    </row>
    <row r="380" ht="15.75" customHeight="1">
      <c r="A380" s="30"/>
      <c r="B380" s="30"/>
      <c r="C380" s="30"/>
      <c r="D380" s="157"/>
      <c r="E380" s="149"/>
      <c r="F380" s="31"/>
      <c r="G380" s="50"/>
    </row>
    <row r="381" ht="15.75" customHeight="1">
      <c r="A381" s="30"/>
      <c r="B381" s="30"/>
      <c r="C381" s="30"/>
      <c r="D381" s="157"/>
      <c r="E381" s="149"/>
      <c r="F381" s="31"/>
      <c r="G381" s="50"/>
    </row>
    <row r="382" ht="15.75" customHeight="1">
      <c r="A382" s="30"/>
      <c r="B382" s="30"/>
      <c r="C382" s="30"/>
      <c r="D382" s="157"/>
      <c r="E382" s="149"/>
      <c r="F382" s="31"/>
      <c r="G382" s="50"/>
    </row>
    <row r="383" ht="15.75" customHeight="1">
      <c r="A383" s="30"/>
      <c r="B383" s="30"/>
      <c r="C383" s="30"/>
      <c r="D383" s="157"/>
      <c r="E383" s="149"/>
      <c r="F383" s="31"/>
      <c r="G383" s="50"/>
    </row>
    <row r="384" ht="15.75" customHeight="1">
      <c r="A384" s="30"/>
      <c r="B384" s="30"/>
      <c r="C384" s="30"/>
      <c r="D384" s="157"/>
      <c r="E384" s="149"/>
      <c r="F384" s="31"/>
      <c r="G384" s="50"/>
    </row>
    <row r="385" ht="15.75" customHeight="1">
      <c r="A385" s="30"/>
      <c r="B385" s="30"/>
      <c r="C385" s="30"/>
      <c r="D385" s="157"/>
      <c r="E385" s="149"/>
      <c r="F385" s="31"/>
      <c r="G385" s="50"/>
    </row>
    <row r="386" ht="15.75" customHeight="1">
      <c r="A386" s="30"/>
      <c r="B386" s="30"/>
      <c r="C386" s="30"/>
      <c r="D386" s="157"/>
      <c r="E386" s="149"/>
      <c r="F386" s="31"/>
      <c r="G386" s="50"/>
    </row>
    <row r="387" ht="15.75" customHeight="1">
      <c r="A387" s="30"/>
      <c r="B387" s="30"/>
      <c r="C387" s="30"/>
      <c r="D387" s="157"/>
      <c r="E387" s="149"/>
      <c r="F387" s="31"/>
      <c r="G387" s="50"/>
    </row>
    <row r="388" ht="15.75" customHeight="1">
      <c r="A388" s="30"/>
      <c r="B388" s="30"/>
      <c r="C388" s="30"/>
      <c r="D388" s="157"/>
      <c r="E388" s="149"/>
      <c r="F388" s="31"/>
      <c r="G388" s="50"/>
    </row>
    <row r="389" ht="15.75" customHeight="1">
      <c r="A389" s="30"/>
      <c r="B389" s="30"/>
      <c r="C389" s="30"/>
      <c r="D389" s="157"/>
      <c r="E389" s="149"/>
      <c r="F389" s="31"/>
      <c r="G389" s="50"/>
    </row>
    <row r="390" ht="15.75" customHeight="1">
      <c r="A390" s="30"/>
      <c r="B390" s="30"/>
      <c r="C390" s="30"/>
      <c r="D390" s="157"/>
      <c r="E390" s="149"/>
      <c r="F390" s="31"/>
      <c r="G390" s="50"/>
    </row>
    <row r="391" ht="15.75" customHeight="1">
      <c r="A391" s="30"/>
      <c r="B391" s="30"/>
      <c r="C391" s="30"/>
      <c r="D391" s="157"/>
      <c r="E391" s="149"/>
      <c r="F391" s="31"/>
      <c r="G391" s="50"/>
    </row>
    <row r="392" ht="15.75" customHeight="1">
      <c r="A392" s="30"/>
      <c r="B392" s="30"/>
      <c r="C392" s="30"/>
      <c r="D392" s="157"/>
      <c r="E392" s="149"/>
      <c r="F392" s="31"/>
      <c r="G392" s="50"/>
    </row>
    <row r="393" ht="15.75" customHeight="1">
      <c r="A393" s="30"/>
      <c r="B393" s="30"/>
      <c r="C393" s="30"/>
      <c r="D393" s="157"/>
      <c r="E393" s="149"/>
      <c r="F393" s="31"/>
      <c r="G393" s="50"/>
    </row>
    <row r="394" ht="15.75" customHeight="1">
      <c r="A394" s="30"/>
      <c r="B394" s="30"/>
      <c r="C394" s="30"/>
      <c r="D394" s="157"/>
      <c r="E394" s="149"/>
      <c r="F394" s="31"/>
      <c r="G394" s="50"/>
    </row>
    <row r="395" ht="15.75" customHeight="1">
      <c r="A395" s="30"/>
      <c r="B395" s="30"/>
      <c r="C395" s="30"/>
      <c r="D395" s="157"/>
      <c r="E395" s="149"/>
      <c r="F395" s="31"/>
      <c r="G395" s="50"/>
    </row>
    <row r="396" ht="15.75" customHeight="1">
      <c r="A396" s="30"/>
      <c r="B396" s="30"/>
      <c r="C396" s="30"/>
      <c r="D396" s="157"/>
      <c r="E396" s="149"/>
      <c r="F396" s="31"/>
      <c r="G396" s="50"/>
    </row>
    <row r="397" ht="15.75" customHeight="1">
      <c r="A397" s="30"/>
      <c r="B397" s="30"/>
      <c r="C397" s="30"/>
      <c r="D397" s="157"/>
      <c r="E397" s="149"/>
      <c r="F397" s="31"/>
      <c r="G397" s="50"/>
    </row>
    <row r="398" ht="15.75" customHeight="1">
      <c r="A398" s="30"/>
      <c r="B398" s="30"/>
      <c r="C398" s="30"/>
      <c r="D398" s="157"/>
      <c r="E398" s="149"/>
      <c r="F398" s="31"/>
      <c r="G398" s="50"/>
    </row>
    <row r="399" ht="15.75" customHeight="1">
      <c r="A399" s="30"/>
      <c r="B399" s="30"/>
      <c r="C399" s="30"/>
      <c r="D399" s="157"/>
      <c r="E399" s="149"/>
      <c r="F399" s="31"/>
      <c r="G399" s="50"/>
    </row>
    <row r="400" ht="15.75" customHeight="1">
      <c r="A400" s="30"/>
      <c r="B400" s="30"/>
      <c r="C400" s="30"/>
      <c r="D400" s="157"/>
      <c r="E400" s="149"/>
      <c r="F400" s="31"/>
      <c r="G400" s="50"/>
    </row>
    <row r="401" ht="15.75" customHeight="1">
      <c r="A401" s="30"/>
      <c r="B401" s="30"/>
      <c r="C401" s="30"/>
      <c r="D401" s="157"/>
      <c r="E401" s="149"/>
      <c r="F401" s="31"/>
      <c r="G401" s="50"/>
    </row>
    <row r="402" ht="15.75" customHeight="1">
      <c r="A402" s="30"/>
      <c r="B402" s="30"/>
      <c r="C402" s="30"/>
      <c r="D402" s="157"/>
      <c r="E402" s="149"/>
      <c r="F402" s="31"/>
      <c r="G402" s="50"/>
    </row>
    <row r="403" ht="15.75" customHeight="1">
      <c r="A403" s="30"/>
      <c r="B403" s="30"/>
      <c r="C403" s="30"/>
      <c r="D403" s="157"/>
      <c r="E403" s="149"/>
      <c r="F403" s="31"/>
      <c r="G403" s="50"/>
    </row>
    <row r="404" ht="15.75" customHeight="1">
      <c r="A404" s="30"/>
      <c r="B404" s="30"/>
      <c r="C404" s="30"/>
      <c r="D404" s="157"/>
      <c r="E404" s="149"/>
      <c r="F404" s="31"/>
      <c r="G404" s="50"/>
    </row>
    <row r="405" ht="15.75" customHeight="1">
      <c r="A405" s="30"/>
      <c r="B405" s="30"/>
      <c r="C405" s="30"/>
      <c r="D405" s="157"/>
      <c r="E405" s="149"/>
      <c r="F405" s="31"/>
      <c r="G405" s="50"/>
    </row>
    <row r="406" ht="15.75" customHeight="1">
      <c r="A406" s="30"/>
      <c r="B406" s="30"/>
      <c r="C406" s="30"/>
      <c r="D406" s="157"/>
      <c r="E406" s="149"/>
      <c r="F406" s="31"/>
      <c r="G406" s="50"/>
    </row>
    <row r="407" ht="15.75" customHeight="1">
      <c r="A407" s="30"/>
      <c r="B407" s="30"/>
      <c r="C407" s="30"/>
      <c r="D407" s="157"/>
      <c r="E407" s="149"/>
      <c r="F407" s="31"/>
      <c r="G407" s="50"/>
    </row>
    <row r="408" ht="15.75" customHeight="1">
      <c r="A408" s="30"/>
      <c r="B408" s="30"/>
      <c r="C408" s="30"/>
      <c r="D408" s="157"/>
      <c r="E408" s="149"/>
      <c r="F408" s="31"/>
      <c r="G408" s="50"/>
    </row>
    <row r="409" ht="15.75" customHeight="1">
      <c r="A409" s="30"/>
      <c r="B409" s="30"/>
      <c r="C409" s="30"/>
      <c r="D409" s="157"/>
      <c r="E409" s="149"/>
      <c r="F409" s="31"/>
      <c r="G409" s="50"/>
    </row>
    <row r="410" ht="15.75" customHeight="1">
      <c r="A410" s="30"/>
      <c r="B410" s="30"/>
      <c r="C410" s="30"/>
      <c r="D410" s="157"/>
      <c r="E410" s="149"/>
      <c r="F410" s="31"/>
      <c r="G410" s="50"/>
    </row>
    <row r="411" ht="15.75" customHeight="1">
      <c r="A411" s="30"/>
      <c r="B411" s="30"/>
      <c r="C411" s="30"/>
      <c r="D411" s="157"/>
      <c r="E411" s="149"/>
      <c r="F411" s="31"/>
      <c r="G411" s="50"/>
    </row>
    <row r="412" ht="15.75" customHeight="1">
      <c r="A412" s="30"/>
      <c r="B412" s="30"/>
      <c r="C412" s="30"/>
      <c r="D412" s="157"/>
      <c r="E412" s="149"/>
      <c r="F412" s="31"/>
      <c r="G412" s="50"/>
    </row>
    <row r="413" ht="15.75" customHeight="1">
      <c r="A413" s="30"/>
      <c r="B413" s="30"/>
      <c r="C413" s="30"/>
      <c r="D413" s="157"/>
      <c r="E413" s="149"/>
      <c r="F413" s="31"/>
      <c r="G413" s="50"/>
    </row>
    <row r="414" ht="15.75" customHeight="1">
      <c r="A414" s="30"/>
      <c r="B414" s="30"/>
      <c r="C414" s="30"/>
      <c r="D414" s="157"/>
      <c r="E414" s="149"/>
      <c r="F414" s="31"/>
      <c r="G414" s="50"/>
    </row>
    <row r="415" ht="15.75" customHeight="1">
      <c r="A415" s="30"/>
      <c r="B415" s="30"/>
      <c r="C415" s="30"/>
      <c r="D415" s="157"/>
      <c r="E415" s="149"/>
      <c r="F415" s="31"/>
      <c r="G415" s="50"/>
    </row>
    <row r="416" ht="15.75" customHeight="1">
      <c r="A416" s="30"/>
      <c r="B416" s="30"/>
      <c r="C416" s="30"/>
      <c r="D416" s="157"/>
      <c r="E416" s="149"/>
      <c r="F416" s="31"/>
      <c r="G416" s="50"/>
    </row>
    <row r="417" ht="15.75" customHeight="1">
      <c r="A417" s="30"/>
      <c r="B417" s="30"/>
      <c r="C417" s="30"/>
      <c r="D417" s="157"/>
      <c r="E417" s="149"/>
      <c r="F417" s="31"/>
      <c r="G417" s="50"/>
    </row>
    <row r="418" ht="15.75" customHeight="1">
      <c r="A418" s="30"/>
      <c r="B418" s="30"/>
      <c r="C418" s="30"/>
      <c r="D418" s="157"/>
      <c r="E418" s="149"/>
      <c r="F418" s="31"/>
      <c r="G418" s="50"/>
    </row>
    <row r="419" ht="15.75" customHeight="1">
      <c r="A419" s="30"/>
      <c r="B419" s="30"/>
      <c r="C419" s="30"/>
      <c r="D419" s="157"/>
      <c r="E419" s="149"/>
      <c r="F419" s="31"/>
      <c r="G419" s="50"/>
    </row>
    <row r="420" ht="15.75" customHeight="1">
      <c r="A420" s="30"/>
      <c r="B420" s="30"/>
      <c r="C420" s="30"/>
      <c r="D420" s="157"/>
      <c r="E420" s="149"/>
      <c r="F420" s="31"/>
      <c r="G420" s="50"/>
    </row>
    <row r="421" ht="15.75" customHeight="1">
      <c r="A421" s="30"/>
      <c r="B421" s="30"/>
      <c r="C421" s="30"/>
      <c r="D421" s="157"/>
      <c r="E421" s="149"/>
      <c r="F421" s="31"/>
      <c r="G421" s="50"/>
    </row>
    <row r="422" ht="15.75" customHeight="1">
      <c r="A422" s="30"/>
      <c r="B422" s="30"/>
      <c r="C422" s="30"/>
      <c r="D422" s="157"/>
      <c r="E422" s="149"/>
      <c r="F422" s="31"/>
      <c r="G422" s="50"/>
    </row>
    <row r="423" ht="15.75" customHeight="1">
      <c r="A423" s="30"/>
      <c r="B423" s="30"/>
      <c r="C423" s="30"/>
      <c r="D423" s="157"/>
      <c r="E423" s="149"/>
      <c r="F423" s="31"/>
      <c r="G423" s="50"/>
    </row>
    <row r="424" ht="15.75" customHeight="1">
      <c r="A424" s="30"/>
      <c r="B424" s="30"/>
      <c r="C424" s="30"/>
      <c r="D424" s="157"/>
      <c r="E424" s="149"/>
      <c r="F424" s="31"/>
      <c r="G424" s="50"/>
    </row>
    <row r="425" ht="15.75" customHeight="1">
      <c r="A425" s="30"/>
      <c r="B425" s="30"/>
      <c r="C425" s="30"/>
      <c r="D425" s="157"/>
      <c r="E425" s="149"/>
      <c r="F425" s="31"/>
      <c r="G425" s="50"/>
    </row>
    <row r="426" ht="15.75" customHeight="1">
      <c r="A426" s="30"/>
      <c r="B426" s="30"/>
      <c r="C426" s="30"/>
      <c r="D426" s="157"/>
      <c r="E426" s="149"/>
      <c r="F426" s="31"/>
      <c r="G426" s="50"/>
    </row>
    <row r="427" ht="15.75" customHeight="1">
      <c r="A427" s="30"/>
      <c r="B427" s="30"/>
      <c r="C427" s="30"/>
      <c r="D427" s="157"/>
      <c r="E427" s="149"/>
      <c r="F427" s="31"/>
      <c r="G427" s="50"/>
    </row>
    <row r="428" ht="15.75" customHeight="1">
      <c r="A428" s="30"/>
      <c r="B428" s="30"/>
      <c r="C428" s="30"/>
      <c r="D428" s="157"/>
      <c r="E428" s="149"/>
      <c r="F428" s="31"/>
      <c r="G428" s="50"/>
    </row>
    <row r="429" ht="15.75" customHeight="1">
      <c r="A429" s="30"/>
      <c r="B429" s="30"/>
      <c r="C429" s="30"/>
      <c r="D429" s="157"/>
      <c r="E429" s="149"/>
      <c r="F429" s="31"/>
      <c r="G429" s="50"/>
    </row>
    <row r="430" ht="15.75" customHeight="1">
      <c r="A430" s="30"/>
      <c r="B430" s="30"/>
      <c r="C430" s="30"/>
      <c r="D430" s="157"/>
      <c r="E430" s="149"/>
      <c r="F430" s="31"/>
      <c r="G430" s="50"/>
    </row>
    <row r="431" ht="15.75" customHeight="1">
      <c r="A431" s="30"/>
      <c r="B431" s="30"/>
      <c r="C431" s="30"/>
      <c r="D431" s="157"/>
      <c r="E431" s="149"/>
      <c r="F431" s="31"/>
      <c r="G431" s="50"/>
    </row>
    <row r="432" ht="15.75" customHeight="1">
      <c r="A432" s="30"/>
      <c r="B432" s="30"/>
      <c r="C432" s="30"/>
      <c r="D432" s="157"/>
      <c r="E432" s="149"/>
      <c r="F432" s="31"/>
      <c r="G432" s="50"/>
    </row>
    <row r="433" ht="15.75" customHeight="1">
      <c r="A433" s="30"/>
      <c r="B433" s="30"/>
      <c r="C433" s="30"/>
      <c r="D433" s="157"/>
      <c r="E433" s="149"/>
      <c r="F433" s="31"/>
      <c r="G433" s="50"/>
    </row>
    <row r="434" ht="15.75" customHeight="1">
      <c r="A434" s="30"/>
      <c r="B434" s="30"/>
      <c r="C434" s="30"/>
      <c r="D434" s="157"/>
      <c r="E434" s="149"/>
      <c r="F434" s="31"/>
      <c r="G434" s="50"/>
    </row>
    <row r="435" ht="15.75" customHeight="1">
      <c r="A435" s="30"/>
      <c r="B435" s="30"/>
      <c r="C435" s="30"/>
      <c r="D435" s="157"/>
      <c r="E435" s="149"/>
      <c r="F435" s="31"/>
      <c r="G435" s="50"/>
    </row>
    <row r="436" ht="15.75" customHeight="1">
      <c r="A436" s="30"/>
      <c r="B436" s="30"/>
      <c r="C436" s="30"/>
      <c r="D436" s="157"/>
      <c r="E436" s="149"/>
      <c r="F436" s="31"/>
      <c r="G436" s="50"/>
    </row>
    <row r="437" ht="15.75" customHeight="1">
      <c r="A437" s="30"/>
      <c r="B437" s="30"/>
      <c r="C437" s="30"/>
      <c r="D437" s="157"/>
      <c r="E437" s="149"/>
      <c r="F437" s="31"/>
      <c r="G437" s="50"/>
    </row>
    <row r="438" ht="15.75" customHeight="1">
      <c r="A438" s="30"/>
      <c r="B438" s="30"/>
      <c r="C438" s="30"/>
      <c r="D438" s="157"/>
      <c r="E438" s="149"/>
      <c r="F438" s="31"/>
      <c r="G438" s="50"/>
    </row>
    <row r="439" ht="15.75" customHeight="1">
      <c r="A439" s="30"/>
      <c r="B439" s="30"/>
      <c r="C439" s="30"/>
      <c r="D439" s="157"/>
      <c r="E439" s="149"/>
      <c r="F439" s="31"/>
      <c r="G439" s="50"/>
    </row>
    <row r="440" ht="15.75" customHeight="1">
      <c r="A440" s="30"/>
      <c r="B440" s="30"/>
      <c r="C440" s="30"/>
      <c r="D440" s="157"/>
      <c r="E440" s="149"/>
      <c r="F440" s="31"/>
      <c r="G440" s="50"/>
    </row>
    <row r="441" ht="15.75" customHeight="1">
      <c r="A441" s="30"/>
      <c r="B441" s="30"/>
      <c r="C441" s="30"/>
      <c r="D441" s="157"/>
      <c r="E441" s="149"/>
      <c r="F441" s="31"/>
      <c r="G441" s="50"/>
    </row>
    <row r="442" ht="15.75" customHeight="1">
      <c r="A442" s="30"/>
      <c r="B442" s="30"/>
      <c r="C442" s="30"/>
      <c r="D442" s="157"/>
      <c r="E442" s="149"/>
      <c r="F442" s="31"/>
      <c r="G442" s="50"/>
    </row>
    <row r="443" ht="15.75" customHeight="1">
      <c r="A443" s="30"/>
      <c r="B443" s="30"/>
      <c r="C443" s="30"/>
      <c r="D443" s="157"/>
      <c r="E443" s="149"/>
      <c r="F443" s="31"/>
      <c r="G443" s="50"/>
    </row>
    <row r="444" ht="15.75" customHeight="1">
      <c r="A444" s="30"/>
      <c r="B444" s="30"/>
      <c r="C444" s="30"/>
      <c r="D444" s="157"/>
      <c r="E444" s="149"/>
      <c r="F444" s="31"/>
      <c r="G444" s="50"/>
    </row>
    <row r="445" ht="15.75" customHeight="1">
      <c r="A445" s="30"/>
      <c r="B445" s="30"/>
      <c r="C445" s="30"/>
      <c r="D445" s="157"/>
      <c r="E445" s="149"/>
      <c r="F445" s="31"/>
      <c r="G445" s="50"/>
    </row>
    <row r="446" ht="15.75" customHeight="1">
      <c r="A446" s="30"/>
      <c r="B446" s="30"/>
      <c r="C446" s="30"/>
      <c r="D446" s="157"/>
      <c r="E446" s="149"/>
      <c r="F446" s="31"/>
      <c r="G446" s="50"/>
    </row>
    <row r="447" ht="15.75" customHeight="1">
      <c r="A447" s="30"/>
      <c r="B447" s="30"/>
      <c r="C447" s="30"/>
      <c r="D447" s="157"/>
      <c r="E447" s="149"/>
      <c r="F447" s="31"/>
      <c r="G447" s="50"/>
    </row>
    <row r="448" ht="15.75" customHeight="1">
      <c r="A448" s="30"/>
      <c r="B448" s="30"/>
      <c r="C448" s="30"/>
      <c r="D448" s="157"/>
      <c r="E448" s="149"/>
      <c r="F448" s="31"/>
      <c r="G448" s="50"/>
    </row>
    <row r="449" ht="15.75" customHeight="1">
      <c r="A449" s="30"/>
      <c r="B449" s="30"/>
      <c r="C449" s="30"/>
      <c r="D449" s="157"/>
      <c r="E449" s="149"/>
      <c r="F449" s="31"/>
      <c r="G449" s="50"/>
    </row>
    <row r="450" ht="15.75" customHeight="1">
      <c r="A450" s="30"/>
      <c r="B450" s="30"/>
      <c r="C450" s="30"/>
      <c r="D450" s="157"/>
      <c r="E450" s="149"/>
      <c r="F450" s="31"/>
      <c r="G450" s="50"/>
    </row>
    <row r="451" ht="15.75" customHeight="1">
      <c r="A451" s="30"/>
      <c r="B451" s="30"/>
      <c r="C451" s="30"/>
      <c r="D451" s="157"/>
      <c r="E451" s="149"/>
      <c r="F451" s="31"/>
      <c r="G451" s="50"/>
    </row>
    <row r="452" ht="15.75" customHeight="1">
      <c r="A452" s="30"/>
      <c r="B452" s="30"/>
      <c r="C452" s="30"/>
      <c r="D452" s="157"/>
      <c r="E452" s="149"/>
      <c r="F452" s="31"/>
      <c r="G452" s="50"/>
    </row>
    <row r="453" ht="15.75" customHeight="1">
      <c r="A453" s="30"/>
      <c r="B453" s="30"/>
      <c r="C453" s="30"/>
      <c r="D453" s="157"/>
      <c r="E453" s="149"/>
      <c r="F453" s="31"/>
      <c r="G453" s="50"/>
    </row>
    <row r="454" ht="15.75" customHeight="1">
      <c r="A454" s="30"/>
      <c r="B454" s="30"/>
      <c r="C454" s="30"/>
      <c r="D454" s="157"/>
      <c r="E454" s="149"/>
      <c r="F454" s="31"/>
      <c r="G454" s="50"/>
    </row>
    <row r="455" ht="15.75" customHeight="1">
      <c r="A455" s="30"/>
      <c r="B455" s="30"/>
      <c r="C455" s="30"/>
      <c r="D455" s="157"/>
      <c r="E455" s="149"/>
      <c r="F455" s="31"/>
      <c r="G455" s="50"/>
    </row>
    <row r="456" ht="15.75" customHeight="1">
      <c r="A456" s="30"/>
      <c r="B456" s="30"/>
      <c r="C456" s="30"/>
      <c r="D456" s="157"/>
      <c r="E456" s="149"/>
      <c r="F456" s="31"/>
      <c r="G456" s="50"/>
    </row>
    <row r="457" ht="15.75" customHeight="1">
      <c r="A457" s="30"/>
      <c r="B457" s="30"/>
      <c r="C457" s="30"/>
      <c r="D457" s="157"/>
      <c r="E457" s="149"/>
      <c r="F457" s="31"/>
      <c r="G457" s="50"/>
    </row>
    <row r="458" ht="15.75" customHeight="1">
      <c r="A458" s="30"/>
      <c r="B458" s="30"/>
      <c r="C458" s="30"/>
      <c r="D458" s="157"/>
      <c r="E458" s="149"/>
      <c r="F458" s="31"/>
      <c r="G458" s="50"/>
    </row>
    <row r="459" ht="15.75" customHeight="1">
      <c r="A459" s="30"/>
      <c r="B459" s="30"/>
      <c r="C459" s="30"/>
      <c r="D459" s="157"/>
      <c r="E459" s="149"/>
      <c r="F459" s="31"/>
      <c r="G459" s="50"/>
    </row>
    <row r="460" ht="15.75" customHeight="1">
      <c r="A460" s="30"/>
      <c r="B460" s="30"/>
      <c r="C460" s="30"/>
      <c r="D460" s="157"/>
      <c r="E460" s="149"/>
      <c r="F460" s="31"/>
      <c r="G460" s="50"/>
    </row>
    <row r="461" ht="15.75" customHeight="1">
      <c r="A461" s="30"/>
      <c r="B461" s="30"/>
      <c r="C461" s="30"/>
      <c r="D461" s="157"/>
      <c r="E461" s="149"/>
      <c r="F461" s="31"/>
      <c r="G461" s="50"/>
    </row>
    <row r="462" ht="15.75" customHeight="1">
      <c r="A462" s="30"/>
      <c r="B462" s="30"/>
      <c r="C462" s="30"/>
      <c r="D462" s="157"/>
      <c r="E462" s="149"/>
      <c r="F462" s="31"/>
      <c r="G462" s="50"/>
    </row>
    <row r="463" ht="15.75" customHeight="1">
      <c r="A463" s="30"/>
      <c r="B463" s="30"/>
      <c r="C463" s="30"/>
      <c r="D463" s="157"/>
      <c r="E463" s="149"/>
      <c r="F463" s="31"/>
      <c r="G463" s="50"/>
    </row>
    <row r="464" ht="15.75" customHeight="1">
      <c r="A464" s="30"/>
      <c r="B464" s="30"/>
      <c r="C464" s="30"/>
      <c r="D464" s="157"/>
      <c r="E464" s="149"/>
      <c r="F464" s="31"/>
      <c r="G464" s="50"/>
    </row>
    <row r="465" ht="15.75" customHeight="1">
      <c r="A465" s="30"/>
      <c r="B465" s="30"/>
      <c r="C465" s="30"/>
      <c r="D465" s="157"/>
      <c r="E465" s="149"/>
      <c r="F465" s="31"/>
      <c r="G465" s="50"/>
    </row>
    <row r="466" ht="15.75" customHeight="1">
      <c r="A466" s="30"/>
      <c r="B466" s="30"/>
      <c r="C466" s="30"/>
      <c r="D466" s="157"/>
      <c r="E466" s="149"/>
      <c r="F466" s="31"/>
      <c r="G466" s="50"/>
    </row>
    <row r="467" ht="15.75" customHeight="1">
      <c r="A467" s="30"/>
      <c r="B467" s="30"/>
      <c r="C467" s="30"/>
      <c r="D467" s="157"/>
      <c r="E467" s="149"/>
      <c r="F467" s="31"/>
      <c r="G467" s="50"/>
    </row>
    <row r="468" ht="15.75" customHeight="1">
      <c r="A468" s="30"/>
      <c r="B468" s="30"/>
      <c r="C468" s="30"/>
      <c r="D468" s="157"/>
      <c r="E468" s="149"/>
      <c r="F468" s="31"/>
      <c r="G468" s="50"/>
    </row>
    <row r="469" ht="15.75" customHeight="1">
      <c r="A469" s="30"/>
      <c r="B469" s="30"/>
      <c r="C469" s="30"/>
      <c r="D469" s="157"/>
      <c r="E469" s="149"/>
      <c r="F469" s="31"/>
      <c r="G469" s="50"/>
    </row>
    <row r="470" ht="15.75" customHeight="1">
      <c r="A470" s="30"/>
      <c r="B470" s="30"/>
      <c r="C470" s="30"/>
      <c r="D470" s="157"/>
      <c r="E470" s="149"/>
      <c r="F470" s="31"/>
      <c r="G470" s="50"/>
    </row>
    <row r="471" ht="15.75" customHeight="1">
      <c r="A471" s="30"/>
      <c r="B471" s="30"/>
      <c r="C471" s="30"/>
      <c r="D471" s="157"/>
      <c r="E471" s="149"/>
      <c r="F471" s="31"/>
      <c r="G471" s="50"/>
    </row>
    <row r="472" ht="15.75" customHeight="1">
      <c r="A472" s="30"/>
      <c r="B472" s="30"/>
      <c r="C472" s="30"/>
      <c r="D472" s="157"/>
      <c r="E472" s="149"/>
      <c r="F472" s="31"/>
      <c r="G472" s="50"/>
    </row>
    <row r="473" ht="15.75" customHeight="1">
      <c r="A473" s="30"/>
      <c r="B473" s="30"/>
      <c r="C473" s="30"/>
      <c r="D473" s="157"/>
      <c r="E473" s="149"/>
      <c r="F473" s="31"/>
      <c r="G473" s="50"/>
    </row>
    <row r="474" ht="15.75" customHeight="1">
      <c r="A474" s="30"/>
      <c r="B474" s="30"/>
      <c r="C474" s="30"/>
      <c r="D474" s="157"/>
      <c r="E474" s="149"/>
      <c r="F474" s="31"/>
      <c r="G474" s="50"/>
    </row>
    <row r="475" ht="15.75" customHeight="1">
      <c r="A475" s="30"/>
      <c r="B475" s="30"/>
      <c r="C475" s="30"/>
      <c r="D475" s="157"/>
      <c r="E475" s="149"/>
      <c r="F475" s="31"/>
      <c r="G475" s="50"/>
    </row>
    <row r="476" ht="15.75" customHeight="1">
      <c r="A476" s="30"/>
      <c r="B476" s="30"/>
      <c r="C476" s="30"/>
      <c r="D476" s="157"/>
      <c r="E476" s="149"/>
      <c r="F476" s="31"/>
      <c r="G476" s="50"/>
    </row>
    <row r="477" ht="15.75" customHeight="1">
      <c r="A477" s="30"/>
      <c r="B477" s="30"/>
      <c r="C477" s="30"/>
      <c r="D477" s="157"/>
      <c r="E477" s="149"/>
      <c r="F477" s="31"/>
      <c r="G477" s="50"/>
    </row>
    <row r="478" ht="15.75" customHeight="1">
      <c r="A478" s="30"/>
      <c r="B478" s="30"/>
      <c r="C478" s="30"/>
      <c r="D478" s="157"/>
      <c r="E478" s="149"/>
      <c r="F478" s="31"/>
      <c r="G478" s="50"/>
    </row>
    <row r="479" ht="15.75" customHeight="1">
      <c r="A479" s="30"/>
      <c r="B479" s="30"/>
      <c r="C479" s="30"/>
      <c r="D479" s="157"/>
      <c r="E479" s="149"/>
      <c r="F479" s="31"/>
      <c r="G479" s="50"/>
    </row>
    <row r="480" ht="15.75" customHeight="1">
      <c r="A480" s="30"/>
      <c r="B480" s="30"/>
      <c r="C480" s="30"/>
      <c r="D480" s="157"/>
      <c r="E480" s="149"/>
      <c r="F480" s="31"/>
      <c r="G480" s="50"/>
    </row>
    <row r="481" ht="15.75" customHeight="1">
      <c r="A481" s="30"/>
      <c r="B481" s="30"/>
      <c r="C481" s="30"/>
      <c r="D481" s="157"/>
      <c r="E481" s="149"/>
      <c r="F481" s="31"/>
      <c r="G481" s="50"/>
    </row>
    <row r="482" ht="15.75" customHeight="1">
      <c r="A482" s="30"/>
      <c r="B482" s="30"/>
      <c r="C482" s="30"/>
      <c r="D482" s="157"/>
      <c r="E482" s="149"/>
      <c r="F482" s="31"/>
      <c r="G482" s="50"/>
    </row>
    <row r="483" ht="15.75" customHeight="1">
      <c r="A483" s="30"/>
      <c r="B483" s="30"/>
      <c r="C483" s="30"/>
      <c r="D483" s="157"/>
      <c r="E483" s="149"/>
      <c r="F483" s="31"/>
      <c r="G483" s="50"/>
    </row>
    <row r="484" ht="15.75" customHeight="1">
      <c r="A484" s="30"/>
      <c r="B484" s="30"/>
      <c r="C484" s="30"/>
      <c r="D484" s="157"/>
      <c r="E484" s="149"/>
      <c r="F484" s="31"/>
      <c r="G484" s="50"/>
    </row>
    <row r="485" ht="15.75" customHeight="1">
      <c r="A485" s="30"/>
      <c r="B485" s="30"/>
      <c r="C485" s="30"/>
      <c r="D485" s="157"/>
      <c r="E485" s="149"/>
      <c r="F485" s="31"/>
      <c r="G485" s="50"/>
    </row>
    <row r="486" ht="15.75" customHeight="1">
      <c r="A486" s="30"/>
      <c r="B486" s="30"/>
      <c r="C486" s="30"/>
      <c r="D486" s="157"/>
      <c r="E486" s="149"/>
      <c r="F486" s="31"/>
      <c r="G486" s="50"/>
    </row>
    <row r="487" ht="15.75" customHeight="1">
      <c r="A487" s="30"/>
      <c r="B487" s="30"/>
      <c r="C487" s="30"/>
      <c r="D487" s="157"/>
      <c r="E487" s="149"/>
      <c r="F487" s="31"/>
      <c r="G487" s="50"/>
    </row>
    <row r="488" ht="15.75" customHeight="1">
      <c r="A488" s="30"/>
      <c r="B488" s="30"/>
      <c r="C488" s="30"/>
      <c r="D488" s="157"/>
      <c r="E488" s="149"/>
      <c r="F488" s="31"/>
      <c r="G488" s="50"/>
    </row>
    <row r="489" ht="15.75" customHeight="1">
      <c r="A489" s="30"/>
      <c r="B489" s="30"/>
      <c r="C489" s="30"/>
      <c r="D489" s="157"/>
      <c r="E489" s="149"/>
      <c r="F489" s="31"/>
      <c r="G489" s="50"/>
    </row>
    <row r="490" ht="15.75" customHeight="1">
      <c r="A490" s="30"/>
      <c r="B490" s="30"/>
      <c r="C490" s="30"/>
      <c r="D490" s="157"/>
      <c r="E490" s="149"/>
      <c r="F490" s="31"/>
      <c r="G490" s="50"/>
    </row>
    <row r="491" ht="15.75" customHeight="1">
      <c r="A491" s="30"/>
      <c r="B491" s="30"/>
      <c r="C491" s="30"/>
      <c r="D491" s="157"/>
      <c r="E491" s="149"/>
      <c r="F491" s="31"/>
      <c r="G491" s="50"/>
    </row>
    <row r="492" ht="15.75" customHeight="1">
      <c r="A492" s="30"/>
      <c r="B492" s="30"/>
      <c r="C492" s="30"/>
      <c r="D492" s="157"/>
      <c r="E492" s="149"/>
      <c r="F492" s="31"/>
      <c r="G492" s="50"/>
    </row>
    <row r="493" ht="15.75" customHeight="1">
      <c r="A493" s="30"/>
      <c r="B493" s="30"/>
      <c r="C493" s="30"/>
      <c r="D493" s="157"/>
      <c r="E493" s="149"/>
      <c r="F493" s="31"/>
      <c r="G493" s="50"/>
    </row>
    <row r="494" ht="15.75" customHeight="1">
      <c r="A494" s="30"/>
      <c r="B494" s="30"/>
      <c r="C494" s="30"/>
      <c r="D494" s="157"/>
      <c r="E494" s="149"/>
      <c r="F494" s="31"/>
      <c r="G494" s="50"/>
    </row>
    <row r="495" ht="15.75" customHeight="1">
      <c r="A495" s="30"/>
      <c r="B495" s="30"/>
      <c r="C495" s="30"/>
      <c r="D495" s="157"/>
      <c r="E495" s="149"/>
      <c r="F495" s="31"/>
      <c r="G495" s="50"/>
    </row>
    <row r="496" ht="15.75" customHeight="1">
      <c r="A496" s="30"/>
      <c r="B496" s="30"/>
      <c r="C496" s="30"/>
      <c r="D496" s="157"/>
      <c r="E496" s="149"/>
      <c r="F496" s="31"/>
      <c r="G496" s="50"/>
    </row>
    <row r="497" ht="15.75" customHeight="1">
      <c r="A497" s="30"/>
      <c r="B497" s="30"/>
      <c r="C497" s="30"/>
      <c r="D497" s="157"/>
      <c r="E497" s="149"/>
      <c r="F497" s="31"/>
      <c r="G497" s="50"/>
    </row>
    <row r="498" ht="15.75" customHeight="1">
      <c r="A498" s="30"/>
      <c r="B498" s="30"/>
      <c r="C498" s="30"/>
      <c r="D498" s="157"/>
      <c r="E498" s="149"/>
      <c r="F498" s="31"/>
      <c r="G498" s="50"/>
    </row>
    <row r="499" ht="15.75" customHeight="1">
      <c r="A499" s="30"/>
      <c r="B499" s="30"/>
      <c r="C499" s="30"/>
      <c r="D499" s="157"/>
      <c r="E499" s="149"/>
      <c r="F499" s="31"/>
      <c r="G499" s="50"/>
    </row>
    <row r="500" ht="15.75" customHeight="1">
      <c r="A500" s="30"/>
      <c r="B500" s="30"/>
      <c r="C500" s="30"/>
      <c r="D500" s="157"/>
      <c r="E500" s="149"/>
      <c r="F500" s="31"/>
      <c r="G500" s="50"/>
    </row>
    <row r="501" ht="15.75" customHeight="1">
      <c r="A501" s="30"/>
      <c r="B501" s="30"/>
      <c r="C501" s="30"/>
      <c r="D501" s="157"/>
      <c r="E501" s="149"/>
      <c r="F501" s="31"/>
      <c r="G501" s="50"/>
    </row>
    <row r="502" ht="15.75" customHeight="1">
      <c r="A502" s="30"/>
      <c r="B502" s="30"/>
      <c r="C502" s="30"/>
      <c r="D502" s="157"/>
      <c r="E502" s="149"/>
      <c r="F502" s="31"/>
      <c r="G502" s="50"/>
    </row>
    <row r="503" ht="15.75" customHeight="1">
      <c r="A503" s="30"/>
      <c r="B503" s="30"/>
      <c r="C503" s="30"/>
      <c r="D503" s="157"/>
      <c r="E503" s="149"/>
      <c r="F503" s="31"/>
      <c r="G503" s="50"/>
    </row>
    <row r="504" ht="15.75" customHeight="1">
      <c r="A504" s="30"/>
      <c r="B504" s="30"/>
      <c r="C504" s="30"/>
      <c r="D504" s="157"/>
      <c r="E504" s="149"/>
      <c r="F504" s="31"/>
      <c r="G504" s="50"/>
    </row>
    <row r="505" ht="15.75" customHeight="1">
      <c r="A505" s="30"/>
      <c r="B505" s="30"/>
      <c r="C505" s="30"/>
      <c r="D505" s="157"/>
      <c r="E505" s="149"/>
      <c r="F505" s="31"/>
      <c r="G505" s="50"/>
    </row>
    <row r="506" ht="15.75" customHeight="1">
      <c r="A506" s="30"/>
      <c r="B506" s="30"/>
      <c r="C506" s="30"/>
      <c r="D506" s="157"/>
      <c r="E506" s="149"/>
      <c r="F506" s="31"/>
      <c r="G506" s="50"/>
    </row>
    <row r="507" ht="15.75" customHeight="1">
      <c r="A507" s="30"/>
      <c r="B507" s="30"/>
      <c r="C507" s="30"/>
      <c r="D507" s="157"/>
      <c r="E507" s="149"/>
      <c r="F507" s="31"/>
      <c r="G507" s="50"/>
    </row>
    <row r="508" ht="15.75" customHeight="1">
      <c r="A508" s="30"/>
      <c r="B508" s="30"/>
      <c r="C508" s="30"/>
      <c r="D508" s="157"/>
      <c r="E508" s="149"/>
      <c r="F508" s="31"/>
      <c r="G508" s="50"/>
    </row>
    <row r="509" ht="15.75" customHeight="1">
      <c r="A509" s="30"/>
      <c r="B509" s="30"/>
      <c r="C509" s="30"/>
      <c r="D509" s="157"/>
      <c r="E509" s="149"/>
      <c r="F509" s="31"/>
      <c r="G509" s="50"/>
    </row>
    <row r="510" ht="15.75" customHeight="1">
      <c r="A510" s="30"/>
      <c r="B510" s="30"/>
      <c r="C510" s="30"/>
      <c r="D510" s="157"/>
      <c r="E510" s="149"/>
      <c r="F510" s="31"/>
      <c r="G510" s="50"/>
    </row>
    <row r="511" ht="15.75" customHeight="1">
      <c r="A511" s="30"/>
      <c r="B511" s="30"/>
      <c r="C511" s="30"/>
      <c r="D511" s="157"/>
      <c r="E511" s="149"/>
      <c r="F511" s="31"/>
      <c r="G511" s="50"/>
    </row>
    <row r="512" ht="15.75" customHeight="1">
      <c r="A512" s="30"/>
      <c r="B512" s="30"/>
      <c r="C512" s="30"/>
      <c r="D512" s="157"/>
      <c r="E512" s="149"/>
      <c r="F512" s="31"/>
      <c r="G512" s="50"/>
    </row>
    <row r="513" ht="15.75" customHeight="1">
      <c r="A513" s="30"/>
      <c r="B513" s="30"/>
      <c r="C513" s="30"/>
      <c r="D513" s="157"/>
      <c r="E513" s="149"/>
      <c r="F513" s="31"/>
      <c r="G513" s="50"/>
    </row>
    <row r="514" ht="15.75" customHeight="1">
      <c r="A514" s="30"/>
      <c r="B514" s="30"/>
      <c r="C514" s="30"/>
      <c r="D514" s="157"/>
      <c r="E514" s="149"/>
      <c r="F514" s="31"/>
      <c r="G514" s="50"/>
    </row>
    <row r="515" ht="15.75" customHeight="1">
      <c r="A515" s="30"/>
      <c r="B515" s="30"/>
      <c r="C515" s="30"/>
      <c r="D515" s="157"/>
      <c r="E515" s="149"/>
      <c r="F515" s="31"/>
      <c r="G515" s="50"/>
    </row>
    <row r="516" ht="15.75" customHeight="1">
      <c r="A516" s="30"/>
      <c r="B516" s="30"/>
      <c r="C516" s="30"/>
      <c r="D516" s="157"/>
      <c r="E516" s="149"/>
      <c r="F516" s="31"/>
      <c r="G516" s="50"/>
    </row>
    <row r="517" ht="15.75" customHeight="1">
      <c r="A517" s="30"/>
      <c r="B517" s="30"/>
      <c r="C517" s="30"/>
      <c r="D517" s="157"/>
      <c r="E517" s="149"/>
      <c r="F517" s="31"/>
      <c r="G517" s="50"/>
    </row>
    <row r="518" ht="15.75" customHeight="1">
      <c r="A518" s="30"/>
      <c r="B518" s="30"/>
      <c r="C518" s="30"/>
      <c r="D518" s="157"/>
      <c r="E518" s="149"/>
      <c r="F518" s="31"/>
      <c r="G518" s="50"/>
    </row>
    <row r="519" ht="15.75" customHeight="1">
      <c r="A519" s="30"/>
      <c r="B519" s="30"/>
      <c r="C519" s="30"/>
      <c r="D519" s="157"/>
      <c r="E519" s="149"/>
      <c r="F519" s="31"/>
      <c r="G519" s="50"/>
    </row>
    <row r="520" ht="15.75" customHeight="1">
      <c r="A520" s="30"/>
      <c r="B520" s="30"/>
      <c r="C520" s="30"/>
      <c r="D520" s="157"/>
      <c r="E520" s="149"/>
      <c r="F520" s="31"/>
      <c r="G520" s="50"/>
    </row>
    <row r="521" ht="15.75" customHeight="1">
      <c r="A521" s="30"/>
      <c r="B521" s="30"/>
      <c r="C521" s="30"/>
      <c r="D521" s="157"/>
      <c r="E521" s="149"/>
      <c r="F521" s="31"/>
      <c r="G521" s="50"/>
    </row>
    <row r="522" ht="15.75" customHeight="1">
      <c r="A522" s="30"/>
      <c r="B522" s="30"/>
      <c r="C522" s="30"/>
      <c r="D522" s="157"/>
      <c r="E522" s="149"/>
      <c r="F522" s="31"/>
      <c r="G522" s="50"/>
    </row>
    <row r="523" ht="15.75" customHeight="1">
      <c r="A523" s="30"/>
      <c r="B523" s="30"/>
      <c r="C523" s="30"/>
      <c r="D523" s="157"/>
      <c r="E523" s="149"/>
      <c r="F523" s="31"/>
      <c r="G523" s="50"/>
    </row>
    <row r="524" ht="15.75" customHeight="1">
      <c r="A524" s="30"/>
      <c r="B524" s="30"/>
      <c r="C524" s="30"/>
      <c r="D524" s="157"/>
      <c r="E524" s="149"/>
      <c r="F524" s="31"/>
      <c r="G524" s="50"/>
    </row>
    <row r="525" ht="15.75" customHeight="1">
      <c r="A525" s="30"/>
      <c r="B525" s="30"/>
      <c r="C525" s="30"/>
      <c r="D525" s="157"/>
      <c r="E525" s="149"/>
      <c r="F525" s="31"/>
      <c r="G525" s="50"/>
    </row>
    <row r="526" ht="15.75" customHeight="1">
      <c r="A526" s="30"/>
      <c r="B526" s="30"/>
      <c r="C526" s="30"/>
      <c r="D526" s="157"/>
      <c r="E526" s="149"/>
      <c r="F526" s="31"/>
      <c r="G526" s="50"/>
    </row>
    <row r="527" ht="15.75" customHeight="1">
      <c r="A527" s="30"/>
      <c r="B527" s="30"/>
      <c r="C527" s="30"/>
      <c r="D527" s="157"/>
      <c r="E527" s="149"/>
      <c r="F527" s="31"/>
      <c r="G527" s="50"/>
    </row>
    <row r="528" ht="15.75" customHeight="1">
      <c r="A528" s="30"/>
      <c r="B528" s="30"/>
      <c r="C528" s="30"/>
      <c r="D528" s="157"/>
      <c r="E528" s="149"/>
      <c r="F528" s="31"/>
      <c r="G528" s="50"/>
    </row>
    <row r="529" ht="15.75" customHeight="1">
      <c r="A529" s="30"/>
      <c r="B529" s="30"/>
      <c r="C529" s="30"/>
      <c r="D529" s="157"/>
      <c r="E529" s="149"/>
      <c r="F529" s="31"/>
      <c r="G529" s="50"/>
    </row>
    <row r="530" ht="15.75" customHeight="1">
      <c r="A530" s="30"/>
      <c r="B530" s="30"/>
      <c r="C530" s="30"/>
      <c r="D530" s="157"/>
      <c r="E530" s="149"/>
      <c r="F530" s="31"/>
      <c r="G530" s="50"/>
    </row>
    <row r="531" ht="15.75" customHeight="1">
      <c r="A531" s="30"/>
      <c r="B531" s="30"/>
      <c r="C531" s="30"/>
      <c r="D531" s="157"/>
      <c r="E531" s="149"/>
      <c r="F531" s="31"/>
      <c r="G531" s="50"/>
    </row>
    <row r="532" ht="15.75" customHeight="1">
      <c r="A532" s="30"/>
      <c r="B532" s="30"/>
      <c r="C532" s="30"/>
      <c r="D532" s="157"/>
      <c r="E532" s="149"/>
      <c r="F532" s="31"/>
      <c r="G532" s="50"/>
    </row>
    <row r="533" ht="15.75" customHeight="1">
      <c r="A533" s="30"/>
      <c r="B533" s="30"/>
      <c r="C533" s="30"/>
      <c r="D533" s="157"/>
      <c r="E533" s="149"/>
      <c r="F533" s="31"/>
      <c r="G533" s="50"/>
    </row>
    <row r="534" ht="15.75" customHeight="1">
      <c r="A534" s="30"/>
      <c r="B534" s="30"/>
      <c r="C534" s="30"/>
      <c r="D534" s="157"/>
      <c r="E534" s="149"/>
      <c r="F534" s="31"/>
      <c r="G534" s="50"/>
    </row>
    <row r="535" ht="15.75" customHeight="1">
      <c r="A535" s="30"/>
      <c r="B535" s="30"/>
      <c r="C535" s="30"/>
      <c r="D535" s="157"/>
      <c r="E535" s="149"/>
      <c r="F535" s="31"/>
      <c r="G535" s="50"/>
    </row>
    <row r="536" ht="15.75" customHeight="1">
      <c r="A536" s="30"/>
      <c r="B536" s="30"/>
      <c r="C536" s="30"/>
      <c r="D536" s="157"/>
      <c r="E536" s="149"/>
      <c r="F536" s="31"/>
      <c r="G536" s="50"/>
    </row>
    <row r="537" ht="15.75" customHeight="1">
      <c r="A537" s="30"/>
      <c r="B537" s="30"/>
      <c r="C537" s="30"/>
      <c r="D537" s="157"/>
      <c r="E537" s="149"/>
      <c r="F537" s="31"/>
      <c r="G537" s="50"/>
    </row>
    <row r="538" ht="15.75" customHeight="1">
      <c r="A538" s="30"/>
      <c r="B538" s="30"/>
      <c r="C538" s="30"/>
      <c r="D538" s="157"/>
      <c r="E538" s="149"/>
      <c r="F538" s="31"/>
      <c r="G538" s="50"/>
    </row>
    <row r="539" ht="15.75" customHeight="1">
      <c r="A539" s="30"/>
      <c r="B539" s="30"/>
      <c r="C539" s="30"/>
      <c r="D539" s="157"/>
      <c r="E539" s="149"/>
      <c r="F539" s="31"/>
      <c r="G539" s="50"/>
    </row>
    <row r="540" ht="15.75" customHeight="1">
      <c r="A540" s="30"/>
      <c r="B540" s="30"/>
      <c r="C540" s="30"/>
      <c r="D540" s="157"/>
      <c r="E540" s="149"/>
      <c r="F540" s="31"/>
      <c r="G540" s="50"/>
    </row>
    <row r="541" ht="15.75" customHeight="1">
      <c r="A541" s="30"/>
      <c r="B541" s="30"/>
      <c r="C541" s="30"/>
      <c r="D541" s="157"/>
      <c r="E541" s="149"/>
      <c r="F541" s="31"/>
      <c r="G541" s="50"/>
    </row>
    <row r="542" ht="15.75" customHeight="1">
      <c r="A542" s="30"/>
      <c r="B542" s="30"/>
      <c r="C542" s="30"/>
      <c r="D542" s="157"/>
      <c r="E542" s="149"/>
      <c r="F542" s="31"/>
      <c r="G542" s="50"/>
    </row>
    <row r="543" ht="15.75" customHeight="1">
      <c r="A543" s="109"/>
      <c r="B543" s="109"/>
      <c r="F543" s="109"/>
      <c r="G543" s="109"/>
    </row>
    <row r="544" ht="15.75" customHeight="1">
      <c r="A544" s="109"/>
      <c r="B544" s="109"/>
      <c r="F544" s="109"/>
      <c r="G544" s="109"/>
    </row>
    <row r="545" ht="15.75" customHeight="1">
      <c r="A545" s="109"/>
      <c r="B545" s="109"/>
      <c r="F545" s="109"/>
      <c r="G545" s="109"/>
    </row>
    <row r="546" ht="15.75" customHeight="1">
      <c r="A546" s="109"/>
      <c r="B546" s="109"/>
      <c r="F546" s="109"/>
      <c r="G546" s="109"/>
    </row>
    <row r="547" ht="15.75" customHeight="1">
      <c r="A547" s="109"/>
      <c r="B547" s="109"/>
      <c r="F547" s="109"/>
      <c r="G547" s="109"/>
    </row>
    <row r="548" ht="15.75" customHeight="1">
      <c r="A548" s="109"/>
      <c r="B548" s="109"/>
      <c r="F548" s="109"/>
      <c r="G548" s="109"/>
    </row>
    <row r="549" ht="15.75" customHeight="1">
      <c r="A549" s="109"/>
      <c r="B549" s="109"/>
      <c r="F549" s="109"/>
      <c r="G549" s="109"/>
    </row>
    <row r="550" ht="15.75" customHeight="1">
      <c r="A550" s="109"/>
      <c r="B550" s="109"/>
      <c r="F550" s="109"/>
      <c r="G550" s="109"/>
    </row>
    <row r="551" ht="15.75" customHeight="1">
      <c r="A551" s="109"/>
      <c r="B551" s="109"/>
      <c r="F551" s="109"/>
      <c r="G551" s="109"/>
    </row>
    <row r="552" ht="15.75" customHeight="1">
      <c r="A552" s="109"/>
      <c r="B552" s="109"/>
      <c r="F552" s="109"/>
      <c r="G552" s="109"/>
    </row>
    <row r="553" ht="15.75" customHeight="1">
      <c r="A553" s="109"/>
      <c r="B553" s="109"/>
      <c r="F553" s="109"/>
      <c r="G553" s="109"/>
    </row>
    <row r="554" ht="15.75" customHeight="1">
      <c r="A554" s="109"/>
      <c r="B554" s="109"/>
      <c r="F554" s="109"/>
      <c r="G554" s="109"/>
    </row>
    <row r="555" ht="15.75" customHeight="1">
      <c r="A555" s="109"/>
      <c r="B555" s="109"/>
      <c r="F555" s="109"/>
      <c r="G555" s="109"/>
    </row>
    <row r="556" ht="15.75" customHeight="1">
      <c r="A556" s="109"/>
      <c r="B556" s="109"/>
      <c r="F556" s="109"/>
      <c r="G556" s="109"/>
    </row>
    <row r="557" ht="15.75" customHeight="1">
      <c r="A557" s="109"/>
      <c r="B557" s="109"/>
      <c r="F557" s="109"/>
      <c r="G557" s="109"/>
    </row>
    <row r="558" ht="15.75" customHeight="1">
      <c r="A558" s="109"/>
      <c r="B558" s="109"/>
      <c r="F558" s="109"/>
      <c r="G558" s="109"/>
    </row>
    <row r="559" ht="15.75" customHeight="1">
      <c r="A559" s="109"/>
      <c r="B559" s="109"/>
      <c r="F559" s="109"/>
      <c r="G559" s="109"/>
    </row>
    <row r="560" ht="15.75" customHeight="1">
      <c r="A560" s="109"/>
      <c r="B560" s="109"/>
      <c r="F560" s="109"/>
      <c r="G560" s="109"/>
    </row>
    <row r="561" ht="15.75" customHeight="1">
      <c r="A561" s="109"/>
      <c r="B561" s="109"/>
      <c r="F561" s="109"/>
      <c r="G561" s="109"/>
    </row>
    <row r="562" ht="15.75" customHeight="1">
      <c r="A562" s="109"/>
      <c r="B562" s="109"/>
      <c r="F562" s="109"/>
      <c r="G562" s="109"/>
    </row>
    <row r="563" ht="15.75" customHeight="1">
      <c r="A563" s="109"/>
      <c r="B563" s="109"/>
      <c r="F563" s="109"/>
      <c r="G563" s="109"/>
    </row>
    <row r="564" ht="15.75" customHeight="1">
      <c r="A564" s="109"/>
      <c r="B564" s="109"/>
      <c r="F564" s="109"/>
      <c r="G564" s="109"/>
    </row>
    <row r="565" ht="15.75" customHeight="1">
      <c r="A565" s="109"/>
      <c r="B565" s="109"/>
      <c r="F565" s="109"/>
      <c r="G565" s="109"/>
    </row>
    <row r="566" ht="15.75" customHeight="1">
      <c r="A566" s="109"/>
      <c r="B566" s="109"/>
      <c r="F566" s="109"/>
      <c r="G566" s="109"/>
    </row>
    <row r="567" ht="15.75" customHeight="1">
      <c r="A567" s="109"/>
      <c r="B567" s="109"/>
      <c r="F567" s="109"/>
      <c r="G567" s="109"/>
    </row>
    <row r="568" ht="15.75" customHeight="1">
      <c r="A568" s="109"/>
      <c r="B568" s="109"/>
      <c r="F568" s="109"/>
      <c r="G568" s="109"/>
    </row>
    <row r="569" ht="15.75" customHeight="1">
      <c r="A569" s="109"/>
      <c r="B569" s="109"/>
      <c r="F569" s="109"/>
      <c r="G569" s="109"/>
    </row>
    <row r="570" ht="15.75" customHeight="1">
      <c r="A570" s="109"/>
      <c r="B570" s="109"/>
      <c r="F570" s="109"/>
      <c r="G570" s="109"/>
    </row>
    <row r="571" ht="15.75" customHeight="1">
      <c r="A571" s="109"/>
      <c r="B571" s="109"/>
      <c r="F571" s="109"/>
      <c r="G571" s="109"/>
    </row>
    <row r="572" ht="15.75" customHeight="1">
      <c r="A572" s="109"/>
      <c r="B572" s="109"/>
      <c r="F572" s="109"/>
      <c r="G572" s="109"/>
    </row>
    <row r="573" ht="15.75" customHeight="1">
      <c r="A573" s="109"/>
      <c r="B573" s="109"/>
      <c r="F573" s="109"/>
      <c r="G573" s="109"/>
    </row>
    <row r="574" ht="15.75" customHeight="1">
      <c r="A574" s="109"/>
      <c r="B574" s="109"/>
      <c r="F574" s="109"/>
      <c r="G574" s="109"/>
    </row>
    <row r="575" ht="15.75" customHeight="1">
      <c r="A575" s="109"/>
      <c r="B575" s="109"/>
      <c r="F575" s="109"/>
      <c r="G575" s="109"/>
    </row>
    <row r="576" ht="15.75" customHeight="1">
      <c r="A576" s="109"/>
      <c r="B576" s="109"/>
      <c r="F576" s="109"/>
      <c r="G576" s="109"/>
    </row>
    <row r="577" ht="15.75" customHeight="1">
      <c r="A577" s="109"/>
      <c r="B577" s="109"/>
      <c r="F577" s="109"/>
      <c r="G577" s="109"/>
    </row>
    <row r="578" ht="15.75" customHeight="1">
      <c r="A578" s="109"/>
      <c r="B578" s="109"/>
      <c r="F578" s="109"/>
      <c r="G578" s="109"/>
    </row>
    <row r="579" ht="15.75" customHeight="1">
      <c r="A579" s="109"/>
      <c r="B579" s="109"/>
      <c r="F579" s="109"/>
      <c r="G579" s="109"/>
    </row>
    <row r="580" ht="15.75" customHeight="1">
      <c r="A580" s="109"/>
      <c r="B580" s="109"/>
      <c r="F580" s="109"/>
      <c r="G580" s="109"/>
    </row>
    <row r="581" ht="15.75" customHeight="1">
      <c r="A581" s="109"/>
      <c r="B581" s="109"/>
      <c r="F581" s="109"/>
      <c r="G581" s="109"/>
    </row>
    <row r="582" ht="15.75" customHeight="1">
      <c r="A582" s="109"/>
      <c r="B582" s="109"/>
      <c r="F582" s="109"/>
      <c r="G582" s="109"/>
    </row>
    <row r="583" ht="15.75" customHeight="1">
      <c r="A583" s="109"/>
      <c r="B583" s="109"/>
      <c r="F583" s="109"/>
      <c r="G583" s="109"/>
    </row>
    <row r="584" ht="15.75" customHeight="1">
      <c r="A584" s="109"/>
      <c r="B584" s="109"/>
      <c r="F584" s="109"/>
      <c r="G584" s="109"/>
    </row>
    <row r="585" ht="15.75" customHeight="1">
      <c r="A585" s="109"/>
      <c r="B585" s="109"/>
      <c r="F585" s="109"/>
      <c r="G585" s="109"/>
    </row>
    <row r="586" ht="15.75" customHeight="1">
      <c r="A586" s="109"/>
      <c r="B586" s="109"/>
      <c r="F586" s="109"/>
      <c r="G586" s="109"/>
    </row>
    <row r="587" ht="15.75" customHeight="1">
      <c r="A587" s="109"/>
      <c r="B587" s="109"/>
      <c r="F587" s="109"/>
      <c r="G587" s="109"/>
    </row>
    <row r="588" ht="15.75" customHeight="1">
      <c r="A588" s="109"/>
      <c r="B588" s="109"/>
      <c r="F588" s="109"/>
      <c r="G588" s="109"/>
    </row>
    <row r="589" ht="15.75" customHeight="1">
      <c r="A589" s="109"/>
      <c r="B589" s="109"/>
      <c r="F589" s="109"/>
      <c r="G589" s="109"/>
    </row>
    <row r="590" ht="15.75" customHeight="1">
      <c r="A590" s="109"/>
      <c r="B590" s="109"/>
      <c r="F590" s="109"/>
      <c r="G590" s="109"/>
    </row>
    <row r="591" ht="15.75" customHeight="1">
      <c r="A591" s="109"/>
      <c r="B591" s="109"/>
      <c r="F591" s="109"/>
      <c r="G591" s="109"/>
    </row>
    <row r="592" ht="15.75" customHeight="1">
      <c r="A592" s="109"/>
      <c r="B592" s="109"/>
      <c r="F592" s="109"/>
      <c r="G592" s="109"/>
    </row>
    <row r="593" ht="15.75" customHeight="1">
      <c r="A593" s="109"/>
      <c r="B593" s="109"/>
      <c r="F593" s="109"/>
      <c r="G593" s="109"/>
    </row>
    <row r="594" ht="15.75" customHeight="1">
      <c r="A594" s="109"/>
      <c r="B594" s="109"/>
      <c r="F594" s="109"/>
      <c r="G594" s="109"/>
    </row>
    <row r="595" ht="15.75" customHeight="1">
      <c r="A595" s="109"/>
      <c r="B595" s="109"/>
      <c r="F595" s="109"/>
      <c r="G595" s="109"/>
    </row>
    <row r="596" ht="15.75" customHeight="1">
      <c r="A596" s="109"/>
      <c r="B596" s="109"/>
      <c r="F596" s="109"/>
      <c r="G596" s="109"/>
    </row>
    <row r="597" ht="15.75" customHeight="1">
      <c r="A597" s="109"/>
      <c r="B597" s="109"/>
      <c r="F597" s="109"/>
      <c r="G597" s="109"/>
    </row>
    <row r="598" ht="15.75" customHeight="1">
      <c r="A598" s="109"/>
      <c r="B598" s="109"/>
      <c r="F598" s="109"/>
      <c r="G598" s="109"/>
    </row>
    <row r="599" ht="15.75" customHeight="1">
      <c r="A599" s="109"/>
      <c r="B599" s="109"/>
      <c r="F599" s="109"/>
      <c r="G599" s="109"/>
    </row>
    <row r="600" ht="15.75" customHeight="1">
      <c r="A600" s="109"/>
      <c r="B600" s="109"/>
      <c r="F600" s="109"/>
      <c r="G600" s="109"/>
    </row>
    <row r="601" ht="15.75" customHeight="1">
      <c r="A601" s="109"/>
      <c r="B601" s="109"/>
      <c r="F601" s="109"/>
      <c r="G601" s="109"/>
    </row>
    <row r="602" ht="15.75" customHeight="1">
      <c r="A602" s="109"/>
      <c r="B602" s="109"/>
      <c r="F602" s="109"/>
      <c r="G602" s="109"/>
    </row>
    <row r="603" ht="15.75" customHeight="1">
      <c r="A603" s="109"/>
      <c r="B603" s="109"/>
      <c r="F603" s="109"/>
      <c r="G603" s="109"/>
    </row>
    <row r="604" ht="15.75" customHeight="1">
      <c r="A604" s="109"/>
      <c r="B604" s="109"/>
      <c r="F604" s="109"/>
      <c r="G604" s="109"/>
    </row>
    <row r="605" ht="15.75" customHeight="1">
      <c r="A605" s="109"/>
      <c r="B605" s="109"/>
      <c r="F605" s="109"/>
      <c r="G605" s="109"/>
    </row>
    <row r="606" ht="15.75" customHeight="1">
      <c r="A606" s="109"/>
      <c r="B606" s="109"/>
      <c r="F606" s="109"/>
      <c r="G606" s="109"/>
    </row>
    <row r="607" ht="15.75" customHeight="1">
      <c r="A607" s="109"/>
      <c r="B607" s="109"/>
      <c r="F607" s="109"/>
      <c r="G607" s="109"/>
    </row>
    <row r="608" ht="15.75" customHeight="1">
      <c r="A608" s="109"/>
      <c r="B608" s="109"/>
      <c r="F608" s="109"/>
      <c r="G608" s="109"/>
    </row>
    <row r="609" ht="15.75" customHeight="1">
      <c r="A609" s="109"/>
      <c r="B609" s="109"/>
      <c r="F609" s="109"/>
      <c r="G609" s="109"/>
    </row>
    <row r="610" ht="15.75" customHeight="1">
      <c r="A610" s="109"/>
      <c r="B610" s="109"/>
      <c r="F610" s="109"/>
      <c r="G610" s="109"/>
    </row>
    <row r="611" ht="15.75" customHeight="1">
      <c r="A611" s="109"/>
      <c r="B611" s="109"/>
      <c r="F611" s="109"/>
      <c r="G611" s="109"/>
    </row>
    <row r="612" ht="15.75" customHeight="1">
      <c r="A612" s="109"/>
      <c r="B612" s="109"/>
      <c r="F612" s="109"/>
      <c r="G612" s="109"/>
    </row>
    <row r="613" ht="15.75" customHeight="1">
      <c r="A613" s="109"/>
      <c r="B613" s="109"/>
      <c r="F613" s="109"/>
      <c r="G613" s="109"/>
    </row>
    <row r="614" ht="15.75" customHeight="1">
      <c r="A614" s="109"/>
      <c r="B614" s="109"/>
      <c r="F614" s="109"/>
      <c r="G614" s="109"/>
    </row>
    <row r="615" ht="15.75" customHeight="1">
      <c r="A615" s="109"/>
      <c r="B615" s="109"/>
      <c r="F615" s="109"/>
      <c r="G615" s="109"/>
    </row>
    <row r="616" ht="15.75" customHeight="1">
      <c r="A616" s="109"/>
      <c r="B616" s="109"/>
      <c r="F616" s="109"/>
      <c r="G616" s="109"/>
    </row>
    <row r="617" ht="15.75" customHeight="1">
      <c r="A617" s="109"/>
      <c r="B617" s="109"/>
      <c r="F617" s="109"/>
      <c r="G617" s="109"/>
    </row>
    <row r="618" ht="15.75" customHeight="1">
      <c r="A618" s="109"/>
      <c r="B618" s="109"/>
      <c r="F618" s="109"/>
      <c r="G618" s="109"/>
    </row>
    <row r="619" ht="15.75" customHeight="1">
      <c r="A619" s="109"/>
      <c r="B619" s="109"/>
      <c r="F619" s="109"/>
      <c r="G619" s="109"/>
    </row>
    <row r="620" ht="15.75" customHeight="1">
      <c r="A620" s="109"/>
      <c r="B620" s="109"/>
      <c r="F620" s="109"/>
      <c r="G620" s="109"/>
    </row>
    <row r="621" ht="15.75" customHeight="1">
      <c r="A621" s="109"/>
      <c r="B621" s="109"/>
      <c r="F621" s="109"/>
      <c r="G621" s="109"/>
    </row>
    <row r="622" ht="15.75" customHeight="1">
      <c r="A622" s="109"/>
      <c r="B622" s="109"/>
      <c r="F622" s="109"/>
      <c r="G622" s="109"/>
    </row>
    <row r="623" ht="15.75" customHeight="1">
      <c r="A623" s="109"/>
      <c r="B623" s="109"/>
      <c r="F623" s="109"/>
      <c r="G623" s="109"/>
    </row>
    <row r="624" ht="15.75" customHeight="1">
      <c r="A624" s="109"/>
      <c r="B624" s="109"/>
      <c r="F624" s="109"/>
      <c r="G624" s="109"/>
    </row>
    <row r="625" ht="15.75" customHeight="1">
      <c r="A625" s="109"/>
      <c r="B625" s="109"/>
      <c r="F625" s="109"/>
      <c r="G625" s="109"/>
    </row>
    <row r="626" ht="15.75" customHeight="1">
      <c r="A626" s="109"/>
      <c r="B626" s="109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>
      <c r="A999" s="109"/>
      <c r="B999" s="109"/>
      <c r="F999" s="109"/>
      <c r="G999" s="109"/>
    </row>
    <row r="1000" ht="15.75" customHeight="1">
      <c r="A1000" s="109"/>
      <c r="B1000" s="109"/>
      <c r="F1000" s="109"/>
      <c r="G1000" s="109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1000">
      <formula1>Codes!$G$2:$G$51</formula1>
    </dataValidation>
    <dataValidation type="list" allowBlank="1" sqref="A4:A1000">
      <formula1>Codes!$C$2:$C$172</formula1>
    </dataValidation>
    <dataValidation type="list" allowBlank="1" sqref="B4:B1000">
      <formula1>Codes!$E$2:$E$6</formula1>
    </dataValidation>
    <dataValidation type="list" allowBlank="1" sqref="G4:G195 G197:G1000">
      <formula1>Codes!$A$2:$A$6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59.13"/>
    <col customWidth="1" min="5" max="5" width="12.63"/>
    <col customWidth="1" min="6" max="6" width="16.38"/>
    <col customWidth="1" min="8" max="8" width="38.5"/>
    <col customWidth="1" min="9" max="9" width="30.5"/>
  </cols>
  <sheetData>
    <row r="1" ht="15.75" customHeight="1">
      <c r="A1" s="114" t="s">
        <v>1778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50"/>
      <c r="E2" s="117"/>
      <c r="F2" s="31"/>
      <c r="G2" s="30">
        <f>countif(G5:G2060,"Open")</f>
        <v>0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50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214</v>
      </c>
      <c r="B4" s="30" t="s">
        <v>7</v>
      </c>
      <c r="C4" s="30">
        <v>1.0</v>
      </c>
      <c r="D4" s="50" t="s">
        <v>1779</v>
      </c>
      <c r="E4" s="149">
        <v>183596.32</v>
      </c>
      <c r="F4" s="31" t="s">
        <v>93</v>
      </c>
      <c r="G4" s="50" t="s">
        <v>10</v>
      </c>
    </row>
    <row r="5" ht="15.75" customHeight="1">
      <c r="A5" s="30" t="s">
        <v>214</v>
      </c>
      <c r="B5" s="30" t="s">
        <v>7</v>
      </c>
      <c r="C5" s="30">
        <v>2.0</v>
      </c>
      <c r="D5" s="50" t="s">
        <v>1779</v>
      </c>
      <c r="E5" s="149">
        <v>183596.32</v>
      </c>
      <c r="F5" s="31" t="s">
        <v>93</v>
      </c>
      <c r="G5" s="50" t="s">
        <v>10</v>
      </c>
    </row>
    <row r="6" ht="15.75" customHeight="1">
      <c r="A6" s="30" t="s">
        <v>214</v>
      </c>
      <c r="B6" s="30" t="s">
        <v>7</v>
      </c>
      <c r="C6" s="30">
        <v>3.0</v>
      </c>
      <c r="D6" s="50" t="s">
        <v>1780</v>
      </c>
      <c r="E6" s="149">
        <v>200000.0</v>
      </c>
      <c r="F6" s="31" t="s">
        <v>31</v>
      </c>
      <c r="G6" s="50" t="s">
        <v>10</v>
      </c>
    </row>
    <row r="7" ht="15.75" customHeight="1">
      <c r="A7" s="30" t="s">
        <v>214</v>
      </c>
      <c r="B7" s="30" t="s">
        <v>7</v>
      </c>
      <c r="C7" s="30">
        <v>4.0</v>
      </c>
      <c r="D7" s="50" t="s">
        <v>1781</v>
      </c>
      <c r="E7" s="149">
        <v>200000.0</v>
      </c>
      <c r="F7" s="31" t="s">
        <v>40</v>
      </c>
      <c r="G7" s="50"/>
    </row>
    <row r="8" ht="15.75" customHeight="1">
      <c r="A8" s="30" t="s">
        <v>214</v>
      </c>
      <c r="B8" s="30" t="s">
        <v>7</v>
      </c>
      <c r="C8" s="30">
        <v>5.0</v>
      </c>
      <c r="D8" s="50" t="s">
        <v>1782</v>
      </c>
      <c r="E8" s="50">
        <v>187950.2</v>
      </c>
      <c r="F8" s="31"/>
      <c r="G8" s="50" t="s">
        <v>10</v>
      </c>
    </row>
    <row r="9" ht="15.75" customHeight="1">
      <c r="A9" s="30" t="s">
        <v>214</v>
      </c>
      <c r="B9" s="30" t="s">
        <v>7</v>
      </c>
      <c r="C9" s="30">
        <v>6.0</v>
      </c>
      <c r="D9" s="50" t="s">
        <v>1783</v>
      </c>
      <c r="E9" s="149">
        <v>136062.52</v>
      </c>
      <c r="F9" s="31" t="s">
        <v>90</v>
      </c>
      <c r="G9" s="50"/>
    </row>
    <row r="10" ht="15.75" customHeight="1">
      <c r="A10" s="30" t="s">
        <v>214</v>
      </c>
      <c r="B10" s="30" t="s">
        <v>7</v>
      </c>
      <c r="C10" s="30">
        <v>7.0</v>
      </c>
      <c r="D10" s="50" t="s">
        <v>1784</v>
      </c>
      <c r="E10" s="149">
        <v>154114.64</v>
      </c>
      <c r="F10" s="31" t="s">
        <v>90</v>
      </c>
      <c r="G10" s="50" t="s">
        <v>10</v>
      </c>
    </row>
    <row r="11" ht="15.75" customHeight="1">
      <c r="A11" s="30" t="s">
        <v>214</v>
      </c>
      <c r="B11" s="30" t="s">
        <v>7</v>
      </c>
      <c r="C11" s="30">
        <v>8.0</v>
      </c>
      <c r="D11" s="50" t="s">
        <v>1785</v>
      </c>
      <c r="E11" s="149">
        <v>104996.37</v>
      </c>
      <c r="F11" s="31" t="s">
        <v>28</v>
      </c>
      <c r="G11" s="50"/>
    </row>
    <row r="12" ht="15.75" customHeight="1">
      <c r="A12" s="30" t="s">
        <v>214</v>
      </c>
      <c r="B12" s="30" t="s">
        <v>7</v>
      </c>
      <c r="C12" s="30">
        <v>9.0</v>
      </c>
      <c r="D12" s="50" t="s">
        <v>1786</v>
      </c>
      <c r="E12" s="149">
        <v>151028.55</v>
      </c>
      <c r="F12" s="31" t="s">
        <v>8</v>
      </c>
      <c r="G12" s="50"/>
    </row>
    <row r="13" ht="15.75" customHeight="1">
      <c r="A13" s="30" t="s">
        <v>215</v>
      </c>
      <c r="B13" s="30" t="s">
        <v>7</v>
      </c>
      <c r="C13" s="30">
        <v>1.0</v>
      </c>
      <c r="D13" s="50" t="s">
        <v>1787</v>
      </c>
      <c r="E13" s="149">
        <v>173247.26</v>
      </c>
      <c r="F13" s="31" t="s">
        <v>108</v>
      </c>
      <c r="G13" s="50" t="s">
        <v>10</v>
      </c>
    </row>
    <row r="14" ht="15.75" customHeight="1">
      <c r="A14" s="30" t="s">
        <v>215</v>
      </c>
      <c r="B14" s="30" t="s">
        <v>7</v>
      </c>
      <c r="C14" s="30">
        <v>2.0</v>
      </c>
      <c r="D14" s="50" t="s">
        <v>1788</v>
      </c>
      <c r="E14" s="149">
        <v>152879.67</v>
      </c>
      <c r="F14" s="31" t="s">
        <v>102</v>
      </c>
      <c r="G14" s="50"/>
    </row>
    <row r="15" ht="15.75" customHeight="1">
      <c r="A15" s="30" t="s">
        <v>215</v>
      </c>
      <c r="B15" s="30" t="s">
        <v>7</v>
      </c>
      <c r="C15" s="30">
        <v>3.0</v>
      </c>
      <c r="D15" s="50" t="s">
        <v>1789</v>
      </c>
      <c r="E15" s="149">
        <v>151846.25</v>
      </c>
      <c r="F15" s="31" t="s">
        <v>102</v>
      </c>
      <c r="G15" s="50"/>
    </row>
    <row r="16" ht="15.75" customHeight="1">
      <c r="A16" s="30" t="s">
        <v>215</v>
      </c>
      <c r="B16" s="30" t="s">
        <v>7</v>
      </c>
      <c r="C16" s="30">
        <v>4.0</v>
      </c>
      <c r="D16" s="50" t="s">
        <v>1790</v>
      </c>
      <c r="E16" s="149">
        <v>170684.48</v>
      </c>
      <c r="F16" s="31" t="s">
        <v>102</v>
      </c>
      <c r="G16" s="50" t="s">
        <v>10</v>
      </c>
    </row>
    <row r="17" ht="15.75" customHeight="1">
      <c r="A17" s="30" t="s">
        <v>215</v>
      </c>
      <c r="B17" s="30" t="s">
        <v>7</v>
      </c>
      <c r="C17" s="30">
        <v>5.0</v>
      </c>
      <c r="D17" s="50" t="s">
        <v>1791</v>
      </c>
      <c r="E17" s="149">
        <v>123682.03</v>
      </c>
      <c r="F17" s="31" t="s">
        <v>102</v>
      </c>
      <c r="G17" s="50" t="s">
        <v>10</v>
      </c>
    </row>
    <row r="18" ht="15.75" customHeight="1">
      <c r="A18" s="30" t="s">
        <v>215</v>
      </c>
      <c r="B18" s="30" t="s">
        <v>7</v>
      </c>
      <c r="C18" s="30">
        <v>6.0</v>
      </c>
      <c r="D18" s="50" t="s">
        <v>1792</v>
      </c>
      <c r="E18" s="149">
        <v>185219.19</v>
      </c>
      <c r="F18" s="31" t="s">
        <v>8</v>
      </c>
      <c r="G18" s="50"/>
    </row>
    <row r="19" ht="15.75" customHeight="1">
      <c r="A19" s="30" t="s">
        <v>215</v>
      </c>
      <c r="B19" s="30" t="s">
        <v>7</v>
      </c>
      <c r="C19" s="30">
        <v>7.0</v>
      </c>
      <c r="D19" s="50" t="s">
        <v>1793</v>
      </c>
      <c r="E19" s="149">
        <v>136450.33</v>
      </c>
      <c r="F19" s="31" t="s">
        <v>46</v>
      </c>
      <c r="G19" s="50"/>
    </row>
    <row r="20" ht="15.75" customHeight="1">
      <c r="A20" s="30" t="s">
        <v>215</v>
      </c>
      <c r="B20" s="30" t="s">
        <v>7</v>
      </c>
      <c r="C20" s="30">
        <v>8.0</v>
      </c>
      <c r="D20" s="50" t="s">
        <v>1794</v>
      </c>
      <c r="E20" s="149">
        <v>147049.62</v>
      </c>
      <c r="F20" s="31" t="s">
        <v>46</v>
      </c>
      <c r="G20" s="50"/>
    </row>
    <row r="21" ht="15.75" customHeight="1">
      <c r="A21" s="30" t="s">
        <v>215</v>
      </c>
      <c r="B21" s="30" t="s">
        <v>7</v>
      </c>
      <c r="C21" s="30">
        <v>9.0</v>
      </c>
      <c r="D21" s="50" t="s">
        <v>1795</v>
      </c>
      <c r="E21" s="149">
        <v>183778.86</v>
      </c>
      <c r="F21" s="31" t="s">
        <v>46</v>
      </c>
      <c r="G21" s="50" t="s">
        <v>10</v>
      </c>
    </row>
    <row r="22" ht="15.75" customHeight="1">
      <c r="A22" s="30" t="s">
        <v>215</v>
      </c>
      <c r="B22" s="30" t="s">
        <v>7</v>
      </c>
      <c r="C22" s="30">
        <v>10.0</v>
      </c>
      <c r="D22" s="50" t="s">
        <v>1796</v>
      </c>
      <c r="E22" s="149">
        <v>189963.9</v>
      </c>
      <c r="F22" s="31" t="s">
        <v>46</v>
      </c>
      <c r="G22" s="50" t="s">
        <v>10</v>
      </c>
    </row>
    <row r="23" ht="15.75" customHeight="1">
      <c r="A23" s="30"/>
      <c r="B23" s="30"/>
      <c r="C23" s="30"/>
      <c r="E23" s="149"/>
      <c r="F23" s="31"/>
      <c r="G23" s="50"/>
    </row>
    <row r="24" ht="15.75" customHeight="1">
      <c r="A24" s="30" t="s">
        <v>215</v>
      </c>
      <c r="B24" s="30" t="s">
        <v>12</v>
      </c>
      <c r="C24" s="30">
        <v>1.0</v>
      </c>
      <c r="D24" s="50" t="s">
        <v>1797</v>
      </c>
      <c r="E24" s="149">
        <v>132753.57</v>
      </c>
      <c r="F24" s="31" t="s">
        <v>52</v>
      </c>
      <c r="G24" s="50"/>
    </row>
    <row r="25" ht="15.75" customHeight="1">
      <c r="A25" s="30" t="s">
        <v>215</v>
      </c>
      <c r="B25" s="30" t="s">
        <v>12</v>
      </c>
      <c r="C25" s="30">
        <v>2.0</v>
      </c>
      <c r="D25" s="50" t="s">
        <v>1798</v>
      </c>
      <c r="E25" s="149">
        <v>132753.58</v>
      </c>
      <c r="F25" s="31" t="s">
        <v>52</v>
      </c>
      <c r="G25" s="50"/>
    </row>
    <row r="26" ht="15.75" customHeight="1">
      <c r="A26" s="30" t="s">
        <v>215</v>
      </c>
      <c r="B26" s="30" t="s">
        <v>12</v>
      </c>
      <c r="C26" s="30">
        <v>3.0</v>
      </c>
      <c r="D26" s="50" t="s">
        <v>1799</v>
      </c>
      <c r="E26" s="149">
        <v>200000.0</v>
      </c>
      <c r="F26" s="31" t="s">
        <v>31</v>
      </c>
      <c r="G26" s="50"/>
    </row>
    <row r="27" ht="15.75" customHeight="1">
      <c r="A27" s="30" t="s">
        <v>215</v>
      </c>
      <c r="B27" s="30" t="s">
        <v>12</v>
      </c>
      <c r="C27" s="30">
        <v>4.0</v>
      </c>
      <c r="D27" s="50" t="s">
        <v>1800</v>
      </c>
      <c r="E27" s="149">
        <v>196955.68</v>
      </c>
      <c r="F27" s="31" t="s">
        <v>93</v>
      </c>
      <c r="G27" s="50"/>
    </row>
    <row r="28" ht="15.75" customHeight="1">
      <c r="A28" s="30" t="s">
        <v>215</v>
      </c>
      <c r="B28" s="30" t="s">
        <v>12</v>
      </c>
      <c r="C28" s="30">
        <v>5.0</v>
      </c>
      <c r="D28" s="50" t="s">
        <v>1801</v>
      </c>
      <c r="E28" s="149">
        <v>197520.56</v>
      </c>
      <c r="F28" s="31" t="s">
        <v>93</v>
      </c>
      <c r="G28" s="50"/>
    </row>
    <row r="29" ht="15.75" customHeight="1">
      <c r="A29" s="30" t="s">
        <v>215</v>
      </c>
      <c r="B29" s="30" t="s">
        <v>12</v>
      </c>
      <c r="C29" s="30">
        <v>6.0</v>
      </c>
      <c r="D29" s="50" t="s">
        <v>1801</v>
      </c>
      <c r="E29" s="149">
        <v>197382.21</v>
      </c>
      <c r="F29" s="31" t="s">
        <v>93</v>
      </c>
      <c r="G29" s="50"/>
    </row>
    <row r="30" ht="15.75" customHeight="1">
      <c r="A30" s="30" t="s">
        <v>215</v>
      </c>
      <c r="B30" s="30" t="s">
        <v>12</v>
      </c>
      <c r="C30" s="30">
        <v>7.0</v>
      </c>
      <c r="D30" s="50" t="s">
        <v>1802</v>
      </c>
      <c r="E30" s="149">
        <v>195634.5</v>
      </c>
      <c r="F30" s="31" t="s">
        <v>108</v>
      </c>
      <c r="G30" s="50"/>
    </row>
    <row r="31" ht="15.75" customHeight="1">
      <c r="A31" s="30" t="s">
        <v>215</v>
      </c>
      <c r="B31" s="30" t="s">
        <v>12</v>
      </c>
      <c r="C31" s="30">
        <v>8.0</v>
      </c>
      <c r="D31" s="50" t="s">
        <v>1803</v>
      </c>
      <c r="E31" s="149">
        <v>191488.0</v>
      </c>
      <c r="F31" s="31" t="s">
        <v>102</v>
      </c>
      <c r="G31" s="50"/>
    </row>
    <row r="32" ht="15.75" customHeight="1">
      <c r="A32" s="30" t="s">
        <v>215</v>
      </c>
      <c r="B32" s="30" t="s">
        <v>12</v>
      </c>
      <c r="C32" s="30">
        <v>9.0</v>
      </c>
      <c r="D32" s="50" t="s">
        <v>1804</v>
      </c>
      <c r="E32" s="149">
        <v>196902.02</v>
      </c>
      <c r="F32" s="31" t="s">
        <v>46</v>
      </c>
      <c r="G32" s="50"/>
    </row>
    <row r="33" ht="15.75" customHeight="1">
      <c r="A33" s="30"/>
      <c r="B33" s="30"/>
      <c r="C33" s="30"/>
      <c r="D33" s="50"/>
      <c r="E33" s="149"/>
      <c r="F33" s="31"/>
      <c r="G33" s="50"/>
    </row>
    <row r="34" ht="15.75" customHeight="1">
      <c r="A34" s="30"/>
      <c r="B34" s="30"/>
      <c r="C34" s="30"/>
      <c r="D34" s="50"/>
      <c r="E34" s="149"/>
      <c r="F34" s="31"/>
      <c r="G34" s="50"/>
    </row>
    <row r="35" ht="15.75" customHeight="1">
      <c r="A35" s="30"/>
      <c r="B35" s="30"/>
      <c r="C35" s="30"/>
      <c r="D35" s="50"/>
      <c r="E35" s="149"/>
      <c r="F35" s="31"/>
      <c r="G35" s="50"/>
    </row>
    <row r="36" ht="15.75" customHeight="1">
      <c r="A36" s="30" t="s">
        <v>216</v>
      </c>
      <c r="B36" s="30" t="s">
        <v>7</v>
      </c>
      <c r="C36" s="30">
        <v>1.0</v>
      </c>
      <c r="D36" s="50" t="s">
        <v>1805</v>
      </c>
      <c r="E36" s="149">
        <v>156606.12</v>
      </c>
      <c r="F36" s="31" t="s">
        <v>28</v>
      </c>
      <c r="G36" s="50"/>
    </row>
    <row r="37" ht="15.75" customHeight="1">
      <c r="A37" s="30" t="s">
        <v>216</v>
      </c>
      <c r="B37" s="30" t="s">
        <v>7</v>
      </c>
      <c r="C37" s="30">
        <v>2.0</v>
      </c>
      <c r="D37" s="50" t="s">
        <v>1785</v>
      </c>
      <c r="E37" s="149">
        <v>83416.32</v>
      </c>
      <c r="F37" s="31" t="s">
        <v>28</v>
      </c>
      <c r="G37" s="50" t="s">
        <v>10</v>
      </c>
    </row>
    <row r="38" ht="15.75" customHeight="1">
      <c r="A38" s="30" t="s">
        <v>216</v>
      </c>
      <c r="B38" s="30" t="s">
        <v>7</v>
      </c>
      <c r="C38" s="30">
        <v>3.0</v>
      </c>
      <c r="D38" s="50" t="s">
        <v>1806</v>
      </c>
      <c r="E38" s="149">
        <v>200000.0</v>
      </c>
      <c r="F38" s="31" t="s">
        <v>31</v>
      </c>
      <c r="G38" s="50"/>
    </row>
    <row r="39" ht="15.75" customHeight="1">
      <c r="A39" s="30" t="s">
        <v>216</v>
      </c>
      <c r="B39" s="30" t="s">
        <v>7</v>
      </c>
      <c r="C39" s="30">
        <v>4.0</v>
      </c>
      <c r="D39" s="50" t="s">
        <v>1807</v>
      </c>
      <c r="E39" s="149">
        <v>200000.0</v>
      </c>
      <c r="F39" s="31" t="s">
        <v>31</v>
      </c>
      <c r="G39" s="50"/>
    </row>
    <row r="40" ht="15.75" customHeight="1">
      <c r="A40" s="30" t="s">
        <v>216</v>
      </c>
      <c r="B40" s="30" t="s">
        <v>7</v>
      </c>
      <c r="C40" s="30">
        <v>5.0</v>
      </c>
      <c r="D40" s="50" t="s">
        <v>1808</v>
      </c>
      <c r="E40" s="218">
        <v>189164.99</v>
      </c>
      <c r="F40" s="31" t="s">
        <v>90</v>
      </c>
      <c r="G40" s="50" t="s">
        <v>10</v>
      </c>
    </row>
    <row r="41" ht="15.75" customHeight="1">
      <c r="A41" s="30" t="s">
        <v>216</v>
      </c>
      <c r="B41" s="30" t="s">
        <v>7</v>
      </c>
      <c r="C41" s="30">
        <v>6.0</v>
      </c>
      <c r="D41" s="50" t="s">
        <v>1809</v>
      </c>
      <c r="E41" s="149">
        <v>120581.59</v>
      </c>
      <c r="F41" s="31" t="s">
        <v>90</v>
      </c>
      <c r="G41" s="50"/>
    </row>
    <row r="42" ht="15.75" customHeight="1">
      <c r="A42" s="30" t="s">
        <v>216</v>
      </c>
      <c r="B42" s="30" t="s">
        <v>7</v>
      </c>
      <c r="C42" s="30">
        <v>7.0</v>
      </c>
      <c r="D42" s="50" t="s">
        <v>1810</v>
      </c>
      <c r="E42" s="149">
        <v>122707.7</v>
      </c>
      <c r="F42" s="31" t="s">
        <v>102</v>
      </c>
      <c r="G42" s="50"/>
    </row>
    <row r="43" ht="15.75" customHeight="1">
      <c r="A43" s="30" t="s">
        <v>216</v>
      </c>
      <c r="B43" s="30" t="s">
        <v>7</v>
      </c>
      <c r="C43" s="30">
        <v>8.0</v>
      </c>
      <c r="D43" s="50" t="s">
        <v>1811</v>
      </c>
      <c r="E43" s="218">
        <v>185522.98</v>
      </c>
      <c r="F43" s="31" t="s">
        <v>108</v>
      </c>
      <c r="G43" s="50" t="s">
        <v>10</v>
      </c>
    </row>
    <row r="44" ht="15.75" customHeight="1">
      <c r="A44" s="30" t="s">
        <v>216</v>
      </c>
      <c r="B44" s="30" t="s">
        <v>7</v>
      </c>
      <c r="C44" s="30">
        <v>9.0</v>
      </c>
      <c r="D44" s="50" t="s">
        <v>1812</v>
      </c>
      <c r="E44" s="149">
        <v>136147.51</v>
      </c>
      <c r="F44" s="31" t="s">
        <v>93</v>
      </c>
      <c r="G44" s="50"/>
    </row>
    <row r="45" ht="15.75" customHeight="1">
      <c r="A45" s="30" t="s">
        <v>216</v>
      </c>
      <c r="B45" s="30" t="s">
        <v>7</v>
      </c>
      <c r="C45" s="30">
        <v>10.0</v>
      </c>
      <c r="D45" s="50" t="s">
        <v>1813</v>
      </c>
      <c r="E45" s="218">
        <v>157981.83</v>
      </c>
      <c r="F45" s="31" t="s">
        <v>46</v>
      </c>
      <c r="G45" s="50" t="s">
        <v>10</v>
      </c>
    </row>
    <row r="46" ht="15.75" customHeight="1">
      <c r="A46" s="30"/>
      <c r="B46" s="30"/>
      <c r="C46" s="30"/>
      <c r="E46" s="149"/>
      <c r="F46" s="31"/>
      <c r="G46" s="50"/>
    </row>
    <row r="47" ht="15.75" customHeight="1">
      <c r="A47" s="30" t="s">
        <v>216</v>
      </c>
      <c r="B47" s="30" t="s">
        <v>12</v>
      </c>
      <c r="C47" s="30">
        <v>1.0</v>
      </c>
      <c r="D47" s="50" t="s">
        <v>1814</v>
      </c>
      <c r="E47" s="149">
        <v>200000.0</v>
      </c>
      <c r="F47" s="31" t="s">
        <v>31</v>
      </c>
      <c r="G47" s="50"/>
    </row>
    <row r="48" ht="15.75" customHeight="1">
      <c r="A48" s="30" t="s">
        <v>216</v>
      </c>
      <c r="B48" s="30" t="s">
        <v>12</v>
      </c>
      <c r="C48" s="30">
        <v>2.0</v>
      </c>
      <c r="D48" s="50" t="s">
        <v>1814</v>
      </c>
      <c r="E48" s="149">
        <v>200000.0</v>
      </c>
      <c r="F48" s="31" t="s">
        <v>31</v>
      </c>
      <c r="G48" s="50"/>
    </row>
    <row r="49" ht="15.75" customHeight="1">
      <c r="A49" s="30" t="s">
        <v>216</v>
      </c>
      <c r="B49" s="30" t="s">
        <v>12</v>
      </c>
      <c r="C49" s="30">
        <v>3.0</v>
      </c>
      <c r="D49" s="50" t="s">
        <v>1815</v>
      </c>
      <c r="E49" s="149">
        <v>157459.22</v>
      </c>
      <c r="F49" s="31" t="s">
        <v>108</v>
      </c>
      <c r="G49" s="50"/>
    </row>
    <row r="50" ht="15.75" customHeight="1">
      <c r="A50" s="30" t="s">
        <v>216</v>
      </c>
      <c r="B50" s="30" t="s">
        <v>12</v>
      </c>
      <c r="C50" s="30">
        <v>4.0</v>
      </c>
      <c r="D50" s="50" t="s">
        <v>1816</v>
      </c>
      <c r="E50" s="149">
        <v>187524.63</v>
      </c>
      <c r="F50" s="31" t="s">
        <v>90</v>
      </c>
      <c r="G50" s="50"/>
    </row>
    <row r="51" ht="15.75" customHeight="1">
      <c r="A51" s="30" t="s">
        <v>216</v>
      </c>
      <c r="B51" s="30" t="s">
        <v>12</v>
      </c>
      <c r="C51" s="30">
        <v>5.0</v>
      </c>
      <c r="D51" s="50" t="s">
        <v>1817</v>
      </c>
      <c r="E51" s="50">
        <v>192936.79</v>
      </c>
      <c r="F51" s="31" t="s">
        <v>28</v>
      </c>
      <c r="G51" s="50"/>
    </row>
    <row r="52" ht="15.75" customHeight="1">
      <c r="A52" s="30" t="s">
        <v>216</v>
      </c>
      <c r="B52" s="30" t="s">
        <v>12</v>
      </c>
      <c r="C52" s="30">
        <v>6.0</v>
      </c>
      <c r="D52" s="50" t="s">
        <v>1817</v>
      </c>
      <c r="E52" s="149">
        <v>193916.17</v>
      </c>
      <c r="F52" s="31" t="s">
        <v>28</v>
      </c>
      <c r="G52" s="50"/>
    </row>
    <row r="53" ht="15.75" customHeight="1">
      <c r="A53" s="30" t="s">
        <v>216</v>
      </c>
      <c r="B53" s="30" t="s">
        <v>12</v>
      </c>
      <c r="C53" s="30">
        <v>7.0</v>
      </c>
      <c r="D53" s="50" t="s">
        <v>1818</v>
      </c>
      <c r="E53" s="149">
        <v>197898.52</v>
      </c>
      <c r="F53" s="31" t="s">
        <v>108</v>
      </c>
      <c r="G53" s="50"/>
    </row>
    <row r="54" ht="15.75" customHeight="1">
      <c r="A54" s="30" t="s">
        <v>216</v>
      </c>
      <c r="B54" s="30" t="s">
        <v>12</v>
      </c>
      <c r="C54" s="30">
        <v>9.0</v>
      </c>
      <c r="D54" s="50" t="s">
        <v>1819</v>
      </c>
      <c r="E54" s="149">
        <v>166850.018</v>
      </c>
      <c r="F54" s="31" t="s">
        <v>46</v>
      </c>
      <c r="G54" s="50" t="s">
        <v>10</v>
      </c>
      <c r="H54" s="50" t="s">
        <v>1820</v>
      </c>
    </row>
    <row r="55" ht="15.75" customHeight="1">
      <c r="A55" s="30" t="s">
        <v>216</v>
      </c>
      <c r="B55" s="30" t="s">
        <v>12</v>
      </c>
      <c r="C55" s="30">
        <v>10.0</v>
      </c>
      <c r="D55" s="50" t="s">
        <v>1821</v>
      </c>
      <c r="E55" s="149">
        <v>166541.826</v>
      </c>
      <c r="F55" s="31" t="s">
        <v>102</v>
      </c>
      <c r="G55" s="50" t="s">
        <v>10</v>
      </c>
      <c r="H55" s="50" t="s">
        <v>1820</v>
      </c>
    </row>
    <row r="56" ht="15.75" customHeight="1">
      <c r="A56" s="30" t="s">
        <v>216</v>
      </c>
      <c r="B56" s="30" t="s">
        <v>12</v>
      </c>
      <c r="C56" s="30">
        <v>12.0</v>
      </c>
      <c r="D56" s="50" t="s">
        <v>1822</v>
      </c>
      <c r="E56" s="149">
        <v>168659.54</v>
      </c>
      <c r="F56" s="31" t="s">
        <v>90</v>
      </c>
      <c r="G56" s="50"/>
    </row>
    <row r="57" ht="15.75" customHeight="1">
      <c r="A57" s="30" t="s">
        <v>216</v>
      </c>
      <c r="B57" s="30" t="s">
        <v>12</v>
      </c>
      <c r="C57" s="30">
        <v>13.0</v>
      </c>
      <c r="D57" s="50" t="s">
        <v>1823</v>
      </c>
      <c r="E57" s="149">
        <v>197479.24</v>
      </c>
      <c r="F57" s="31" t="s">
        <v>126</v>
      </c>
      <c r="G57" s="50" t="s">
        <v>10</v>
      </c>
    </row>
    <row r="58" ht="15.75" customHeight="1">
      <c r="A58" s="30" t="s">
        <v>216</v>
      </c>
      <c r="B58" s="30" t="s">
        <v>12</v>
      </c>
      <c r="C58" s="30">
        <v>14.0</v>
      </c>
      <c r="D58" s="50" t="s">
        <v>1824</v>
      </c>
      <c r="E58" s="149">
        <v>197024.01</v>
      </c>
      <c r="F58" s="31" t="s">
        <v>126</v>
      </c>
      <c r="G58" s="50" t="s">
        <v>10</v>
      </c>
    </row>
    <row r="59" ht="15.75" customHeight="1">
      <c r="A59" s="30"/>
      <c r="B59" s="30"/>
      <c r="C59" s="30"/>
      <c r="E59" s="149"/>
      <c r="F59" s="31"/>
      <c r="G59" s="50"/>
    </row>
    <row r="60" ht="15.75" customHeight="1">
      <c r="A60" s="30"/>
      <c r="B60" s="30"/>
      <c r="C60" s="30"/>
      <c r="E60" s="149"/>
      <c r="F60" s="31"/>
      <c r="G60" s="50"/>
    </row>
    <row r="61" ht="15.75" customHeight="1">
      <c r="A61" s="30"/>
      <c r="B61" s="30"/>
      <c r="C61" s="30"/>
      <c r="E61" s="149"/>
      <c r="F61" s="31"/>
      <c r="G61" s="50"/>
    </row>
    <row r="62" ht="15.75" customHeight="1">
      <c r="A62" s="30"/>
      <c r="B62" s="30"/>
      <c r="C62" s="30"/>
      <c r="E62" s="149"/>
      <c r="F62" s="31"/>
      <c r="G62" s="50"/>
    </row>
    <row r="63" ht="15.75" customHeight="1">
      <c r="A63" s="30" t="s">
        <v>217</v>
      </c>
      <c r="B63" s="30" t="s">
        <v>7</v>
      </c>
      <c r="C63" s="30">
        <v>1.0</v>
      </c>
      <c r="D63" s="50" t="s">
        <v>1805</v>
      </c>
      <c r="E63" s="149">
        <v>134627.35</v>
      </c>
      <c r="F63" s="31" t="s">
        <v>28</v>
      </c>
      <c r="G63" s="50"/>
    </row>
    <row r="64" ht="15.75" customHeight="1">
      <c r="A64" s="30" t="s">
        <v>217</v>
      </c>
      <c r="B64" s="30" t="s">
        <v>7</v>
      </c>
      <c r="C64" s="30">
        <v>2.0</v>
      </c>
      <c r="D64" s="50" t="s">
        <v>1792</v>
      </c>
      <c r="E64" s="149">
        <v>197648.89</v>
      </c>
      <c r="F64" s="31" t="s">
        <v>8</v>
      </c>
      <c r="G64" s="50"/>
    </row>
    <row r="65" ht="15.75" customHeight="1">
      <c r="A65" s="30" t="s">
        <v>217</v>
      </c>
      <c r="B65" s="30" t="s">
        <v>7</v>
      </c>
      <c r="C65" s="30">
        <v>3.0</v>
      </c>
      <c r="D65" s="50" t="s">
        <v>1792</v>
      </c>
      <c r="E65" s="149">
        <v>170896.41</v>
      </c>
      <c r="F65" s="31" t="s">
        <v>8</v>
      </c>
      <c r="G65" s="50"/>
    </row>
    <row r="66" ht="15.75" customHeight="1">
      <c r="A66" s="30" t="s">
        <v>217</v>
      </c>
      <c r="B66" s="30" t="s">
        <v>7</v>
      </c>
      <c r="C66" s="30">
        <v>4.0</v>
      </c>
      <c r="D66" s="50" t="s">
        <v>1792</v>
      </c>
      <c r="E66" s="149">
        <v>195674.22</v>
      </c>
      <c r="F66" s="31" t="s">
        <v>8</v>
      </c>
      <c r="G66" s="50"/>
    </row>
    <row r="67" ht="15.75" customHeight="1">
      <c r="A67" s="30" t="s">
        <v>217</v>
      </c>
      <c r="B67" s="30" t="s">
        <v>7</v>
      </c>
      <c r="C67" s="30">
        <v>5.0</v>
      </c>
      <c r="D67" s="50" t="s">
        <v>1792</v>
      </c>
      <c r="E67" s="149">
        <v>195674.22</v>
      </c>
      <c r="F67" s="31" t="s">
        <v>8</v>
      </c>
      <c r="G67" s="50"/>
    </row>
    <row r="68" ht="15.75" customHeight="1">
      <c r="A68" s="30" t="s">
        <v>217</v>
      </c>
      <c r="B68" s="30" t="s">
        <v>7</v>
      </c>
      <c r="C68" s="30">
        <v>6.0</v>
      </c>
      <c r="D68" s="50" t="s">
        <v>1825</v>
      </c>
      <c r="E68" s="149">
        <v>148429.49</v>
      </c>
      <c r="F68" s="31" t="s">
        <v>108</v>
      </c>
      <c r="G68" s="50"/>
    </row>
    <row r="69" ht="15.75" customHeight="1">
      <c r="A69" s="30" t="s">
        <v>217</v>
      </c>
      <c r="B69" s="30" t="s">
        <v>7</v>
      </c>
      <c r="C69" s="30">
        <v>7.0</v>
      </c>
      <c r="D69" s="50" t="s">
        <v>1826</v>
      </c>
      <c r="E69" s="149">
        <v>193962.36</v>
      </c>
      <c r="F69" s="31" t="s">
        <v>96</v>
      </c>
      <c r="G69" s="50" t="s">
        <v>10</v>
      </c>
    </row>
    <row r="70" ht="15.75" customHeight="1">
      <c r="A70" s="30" t="s">
        <v>217</v>
      </c>
      <c r="B70" s="30" t="s">
        <v>7</v>
      </c>
      <c r="C70" s="30">
        <v>8.0</v>
      </c>
      <c r="D70" s="50" t="s">
        <v>1827</v>
      </c>
      <c r="E70" s="149">
        <v>193926.28</v>
      </c>
      <c r="F70" s="31" t="s">
        <v>96</v>
      </c>
      <c r="G70" s="50" t="s">
        <v>10</v>
      </c>
    </row>
    <row r="71" ht="15.75" customHeight="1">
      <c r="A71" s="30" t="s">
        <v>217</v>
      </c>
      <c r="B71" s="30" t="s">
        <v>7</v>
      </c>
      <c r="C71" s="30">
        <v>9.0</v>
      </c>
      <c r="D71" s="50" t="s">
        <v>1828</v>
      </c>
      <c r="E71" s="149">
        <v>63603.8</v>
      </c>
      <c r="F71" s="31" t="s">
        <v>96</v>
      </c>
      <c r="G71" s="50" t="s">
        <v>10</v>
      </c>
    </row>
    <row r="72" ht="15.75" customHeight="1">
      <c r="A72" s="30" t="s">
        <v>217</v>
      </c>
      <c r="B72" s="30" t="s">
        <v>7</v>
      </c>
      <c r="C72" s="30">
        <v>10.0</v>
      </c>
      <c r="D72" s="50" t="s">
        <v>1795</v>
      </c>
      <c r="E72" s="149">
        <v>161157.47</v>
      </c>
      <c r="F72" s="31" t="s">
        <v>46</v>
      </c>
      <c r="G72" s="50"/>
    </row>
    <row r="73" ht="15.75" customHeight="1">
      <c r="A73" s="30"/>
      <c r="B73" s="30"/>
      <c r="C73" s="30"/>
      <c r="E73" s="149"/>
      <c r="F73" s="31"/>
      <c r="G73" s="50"/>
    </row>
    <row r="74" ht="15.75" customHeight="1">
      <c r="A74" s="30" t="s">
        <v>217</v>
      </c>
      <c r="B74" s="30" t="s">
        <v>12</v>
      </c>
      <c r="C74" s="30">
        <v>1.0</v>
      </c>
      <c r="D74" s="50" t="s">
        <v>1829</v>
      </c>
      <c r="E74" s="149">
        <v>200000.0</v>
      </c>
      <c r="F74" s="31" t="s">
        <v>31</v>
      </c>
      <c r="G74" s="50"/>
    </row>
    <row r="75" ht="15.75" customHeight="1">
      <c r="A75" s="30" t="s">
        <v>217</v>
      </c>
      <c r="B75" s="30" t="s">
        <v>12</v>
      </c>
      <c r="C75" s="30">
        <v>2.0</v>
      </c>
      <c r="D75" s="50" t="s">
        <v>1829</v>
      </c>
      <c r="E75" s="149">
        <v>200000.0</v>
      </c>
      <c r="F75" s="31" t="s">
        <v>31</v>
      </c>
      <c r="G75" s="50"/>
    </row>
    <row r="76" ht="15.75" customHeight="1">
      <c r="A76" s="30" t="s">
        <v>217</v>
      </c>
      <c r="B76" s="30" t="s">
        <v>12</v>
      </c>
      <c r="C76" s="30">
        <v>3.0</v>
      </c>
      <c r="D76" s="50" t="s">
        <v>1830</v>
      </c>
      <c r="E76" s="149">
        <v>198416.96</v>
      </c>
      <c r="F76" s="31" t="s">
        <v>28</v>
      </c>
      <c r="G76" s="50"/>
    </row>
    <row r="77" ht="15.75" customHeight="1">
      <c r="A77" s="30" t="s">
        <v>217</v>
      </c>
      <c r="B77" s="30" t="s">
        <v>12</v>
      </c>
      <c r="C77" s="30">
        <v>4.0</v>
      </c>
      <c r="D77" s="50" t="s">
        <v>1831</v>
      </c>
      <c r="E77" s="149">
        <v>198416.96</v>
      </c>
      <c r="F77" s="31" t="s">
        <v>28</v>
      </c>
      <c r="G77" s="50"/>
    </row>
    <row r="78" ht="15.75" customHeight="1">
      <c r="A78" s="30" t="s">
        <v>217</v>
      </c>
      <c r="B78" s="30" t="s">
        <v>12</v>
      </c>
      <c r="C78" s="30">
        <v>5.0</v>
      </c>
      <c r="D78" s="50" t="s">
        <v>1832</v>
      </c>
      <c r="E78" s="149">
        <v>197364.39</v>
      </c>
      <c r="F78" s="31" t="s">
        <v>64</v>
      </c>
      <c r="G78" s="50"/>
    </row>
    <row r="79" ht="15.75" customHeight="1">
      <c r="A79" s="30" t="s">
        <v>217</v>
      </c>
      <c r="B79" s="30" t="s">
        <v>12</v>
      </c>
      <c r="C79" s="30">
        <v>6.0</v>
      </c>
      <c r="D79" s="50" t="s">
        <v>1833</v>
      </c>
      <c r="E79" s="149">
        <v>197090.82</v>
      </c>
      <c r="F79" s="31" t="s">
        <v>46</v>
      </c>
      <c r="G79" s="50"/>
    </row>
    <row r="80" ht="15.75" customHeight="1">
      <c r="A80" s="30" t="s">
        <v>217</v>
      </c>
      <c r="B80" s="30" t="s">
        <v>12</v>
      </c>
      <c r="C80" s="30">
        <v>7.0</v>
      </c>
      <c r="D80" s="50" t="s">
        <v>1834</v>
      </c>
      <c r="E80" s="149">
        <v>197031.25</v>
      </c>
      <c r="F80" s="31" t="s">
        <v>46</v>
      </c>
      <c r="G80" s="50"/>
    </row>
    <row r="81" ht="15.75" customHeight="1">
      <c r="A81" s="30" t="s">
        <v>217</v>
      </c>
      <c r="B81" s="30" t="s">
        <v>12</v>
      </c>
      <c r="C81" s="30">
        <v>8.0</v>
      </c>
      <c r="D81" s="50" t="s">
        <v>1835</v>
      </c>
      <c r="E81" s="149">
        <v>197819.3</v>
      </c>
      <c r="F81" s="31" t="s">
        <v>46</v>
      </c>
      <c r="G81" s="50"/>
    </row>
    <row r="82" ht="15.75" customHeight="1">
      <c r="A82" s="30"/>
      <c r="B82" s="30"/>
      <c r="C82" s="30"/>
      <c r="E82" s="149"/>
      <c r="F82" s="31"/>
      <c r="G82" s="50"/>
    </row>
    <row r="83" ht="15.75" customHeight="1">
      <c r="A83" s="30"/>
      <c r="B83" s="30"/>
      <c r="C83" s="30"/>
      <c r="E83" s="149"/>
      <c r="F83" s="31"/>
      <c r="G83" s="50"/>
    </row>
    <row r="84" ht="15.75" customHeight="1">
      <c r="A84" s="30" t="s">
        <v>226</v>
      </c>
      <c r="B84" s="30" t="s">
        <v>7</v>
      </c>
      <c r="C84" s="30">
        <v>1.0</v>
      </c>
      <c r="D84" s="50" t="s">
        <v>1836</v>
      </c>
      <c r="E84" s="149">
        <v>81122.8</v>
      </c>
      <c r="F84" s="31" t="s">
        <v>93</v>
      </c>
      <c r="G84" s="50"/>
    </row>
    <row r="85" ht="15.75" customHeight="1">
      <c r="A85" s="30" t="s">
        <v>226</v>
      </c>
      <c r="B85" s="30" t="s">
        <v>7</v>
      </c>
      <c r="C85" s="30">
        <v>2.0</v>
      </c>
      <c r="D85" s="50" t="s">
        <v>1837</v>
      </c>
      <c r="E85" s="149">
        <v>66303.99</v>
      </c>
      <c r="F85" s="31" t="s">
        <v>93</v>
      </c>
      <c r="G85" s="50"/>
    </row>
    <row r="86" ht="15.75" customHeight="1">
      <c r="A86" s="30" t="s">
        <v>226</v>
      </c>
      <c r="B86" s="30" t="s">
        <v>7</v>
      </c>
      <c r="C86" s="30">
        <v>3.0</v>
      </c>
      <c r="D86" s="50" t="s">
        <v>1837</v>
      </c>
      <c r="E86" s="149">
        <v>148109.63</v>
      </c>
      <c r="F86" s="31" t="s">
        <v>93</v>
      </c>
      <c r="G86" s="50"/>
    </row>
    <row r="87" ht="15.75" customHeight="1">
      <c r="A87" s="30" t="s">
        <v>226</v>
      </c>
      <c r="B87" s="30" t="s">
        <v>7</v>
      </c>
      <c r="C87" s="30">
        <v>4.0</v>
      </c>
      <c r="D87" s="50" t="s">
        <v>1838</v>
      </c>
      <c r="E87" s="149">
        <v>112459.71</v>
      </c>
      <c r="F87" s="31" t="s">
        <v>105</v>
      </c>
      <c r="G87" s="50"/>
    </row>
    <row r="88" ht="15.75" customHeight="1">
      <c r="A88" s="30" t="s">
        <v>226</v>
      </c>
      <c r="B88" s="30" t="s">
        <v>7</v>
      </c>
      <c r="C88" s="30">
        <v>5.0</v>
      </c>
      <c r="D88" s="50" t="s">
        <v>1839</v>
      </c>
      <c r="E88" s="149">
        <v>112457.55</v>
      </c>
      <c r="F88" s="31" t="s">
        <v>105</v>
      </c>
      <c r="G88" s="50"/>
    </row>
    <row r="89" ht="15.75" customHeight="1">
      <c r="A89" s="30" t="s">
        <v>226</v>
      </c>
      <c r="B89" s="30" t="s">
        <v>7</v>
      </c>
      <c r="C89" s="30">
        <v>6.0</v>
      </c>
      <c r="D89" s="50" t="s">
        <v>1840</v>
      </c>
      <c r="E89" s="149">
        <v>200000.0</v>
      </c>
      <c r="F89" s="31" t="s">
        <v>87</v>
      </c>
      <c r="G89" s="50"/>
    </row>
    <row r="90" ht="15.75" customHeight="1">
      <c r="A90" s="30" t="s">
        <v>226</v>
      </c>
      <c r="B90" s="30" t="s">
        <v>7</v>
      </c>
      <c r="C90" s="30">
        <v>7.0</v>
      </c>
      <c r="D90" s="50" t="s">
        <v>1841</v>
      </c>
      <c r="E90" s="149">
        <v>143070.52</v>
      </c>
      <c r="F90" s="31" t="s">
        <v>90</v>
      </c>
      <c r="G90" s="50"/>
    </row>
    <row r="91" ht="15.75" customHeight="1">
      <c r="A91" s="30" t="s">
        <v>226</v>
      </c>
      <c r="B91" s="30" t="s">
        <v>7</v>
      </c>
      <c r="C91" s="30">
        <v>8.0</v>
      </c>
      <c r="D91" s="50" t="s">
        <v>1842</v>
      </c>
      <c r="E91" s="149">
        <v>100000.0</v>
      </c>
      <c r="F91" s="31" t="s">
        <v>108</v>
      </c>
      <c r="G91" s="50"/>
    </row>
    <row r="92" ht="15.75" customHeight="1">
      <c r="A92" s="30" t="s">
        <v>226</v>
      </c>
      <c r="B92" s="30" t="s">
        <v>7</v>
      </c>
      <c r="C92" s="30">
        <v>9.0</v>
      </c>
      <c r="D92" s="50" t="s">
        <v>1843</v>
      </c>
      <c r="E92" s="149">
        <v>59584.99</v>
      </c>
      <c r="F92" s="31" t="s">
        <v>61</v>
      </c>
      <c r="G92" s="50"/>
    </row>
    <row r="93" ht="15.75" customHeight="1">
      <c r="A93" s="30" t="s">
        <v>226</v>
      </c>
      <c r="B93" s="30" t="s">
        <v>7</v>
      </c>
      <c r="C93" s="30">
        <v>10.0</v>
      </c>
      <c r="D93" s="50" t="s">
        <v>1844</v>
      </c>
      <c r="E93" s="149">
        <v>147638.97</v>
      </c>
      <c r="F93" s="31" t="s">
        <v>96</v>
      </c>
      <c r="G93" s="50"/>
    </row>
    <row r="94" ht="15.75" customHeight="1">
      <c r="A94" s="30" t="s">
        <v>226</v>
      </c>
      <c r="B94" s="30" t="s">
        <v>7</v>
      </c>
      <c r="C94" s="30">
        <v>11.0</v>
      </c>
      <c r="D94" s="50" t="s">
        <v>1845</v>
      </c>
      <c r="E94" s="149">
        <v>200000.0</v>
      </c>
      <c r="F94" s="31" t="s">
        <v>70</v>
      </c>
      <c r="G94" s="50"/>
    </row>
    <row r="95" ht="15.75" customHeight="1">
      <c r="A95" s="30"/>
      <c r="B95" s="30"/>
      <c r="C95" s="30"/>
      <c r="E95" s="149"/>
      <c r="F95" s="31"/>
      <c r="G95" s="50"/>
    </row>
    <row r="96" ht="15.75" customHeight="1">
      <c r="A96" s="30" t="s">
        <v>227</v>
      </c>
      <c r="B96" s="30" t="s">
        <v>7</v>
      </c>
      <c r="C96" s="30">
        <v>1.0</v>
      </c>
      <c r="D96" s="50" t="s">
        <v>1846</v>
      </c>
      <c r="E96" s="149">
        <v>198000.0</v>
      </c>
      <c r="F96" s="31" t="s">
        <v>34</v>
      </c>
      <c r="G96" s="50"/>
    </row>
    <row r="97" ht="15.75" customHeight="1">
      <c r="A97" s="30" t="s">
        <v>227</v>
      </c>
      <c r="B97" s="30" t="s">
        <v>7</v>
      </c>
      <c r="C97" s="30">
        <v>2.0</v>
      </c>
      <c r="D97" s="50" t="s">
        <v>1847</v>
      </c>
      <c r="E97" s="149">
        <v>200000.0</v>
      </c>
      <c r="F97" s="31" t="s">
        <v>52</v>
      </c>
      <c r="G97" s="50"/>
    </row>
    <row r="98" ht="15.75" customHeight="1">
      <c r="A98" s="30" t="s">
        <v>227</v>
      </c>
      <c r="B98" s="30" t="s">
        <v>7</v>
      </c>
      <c r="C98" s="30">
        <v>3.0</v>
      </c>
      <c r="D98" s="50" t="s">
        <v>1848</v>
      </c>
      <c r="E98" s="149">
        <v>141970.93</v>
      </c>
      <c r="F98" s="31" t="s">
        <v>37</v>
      </c>
      <c r="G98" s="50"/>
    </row>
    <row r="99" ht="15.75" customHeight="1">
      <c r="A99" s="30" t="s">
        <v>227</v>
      </c>
      <c r="B99" s="30" t="s">
        <v>7</v>
      </c>
      <c r="C99" s="30">
        <v>4.0</v>
      </c>
      <c r="D99" s="50" t="s">
        <v>1849</v>
      </c>
      <c r="E99" s="149">
        <v>185974.54</v>
      </c>
      <c r="F99" s="31" t="s">
        <v>61</v>
      </c>
      <c r="G99" s="50"/>
    </row>
    <row r="100" ht="15.75" customHeight="1">
      <c r="A100" s="30" t="s">
        <v>227</v>
      </c>
      <c r="B100" s="30" t="s">
        <v>7</v>
      </c>
      <c r="C100" s="30">
        <v>5.0</v>
      </c>
      <c r="D100" s="50" t="s">
        <v>1850</v>
      </c>
      <c r="E100" s="149">
        <v>200000.0</v>
      </c>
      <c r="F100" s="31" t="s">
        <v>76</v>
      </c>
      <c r="G100" s="50"/>
    </row>
    <row r="101" ht="15.75" customHeight="1">
      <c r="A101" s="30" t="s">
        <v>227</v>
      </c>
      <c r="B101" s="30" t="s">
        <v>7</v>
      </c>
      <c r="C101" s="30">
        <v>6.0</v>
      </c>
      <c r="D101" s="50" t="s">
        <v>1851</v>
      </c>
      <c r="E101" s="149">
        <v>200000.0</v>
      </c>
      <c r="F101" s="31" t="s">
        <v>31</v>
      </c>
      <c r="G101" s="50"/>
    </row>
    <row r="102" ht="15.75" customHeight="1">
      <c r="A102" s="30" t="s">
        <v>227</v>
      </c>
      <c r="B102" s="30" t="s">
        <v>7</v>
      </c>
      <c r="C102" s="30">
        <v>7.0</v>
      </c>
      <c r="D102" s="50" t="s">
        <v>1174</v>
      </c>
      <c r="E102" s="149">
        <v>200000.0</v>
      </c>
      <c r="F102" s="31" t="s">
        <v>19</v>
      </c>
      <c r="G102" s="50"/>
    </row>
    <row r="103" ht="15.75" customHeight="1">
      <c r="A103" s="30" t="s">
        <v>227</v>
      </c>
      <c r="B103" s="30" t="s">
        <v>7</v>
      </c>
      <c r="C103" s="30">
        <v>8.0</v>
      </c>
      <c r="D103" s="50" t="s">
        <v>1852</v>
      </c>
      <c r="E103" s="149">
        <v>147686.98</v>
      </c>
      <c r="F103" s="31" t="s">
        <v>46</v>
      </c>
      <c r="G103" s="50"/>
    </row>
    <row r="104" ht="15.75" customHeight="1">
      <c r="A104" s="30" t="s">
        <v>227</v>
      </c>
      <c r="B104" s="30" t="s">
        <v>7</v>
      </c>
      <c r="C104" s="30">
        <v>9.0</v>
      </c>
      <c r="D104" s="50" t="s">
        <v>1853</v>
      </c>
      <c r="E104" s="149">
        <v>146579.48</v>
      </c>
      <c r="F104" s="31" t="s">
        <v>96</v>
      </c>
      <c r="G104" s="50"/>
    </row>
    <row r="105" ht="15.75" customHeight="1">
      <c r="A105" s="30" t="s">
        <v>227</v>
      </c>
      <c r="B105" s="30" t="s">
        <v>7</v>
      </c>
      <c r="C105" s="30">
        <v>10.0</v>
      </c>
      <c r="D105" s="50" t="s">
        <v>1854</v>
      </c>
      <c r="E105" s="149">
        <v>200000.0</v>
      </c>
      <c r="F105" s="31" t="s">
        <v>40</v>
      </c>
      <c r="G105" s="50"/>
    </row>
    <row r="106" ht="15.75" customHeight="1">
      <c r="A106" s="30" t="s">
        <v>227</v>
      </c>
      <c r="B106" s="30" t="s">
        <v>7</v>
      </c>
      <c r="C106" s="30">
        <v>11.0</v>
      </c>
      <c r="D106" s="50" t="s">
        <v>1855</v>
      </c>
      <c r="E106" s="149">
        <v>145061.94</v>
      </c>
      <c r="F106" s="31" t="s">
        <v>8</v>
      </c>
      <c r="G106" s="50"/>
    </row>
    <row r="107" ht="15.75" customHeight="1">
      <c r="A107" s="30" t="s">
        <v>227</v>
      </c>
      <c r="B107" s="30" t="s">
        <v>7</v>
      </c>
      <c r="C107" s="30">
        <v>12.0</v>
      </c>
      <c r="D107" s="50" t="s">
        <v>1856</v>
      </c>
      <c r="E107" s="149">
        <v>132371.47</v>
      </c>
      <c r="F107" s="31" t="s">
        <v>120</v>
      </c>
      <c r="G107" s="50"/>
    </row>
    <row r="108" ht="15.75" customHeight="1">
      <c r="A108" s="30" t="s">
        <v>227</v>
      </c>
      <c r="B108" s="30" t="s">
        <v>7</v>
      </c>
      <c r="C108" s="30">
        <v>13.0</v>
      </c>
      <c r="D108" s="50" t="s">
        <v>1857</v>
      </c>
      <c r="E108" s="149">
        <v>155554.95</v>
      </c>
      <c r="F108" s="31" t="s">
        <v>28</v>
      </c>
      <c r="G108" s="50"/>
    </row>
    <row r="109" ht="15.75" customHeight="1">
      <c r="A109" s="30" t="s">
        <v>227</v>
      </c>
      <c r="B109" s="30" t="s">
        <v>7</v>
      </c>
      <c r="C109" s="30">
        <v>14.0</v>
      </c>
      <c r="D109" s="50" t="s">
        <v>1841</v>
      </c>
      <c r="E109" s="149">
        <v>200000.0</v>
      </c>
      <c r="F109" s="31" t="s">
        <v>90</v>
      </c>
      <c r="G109" s="50"/>
    </row>
    <row r="110" ht="15.75" customHeight="1">
      <c r="A110" s="30"/>
      <c r="B110" s="30"/>
      <c r="C110" s="30"/>
      <c r="E110" s="149"/>
      <c r="F110" s="31"/>
      <c r="G110" s="50"/>
    </row>
    <row r="111" ht="15.75" customHeight="1">
      <c r="A111" s="30" t="s">
        <v>228</v>
      </c>
      <c r="B111" s="30" t="s">
        <v>7</v>
      </c>
      <c r="C111" s="30">
        <v>1.0</v>
      </c>
      <c r="D111" s="50" t="s">
        <v>1858</v>
      </c>
      <c r="E111" s="149">
        <v>200000.0</v>
      </c>
      <c r="F111" s="31" t="s">
        <v>31</v>
      </c>
      <c r="G111" s="50"/>
    </row>
    <row r="112" ht="15.75" customHeight="1">
      <c r="A112" s="30" t="s">
        <v>228</v>
      </c>
      <c r="B112" s="30" t="s">
        <v>7</v>
      </c>
      <c r="C112" s="30">
        <v>2.0</v>
      </c>
      <c r="D112" s="50" t="s">
        <v>1859</v>
      </c>
      <c r="E112" s="149">
        <v>157062.9</v>
      </c>
      <c r="F112" s="31" t="s">
        <v>46</v>
      </c>
      <c r="G112" s="50"/>
    </row>
    <row r="113" ht="15.75" customHeight="1">
      <c r="A113" s="30" t="s">
        <v>228</v>
      </c>
      <c r="B113" s="30" t="s">
        <v>7</v>
      </c>
      <c r="C113" s="30">
        <v>3.0</v>
      </c>
      <c r="D113" s="50" t="s">
        <v>1860</v>
      </c>
      <c r="E113" s="149">
        <v>153742.55</v>
      </c>
      <c r="F113" s="31" t="s">
        <v>96</v>
      </c>
      <c r="G113" s="50"/>
    </row>
    <row r="114" ht="15.75" customHeight="1">
      <c r="A114" s="30" t="s">
        <v>228</v>
      </c>
      <c r="B114" s="30" t="s">
        <v>7</v>
      </c>
      <c r="C114" s="30">
        <v>4.0</v>
      </c>
      <c r="D114" s="50" t="s">
        <v>1861</v>
      </c>
      <c r="E114" s="149">
        <v>200000.0</v>
      </c>
      <c r="F114" s="31" t="s">
        <v>46</v>
      </c>
      <c r="G114" s="50"/>
    </row>
    <row r="115" ht="15.75" customHeight="1">
      <c r="A115" s="30" t="s">
        <v>228</v>
      </c>
      <c r="B115" s="30" t="s">
        <v>7</v>
      </c>
      <c r="C115" s="30">
        <v>5.0</v>
      </c>
      <c r="D115" s="50" t="s">
        <v>1861</v>
      </c>
      <c r="E115" s="149">
        <v>156497.7</v>
      </c>
      <c r="F115" s="31" t="s">
        <v>46</v>
      </c>
      <c r="G115" s="50"/>
    </row>
    <row r="116" ht="15.75" customHeight="1">
      <c r="A116" s="30" t="s">
        <v>228</v>
      </c>
      <c r="B116" s="30" t="s">
        <v>7</v>
      </c>
      <c r="C116" s="30">
        <v>6.0</v>
      </c>
      <c r="D116" s="50" t="s">
        <v>1862</v>
      </c>
      <c r="E116" s="149">
        <v>200000.0</v>
      </c>
      <c r="F116" s="31" t="s">
        <v>31</v>
      </c>
      <c r="G116" s="50"/>
    </row>
    <row r="117" ht="15.75" customHeight="1">
      <c r="A117" s="30" t="s">
        <v>228</v>
      </c>
      <c r="B117" s="30" t="s">
        <v>7</v>
      </c>
      <c r="C117" s="30">
        <v>7.0</v>
      </c>
      <c r="D117" s="50" t="s">
        <v>1863</v>
      </c>
      <c r="E117" s="149">
        <v>149865.0</v>
      </c>
      <c r="F117" s="31" t="s">
        <v>87</v>
      </c>
      <c r="G117" s="50" t="s">
        <v>10</v>
      </c>
      <c r="H117" s="50" t="s">
        <v>1864</v>
      </c>
    </row>
    <row r="118" ht="15.75" customHeight="1">
      <c r="A118" s="30" t="s">
        <v>228</v>
      </c>
      <c r="B118" s="30" t="s">
        <v>7</v>
      </c>
      <c r="C118" s="30">
        <v>8.0</v>
      </c>
      <c r="D118" s="50" t="s">
        <v>1865</v>
      </c>
      <c r="E118" s="149">
        <v>138801.4</v>
      </c>
      <c r="F118" s="31" t="s">
        <v>120</v>
      </c>
      <c r="G118" s="50" t="s">
        <v>10</v>
      </c>
      <c r="H118" s="50" t="s">
        <v>1866</v>
      </c>
    </row>
    <row r="119" ht="15.75" customHeight="1">
      <c r="A119" s="30" t="s">
        <v>228</v>
      </c>
      <c r="B119" s="30" t="s">
        <v>7</v>
      </c>
      <c r="C119" s="30">
        <v>9.0</v>
      </c>
      <c r="D119" s="50" t="s">
        <v>1867</v>
      </c>
      <c r="E119" s="149">
        <v>200000.0</v>
      </c>
      <c r="F119" s="31" t="s">
        <v>28</v>
      </c>
      <c r="G119" s="50"/>
    </row>
    <row r="120" ht="15.75" customHeight="1">
      <c r="A120" s="30"/>
      <c r="B120" s="30"/>
      <c r="C120" s="30"/>
      <c r="D120" s="50"/>
      <c r="E120" s="149"/>
      <c r="F120" s="31"/>
      <c r="G120" s="50"/>
      <c r="H120" s="50"/>
    </row>
    <row r="121" ht="15.75" customHeight="1">
      <c r="A121" s="30" t="s">
        <v>229</v>
      </c>
      <c r="B121" s="30" t="s">
        <v>7</v>
      </c>
      <c r="C121" s="30">
        <v>1.0</v>
      </c>
      <c r="D121" s="50" t="s">
        <v>1868</v>
      </c>
      <c r="E121" s="149">
        <v>160842.62</v>
      </c>
      <c r="F121" s="31" t="s">
        <v>96</v>
      </c>
      <c r="G121" s="50" t="s">
        <v>10</v>
      </c>
      <c r="H121" s="50" t="s">
        <v>1866</v>
      </c>
    </row>
    <row r="122" ht="15.75" customHeight="1">
      <c r="A122" s="30" t="s">
        <v>229</v>
      </c>
      <c r="B122" s="30" t="s">
        <v>7</v>
      </c>
      <c r="C122" s="30">
        <v>2.0</v>
      </c>
      <c r="D122" s="50" t="s">
        <v>1869</v>
      </c>
      <c r="E122" s="149">
        <v>135603.05</v>
      </c>
      <c r="F122" s="31" t="s">
        <v>37</v>
      </c>
      <c r="G122" s="50" t="s">
        <v>10</v>
      </c>
      <c r="H122" s="50" t="s">
        <v>1864</v>
      </c>
    </row>
    <row r="123" ht="15.75" customHeight="1">
      <c r="A123" s="30" t="s">
        <v>229</v>
      </c>
      <c r="B123" s="30" t="s">
        <v>7</v>
      </c>
      <c r="C123" s="30">
        <v>3.0</v>
      </c>
      <c r="D123" s="50" t="s">
        <v>1870</v>
      </c>
      <c r="E123" s="149">
        <v>151817.82</v>
      </c>
      <c r="F123" s="31" t="s">
        <v>46</v>
      </c>
      <c r="G123" s="50"/>
    </row>
    <row r="124" ht="15.75" customHeight="1">
      <c r="A124" s="30" t="s">
        <v>229</v>
      </c>
      <c r="B124" s="30" t="s">
        <v>7</v>
      </c>
      <c r="C124" s="30">
        <v>4.0</v>
      </c>
      <c r="D124" s="50" t="s">
        <v>1859</v>
      </c>
      <c r="E124" s="149">
        <v>146592.28</v>
      </c>
      <c r="F124" s="31" t="s">
        <v>46</v>
      </c>
      <c r="G124" s="50" t="s">
        <v>10</v>
      </c>
      <c r="H124" s="50" t="s">
        <v>1864</v>
      </c>
    </row>
    <row r="125" ht="15.75" customHeight="1">
      <c r="A125" s="30" t="s">
        <v>229</v>
      </c>
      <c r="B125" s="30" t="s">
        <v>7</v>
      </c>
      <c r="C125" s="30">
        <v>5.0</v>
      </c>
      <c r="D125" s="50" t="s">
        <v>1871</v>
      </c>
      <c r="E125" s="149">
        <v>150446.47</v>
      </c>
      <c r="F125" s="31" t="s">
        <v>8</v>
      </c>
      <c r="G125" s="50"/>
    </row>
    <row r="126" ht="15.75" customHeight="1">
      <c r="A126" s="30" t="s">
        <v>229</v>
      </c>
      <c r="B126" s="30" t="s">
        <v>7</v>
      </c>
      <c r="C126" s="30">
        <v>6.0</v>
      </c>
      <c r="D126" s="50" t="s">
        <v>1872</v>
      </c>
      <c r="E126" s="149">
        <v>200000.0</v>
      </c>
      <c r="F126" s="31" t="s">
        <v>31</v>
      </c>
      <c r="G126" s="50"/>
    </row>
    <row r="127" ht="15.75" customHeight="1">
      <c r="A127" s="30" t="s">
        <v>229</v>
      </c>
      <c r="B127" s="30" t="s">
        <v>7</v>
      </c>
      <c r="C127" s="30">
        <v>7.0</v>
      </c>
      <c r="D127" s="50" t="s">
        <v>1873</v>
      </c>
      <c r="E127" s="149">
        <v>143148.18</v>
      </c>
      <c r="F127" s="31" t="s">
        <v>46</v>
      </c>
      <c r="G127" s="50"/>
    </row>
    <row r="128" ht="15.75" customHeight="1">
      <c r="A128" s="30" t="s">
        <v>229</v>
      </c>
      <c r="B128" s="30" t="s">
        <v>7</v>
      </c>
      <c r="C128" s="30">
        <v>8.0</v>
      </c>
      <c r="D128" s="165" t="s">
        <v>1874</v>
      </c>
      <c r="E128" s="149">
        <v>200000.0</v>
      </c>
      <c r="F128" s="31" t="s">
        <v>46</v>
      </c>
      <c r="G128" s="50"/>
    </row>
    <row r="129" ht="15.75" customHeight="1">
      <c r="A129" s="30" t="s">
        <v>229</v>
      </c>
      <c r="B129" s="30" t="s">
        <v>7</v>
      </c>
      <c r="C129" s="30">
        <v>9.0</v>
      </c>
      <c r="D129" s="165" t="s">
        <v>1875</v>
      </c>
      <c r="E129" s="149">
        <v>135042.28</v>
      </c>
      <c r="F129" s="31" t="s">
        <v>105</v>
      </c>
      <c r="G129" s="50"/>
    </row>
    <row r="130" ht="15.75" customHeight="1">
      <c r="A130" s="30" t="s">
        <v>229</v>
      </c>
      <c r="B130" s="30" t="s">
        <v>7</v>
      </c>
      <c r="C130" s="30">
        <v>10.0</v>
      </c>
      <c r="D130" s="50" t="s">
        <v>1876</v>
      </c>
      <c r="E130" s="149">
        <v>153880.85</v>
      </c>
      <c r="F130" s="31" t="s">
        <v>96</v>
      </c>
      <c r="G130" s="50"/>
    </row>
    <row r="131" ht="15.75" customHeight="1">
      <c r="A131" s="30" t="s">
        <v>229</v>
      </c>
      <c r="B131" s="30" t="s">
        <v>7</v>
      </c>
      <c r="C131" s="30">
        <v>11.0</v>
      </c>
      <c r="D131" s="50" t="s">
        <v>1877</v>
      </c>
      <c r="E131" s="149">
        <v>141328.41</v>
      </c>
      <c r="F131" s="31" t="s">
        <v>108</v>
      </c>
      <c r="G131" s="50"/>
    </row>
    <row r="132" ht="15.75" customHeight="1">
      <c r="A132" s="30"/>
      <c r="B132" s="30"/>
      <c r="C132" s="30"/>
      <c r="E132" s="149"/>
      <c r="F132" s="31"/>
      <c r="G132" s="50"/>
    </row>
    <row r="133" ht="15.75" customHeight="1">
      <c r="A133" s="30" t="s">
        <v>230</v>
      </c>
      <c r="B133" s="30" t="s">
        <v>7</v>
      </c>
      <c r="C133" s="30">
        <v>1.0</v>
      </c>
      <c r="D133" s="50" t="s">
        <v>1878</v>
      </c>
      <c r="E133" s="149">
        <v>200000.0</v>
      </c>
      <c r="F133" s="31" t="s">
        <v>34</v>
      </c>
      <c r="G133" s="50"/>
    </row>
    <row r="134" ht="15.75" customHeight="1">
      <c r="A134" s="30" t="s">
        <v>230</v>
      </c>
      <c r="B134" s="30" t="s">
        <v>7</v>
      </c>
      <c r="C134" s="30">
        <v>2.0</v>
      </c>
      <c r="D134" s="50" t="s">
        <v>1879</v>
      </c>
      <c r="E134" s="149">
        <v>159281.09</v>
      </c>
      <c r="F134" s="31" t="s">
        <v>8</v>
      </c>
      <c r="G134" s="50"/>
    </row>
    <row r="135" ht="15.75" customHeight="1">
      <c r="A135" s="30" t="s">
        <v>230</v>
      </c>
      <c r="B135" s="30" t="s">
        <v>7</v>
      </c>
      <c r="C135" s="30">
        <v>3.0</v>
      </c>
      <c r="D135" s="50" t="s">
        <v>1880</v>
      </c>
      <c r="E135" s="149">
        <v>158890.83</v>
      </c>
      <c r="F135" s="31" t="s">
        <v>8</v>
      </c>
      <c r="G135" s="50"/>
    </row>
    <row r="136" ht="15.75" customHeight="1">
      <c r="A136" s="30" t="s">
        <v>230</v>
      </c>
      <c r="B136" s="30" t="s">
        <v>7</v>
      </c>
      <c r="C136" s="30">
        <v>4.0</v>
      </c>
      <c r="D136" s="50" t="s">
        <v>1881</v>
      </c>
      <c r="E136" s="149">
        <v>158518.18</v>
      </c>
      <c r="F136" s="31" t="s">
        <v>8</v>
      </c>
      <c r="G136" s="50"/>
    </row>
    <row r="137" ht="15.75" customHeight="1">
      <c r="A137" s="30" t="s">
        <v>230</v>
      </c>
      <c r="B137" s="30" t="s">
        <v>7</v>
      </c>
      <c r="C137" s="30">
        <v>5.0</v>
      </c>
      <c r="D137" s="50" t="s">
        <v>1882</v>
      </c>
      <c r="E137" s="149">
        <v>157772.87</v>
      </c>
      <c r="F137" s="31" t="s">
        <v>8</v>
      </c>
      <c r="G137" s="50"/>
    </row>
    <row r="138" ht="15.75" customHeight="1">
      <c r="A138" s="30" t="s">
        <v>230</v>
      </c>
      <c r="B138" s="30" t="s">
        <v>7</v>
      </c>
      <c r="C138" s="30">
        <v>6.0</v>
      </c>
      <c r="D138" s="50" t="s">
        <v>1883</v>
      </c>
      <c r="E138" s="149">
        <v>200000.0</v>
      </c>
      <c r="F138" s="31" t="s">
        <v>40</v>
      </c>
      <c r="G138" s="50"/>
    </row>
    <row r="139" ht="15.75" customHeight="1">
      <c r="A139" s="30" t="s">
        <v>230</v>
      </c>
      <c r="B139" s="30" t="s">
        <v>7</v>
      </c>
      <c r="C139" s="30">
        <v>7.0</v>
      </c>
      <c r="D139" s="50" t="s">
        <v>1883</v>
      </c>
      <c r="E139" s="149">
        <v>200000.0</v>
      </c>
      <c r="F139" s="31" t="s">
        <v>40</v>
      </c>
      <c r="G139" s="50"/>
    </row>
    <row r="140" ht="15.75" customHeight="1">
      <c r="A140" s="30" t="s">
        <v>230</v>
      </c>
      <c r="B140" s="30" t="s">
        <v>7</v>
      </c>
      <c r="C140" s="30">
        <v>8.0</v>
      </c>
      <c r="D140" s="50" t="s">
        <v>1883</v>
      </c>
      <c r="E140" s="149">
        <v>200000.0</v>
      </c>
      <c r="F140" s="31" t="s">
        <v>40</v>
      </c>
      <c r="G140" s="50"/>
    </row>
    <row r="141" ht="15.75" customHeight="1">
      <c r="A141" s="30" t="s">
        <v>230</v>
      </c>
      <c r="B141" s="30" t="s">
        <v>7</v>
      </c>
      <c r="C141" s="30">
        <v>9.0</v>
      </c>
      <c r="D141" s="50" t="s">
        <v>1883</v>
      </c>
      <c r="E141" s="149">
        <v>200000.0</v>
      </c>
      <c r="F141" s="31" t="s">
        <v>40</v>
      </c>
      <c r="G141" s="50"/>
    </row>
    <row r="142" ht="15.75" customHeight="1">
      <c r="A142" s="30" t="s">
        <v>230</v>
      </c>
      <c r="B142" s="30" t="s">
        <v>7</v>
      </c>
      <c r="C142" s="30">
        <v>10.0</v>
      </c>
      <c r="D142" s="50" t="s">
        <v>1884</v>
      </c>
      <c r="E142" s="149">
        <v>137172.52</v>
      </c>
      <c r="F142" s="31" t="s">
        <v>61</v>
      </c>
      <c r="G142" s="50"/>
    </row>
    <row r="143" ht="15.75" customHeight="1">
      <c r="A143" s="30" t="s">
        <v>230</v>
      </c>
      <c r="B143" s="30" t="s">
        <v>7</v>
      </c>
      <c r="C143" s="30">
        <v>11.0</v>
      </c>
      <c r="D143" s="50" t="s">
        <v>1884</v>
      </c>
      <c r="E143" s="149">
        <v>153379.58</v>
      </c>
      <c r="F143" s="31" t="s">
        <v>61</v>
      </c>
      <c r="G143" s="50"/>
    </row>
    <row r="144" ht="15.75" customHeight="1">
      <c r="A144" s="30"/>
      <c r="B144" s="30"/>
      <c r="C144" s="30"/>
      <c r="E144" s="149"/>
      <c r="F144" s="31"/>
      <c r="G144" s="50"/>
    </row>
    <row r="145" ht="15.75" customHeight="1">
      <c r="A145" s="30" t="s">
        <v>231</v>
      </c>
      <c r="B145" s="30" t="s">
        <v>7</v>
      </c>
      <c r="C145" s="30">
        <v>1.0</v>
      </c>
      <c r="D145" s="50" t="s">
        <v>1883</v>
      </c>
      <c r="E145" s="149">
        <v>200000.0</v>
      </c>
      <c r="F145" s="31" t="s">
        <v>40</v>
      </c>
      <c r="G145" s="50"/>
    </row>
    <row r="146" ht="15.75" customHeight="1">
      <c r="A146" s="30" t="s">
        <v>231</v>
      </c>
      <c r="B146" s="30" t="s">
        <v>7</v>
      </c>
      <c r="C146" s="30">
        <v>2.0</v>
      </c>
      <c r="D146" s="50" t="s">
        <v>1885</v>
      </c>
      <c r="E146" s="149">
        <v>164390.2</v>
      </c>
      <c r="F146" s="31" t="s">
        <v>8</v>
      </c>
      <c r="G146" s="50"/>
    </row>
    <row r="147" ht="15.75" customHeight="1">
      <c r="A147" s="30" t="s">
        <v>231</v>
      </c>
      <c r="B147" s="30" t="s">
        <v>7</v>
      </c>
      <c r="C147" s="30">
        <v>3.0</v>
      </c>
      <c r="D147" s="50" t="s">
        <v>1886</v>
      </c>
      <c r="E147" s="149">
        <v>200000.0</v>
      </c>
      <c r="F147" s="31" t="s">
        <v>40</v>
      </c>
      <c r="G147" s="50"/>
    </row>
    <row r="148" ht="15.75" customHeight="1">
      <c r="A148" s="30" t="s">
        <v>231</v>
      </c>
      <c r="B148" s="30" t="s">
        <v>7</v>
      </c>
      <c r="C148" s="30">
        <v>4.0</v>
      </c>
      <c r="D148" s="50" t="s">
        <v>1885</v>
      </c>
      <c r="E148" s="149">
        <v>164013.32</v>
      </c>
      <c r="F148" s="31" t="s">
        <v>8</v>
      </c>
      <c r="G148" s="50"/>
    </row>
    <row r="149" ht="15.75" customHeight="1">
      <c r="A149" s="30" t="s">
        <v>231</v>
      </c>
      <c r="B149" s="30" t="s">
        <v>7</v>
      </c>
      <c r="C149" s="30">
        <v>5.0</v>
      </c>
      <c r="D149" s="50" t="s">
        <v>1885</v>
      </c>
      <c r="E149" s="149">
        <v>138947.21</v>
      </c>
      <c r="F149" s="31" t="s">
        <v>8</v>
      </c>
      <c r="G149" s="50"/>
    </row>
    <row r="150" ht="15.75" customHeight="1">
      <c r="A150" s="30" t="s">
        <v>231</v>
      </c>
      <c r="B150" s="30" t="s">
        <v>7</v>
      </c>
      <c r="C150" s="30">
        <v>6.0</v>
      </c>
      <c r="D150" s="50" t="s">
        <v>1887</v>
      </c>
      <c r="E150" s="149">
        <v>139167.2</v>
      </c>
      <c r="F150" s="31" t="s">
        <v>28</v>
      </c>
      <c r="G150" s="50"/>
    </row>
    <row r="151" ht="15.75" customHeight="1">
      <c r="A151" s="30" t="s">
        <v>231</v>
      </c>
      <c r="B151" s="30" t="s">
        <v>7</v>
      </c>
      <c r="C151" s="30">
        <v>7.0</v>
      </c>
      <c r="D151" s="50" t="s">
        <v>1888</v>
      </c>
      <c r="E151" s="149">
        <v>95426.44</v>
      </c>
      <c r="F151" s="31" t="s">
        <v>46</v>
      </c>
      <c r="G151" s="50"/>
    </row>
    <row r="152" ht="15.75" customHeight="1">
      <c r="A152" s="30" t="s">
        <v>231</v>
      </c>
      <c r="B152" s="30" t="s">
        <v>7</v>
      </c>
      <c r="C152" s="30">
        <v>8.0</v>
      </c>
      <c r="D152" s="50" t="s">
        <v>1888</v>
      </c>
      <c r="E152" s="149">
        <v>151747.72</v>
      </c>
      <c r="F152" s="31" t="s">
        <v>46</v>
      </c>
      <c r="G152" s="50"/>
    </row>
    <row r="153" ht="15.75" customHeight="1">
      <c r="A153" s="30" t="s">
        <v>231</v>
      </c>
      <c r="B153" s="30" t="s">
        <v>7</v>
      </c>
      <c r="C153" s="30">
        <v>9.0</v>
      </c>
      <c r="D153" s="50" t="s">
        <v>1889</v>
      </c>
      <c r="E153" s="149">
        <v>200000.0</v>
      </c>
      <c r="F153" s="31" t="s">
        <v>31</v>
      </c>
      <c r="G153" s="50"/>
    </row>
    <row r="154" ht="15.75" customHeight="1">
      <c r="A154" s="30"/>
      <c r="B154" s="30"/>
      <c r="C154" s="30"/>
      <c r="E154" s="149"/>
      <c r="F154" s="31"/>
      <c r="G154" s="50"/>
    </row>
    <row r="155" ht="15.75" customHeight="1">
      <c r="A155" s="30"/>
      <c r="B155" s="30"/>
      <c r="C155" s="30"/>
      <c r="E155" s="149"/>
      <c r="F155" s="31"/>
      <c r="G155" s="50"/>
    </row>
    <row r="156" ht="15.75" customHeight="1">
      <c r="A156" s="30" t="s">
        <v>232</v>
      </c>
      <c r="B156" s="30" t="s">
        <v>7</v>
      </c>
      <c r="C156" s="30">
        <v>1.0</v>
      </c>
      <c r="D156" s="50" t="s">
        <v>1890</v>
      </c>
      <c r="E156" s="149">
        <v>185783.51</v>
      </c>
      <c r="F156" s="31" t="s">
        <v>49</v>
      </c>
      <c r="G156" s="50"/>
    </row>
    <row r="157" ht="15.75" customHeight="1">
      <c r="A157" s="30" t="s">
        <v>232</v>
      </c>
      <c r="B157" s="30" t="s">
        <v>7</v>
      </c>
      <c r="C157" s="30">
        <v>2.0</v>
      </c>
      <c r="D157" s="50" t="s">
        <v>1890</v>
      </c>
      <c r="E157" s="149">
        <v>186131.15</v>
      </c>
      <c r="F157" s="31" t="s">
        <v>49</v>
      </c>
      <c r="G157" s="50" t="s">
        <v>10</v>
      </c>
      <c r="H157" s="50" t="s">
        <v>1864</v>
      </c>
    </row>
    <row r="158" ht="15.75" customHeight="1">
      <c r="A158" s="30" t="s">
        <v>232</v>
      </c>
      <c r="B158" s="30" t="s">
        <v>7</v>
      </c>
      <c r="C158" s="30">
        <v>3.0</v>
      </c>
      <c r="D158" s="50" t="s">
        <v>1891</v>
      </c>
      <c r="E158" s="149">
        <v>164278.35</v>
      </c>
      <c r="F158" s="31" t="s">
        <v>64</v>
      </c>
      <c r="G158" s="50" t="s">
        <v>10</v>
      </c>
      <c r="H158" s="50" t="s">
        <v>1864</v>
      </c>
    </row>
    <row r="159" ht="15.75" customHeight="1">
      <c r="A159" s="30" t="s">
        <v>232</v>
      </c>
      <c r="B159" s="30" t="s">
        <v>7</v>
      </c>
      <c r="C159" s="30">
        <v>4.0</v>
      </c>
      <c r="D159" s="50" t="s">
        <v>1892</v>
      </c>
      <c r="E159" s="149">
        <v>148210.09</v>
      </c>
      <c r="F159" s="31" t="s">
        <v>64</v>
      </c>
      <c r="G159" s="50" t="s">
        <v>10</v>
      </c>
      <c r="H159" s="50" t="s">
        <v>1864</v>
      </c>
    </row>
    <row r="160" ht="15.75" customHeight="1">
      <c r="A160" s="30" t="s">
        <v>232</v>
      </c>
      <c r="B160" s="30" t="s">
        <v>7</v>
      </c>
      <c r="C160" s="30">
        <v>5.0</v>
      </c>
      <c r="D160" s="50" t="s">
        <v>1780</v>
      </c>
      <c r="E160" s="149">
        <v>200000.0</v>
      </c>
      <c r="F160" s="31" t="s">
        <v>31</v>
      </c>
      <c r="G160" s="50"/>
    </row>
    <row r="161" ht="15.75" customHeight="1">
      <c r="A161" s="30" t="s">
        <v>232</v>
      </c>
      <c r="B161" s="30" t="s">
        <v>7</v>
      </c>
      <c r="C161" s="30">
        <v>6.0</v>
      </c>
      <c r="D161" s="50" t="s">
        <v>1893</v>
      </c>
      <c r="E161" s="149">
        <v>159971.1</v>
      </c>
      <c r="F161" s="31" t="s">
        <v>102</v>
      </c>
      <c r="G161" s="50"/>
    </row>
    <row r="162" ht="15.75" customHeight="1">
      <c r="A162" s="30" t="s">
        <v>232</v>
      </c>
      <c r="B162" s="30" t="s">
        <v>7</v>
      </c>
      <c r="C162" s="30">
        <v>7.0</v>
      </c>
      <c r="D162" s="50" t="s">
        <v>1894</v>
      </c>
      <c r="E162" s="149">
        <v>183621.85</v>
      </c>
      <c r="F162" s="31" t="s">
        <v>52</v>
      </c>
      <c r="G162" s="50"/>
    </row>
    <row r="163" ht="15.75" customHeight="1">
      <c r="A163" s="30" t="s">
        <v>232</v>
      </c>
      <c r="B163" s="30" t="s">
        <v>7</v>
      </c>
      <c r="C163" s="30">
        <v>8.0</v>
      </c>
      <c r="D163" s="50" t="s">
        <v>1367</v>
      </c>
      <c r="E163" s="149">
        <v>200000.0</v>
      </c>
      <c r="F163" s="31" t="s">
        <v>52</v>
      </c>
      <c r="G163" s="50"/>
    </row>
    <row r="164" ht="15.75" customHeight="1">
      <c r="A164" s="30" t="s">
        <v>232</v>
      </c>
      <c r="B164" s="30" t="s">
        <v>7</v>
      </c>
      <c r="C164" s="30">
        <v>9.0</v>
      </c>
      <c r="D164" s="50" t="s">
        <v>1367</v>
      </c>
      <c r="E164" s="149">
        <v>200000.0</v>
      </c>
      <c r="F164" s="31" t="s">
        <v>52</v>
      </c>
      <c r="G164" s="50"/>
    </row>
    <row r="165" ht="15.75" customHeight="1">
      <c r="A165" s="30" t="s">
        <v>233</v>
      </c>
      <c r="B165" s="30" t="s">
        <v>7</v>
      </c>
      <c r="C165" s="30">
        <v>1.0</v>
      </c>
      <c r="D165" s="50" t="s">
        <v>1880</v>
      </c>
      <c r="E165" s="149">
        <v>148912.28</v>
      </c>
      <c r="F165" s="31" t="s">
        <v>8</v>
      </c>
      <c r="G165" s="50"/>
    </row>
    <row r="166" ht="15.75" customHeight="1">
      <c r="A166" s="30" t="s">
        <v>233</v>
      </c>
      <c r="B166" s="30" t="s">
        <v>7</v>
      </c>
      <c r="C166" s="30">
        <v>2.0</v>
      </c>
      <c r="D166" s="50" t="s">
        <v>1880</v>
      </c>
      <c r="E166" s="149">
        <v>157777.61</v>
      </c>
      <c r="F166" s="31" t="s">
        <v>8</v>
      </c>
      <c r="G166" s="50"/>
    </row>
    <row r="167" ht="15.75" customHeight="1">
      <c r="A167" s="30" t="s">
        <v>233</v>
      </c>
      <c r="B167" s="30" t="s">
        <v>7</v>
      </c>
      <c r="C167" s="30">
        <v>3.0</v>
      </c>
      <c r="D167" s="50" t="s">
        <v>1883</v>
      </c>
      <c r="E167" s="149">
        <v>200000.0</v>
      </c>
      <c r="F167" s="31" t="s">
        <v>40</v>
      </c>
      <c r="G167" s="50"/>
    </row>
    <row r="168" ht="15.75" customHeight="1">
      <c r="A168" s="30" t="s">
        <v>233</v>
      </c>
      <c r="B168" s="30" t="s">
        <v>7</v>
      </c>
      <c r="C168" s="30">
        <v>4.0</v>
      </c>
      <c r="D168" s="50" t="s">
        <v>1883</v>
      </c>
      <c r="E168" s="149">
        <v>200000.0</v>
      </c>
      <c r="F168" s="31" t="s">
        <v>40</v>
      </c>
      <c r="G168" s="50"/>
    </row>
    <row r="169" ht="15.75" customHeight="1">
      <c r="A169" s="30" t="s">
        <v>233</v>
      </c>
      <c r="B169" s="30" t="s">
        <v>7</v>
      </c>
      <c r="C169" s="30">
        <v>5.0</v>
      </c>
      <c r="D169" s="50" t="s">
        <v>1895</v>
      </c>
      <c r="E169" s="149">
        <v>165387.3</v>
      </c>
      <c r="F169" s="31" t="s">
        <v>61</v>
      </c>
      <c r="G169" s="50"/>
    </row>
    <row r="170" ht="15.75" customHeight="1">
      <c r="A170" s="30" t="s">
        <v>233</v>
      </c>
      <c r="B170" s="30" t="s">
        <v>7</v>
      </c>
      <c r="C170" s="30">
        <v>6.0</v>
      </c>
      <c r="D170" s="50" t="s">
        <v>1895</v>
      </c>
      <c r="E170" s="149">
        <v>154317.61</v>
      </c>
      <c r="F170" s="31" t="s">
        <v>37</v>
      </c>
      <c r="G170" s="50"/>
    </row>
    <row r="171" ht="15.75" customHeight="1">
      <c r="A171" s="30" t="s">
        <v>233</v>
      </c>
      <c r="B171" s="30" t="s">
        <v>7</v>
      </c>
      <c r="C171" s="30">
        <v>7.0</v>
      </c>
      <c r="D171" s="50" t="s">
        <v>1896</v>
      </c>
      <c r="E171" s="149">
        <v>152674.88</v>
      </c>
      <c r="F171" s="31" t="s">
        <v>28</v>
      </c>
      <c r="G171" s="50"/>
    </row>
    <row r="172" ht="15.75" customHeight="1">
      <c r="A172" s="30" t="s">
        <v>233</v>
      </c>
      <c r="B172" s="30" t="s">
        <v>7</v>
      </c>
      <c r="C172" s="30">
        <v>8.0</v>
      </c>
      <c r="D172" s="50" t="s">
        <v>1897</v>
      </c>
      <c r="E172" s="149">
        <v>127356.59</v>
      </c>
      <c r="F172" s="31" t="s">
        <v>55</v>
      </c>
      <c r="G172" s="50"/>
    </row>
    <row r="173" ht="15.75" customHeight="1">
      <c r="A173" s="30" t="s">
        <v>233</v>
      </c>
      <c r="B173" s="30" t="s">
        <v>7</v>
      </c>
      <c r="C173" s="30">
        <v>9.0</v>
      </c>
      <c r="D173" s="50" t="s">
        <v>1898</v>
      </c>
      <c r="E173" s="149">
        <v>161582.22</v>
      </c>
      <c r="F173" s="31" t="s">
        <v>46</v>
      </c>
      <c r="G173" s="50" t="s">
        <v>10</v>
      </c>
      <c r="H173" s="50" t="s">
        <v>1864</v>
      </c>
      <c r="I173" s="50" t="s">
        <v>1899</v>
      </c>
    </row>
    <row r="174" ht="15.75" customHeight="1">
      <c r="A174" s="30" t="s">
        <v>233</v>
      </c>
      <c r="B174" s="30" t="s">
        <v>7</v>
      </c>
      <c r="C174" s="30">
        <v>10.0</v>
      </c>
      <c r="D174" s="50" t="s">
        <v>1893</v>
      </c>
      <c r="E174" s="149">
        <v>148836.1</v>
      </c>
      <c r="F174" s="31" t="s">
        <v>120</v>
      </c>
      <c r="G174" s="50" t="s">
        <v>10</v>
      </c>
      <c r="H174" s="50" t="s">
        <v>1864</v>
      </c>
      <c r="I174" s="50" t="s">
        <v>1899</v>
      </c>
    </row>
    <row r="175" ht="15.75" customHeight="1">
      <c r="A175" s="30" t="s">
        <v>233</v>
      </c>
      <c r="B175" s="30" t="s">
        <v>7</v>
      </c>
      <c r="C175" s="30">
        <v>11.0</v>
      </c>
      <c r="D175" s="50" t="s">
        <v>1894</v>
      </c>
      <c r="E175" s="149">
        <v>129345.5</v>
      </c>
      <c r="F175" s="31" t="s">
        <v>52</v>
      </c>
      <c r="G175" s="50"/>
    </row>
    <row r="176" ht="15.75" customHeight="1">
      <c r="A176" s="30" t="s">
        <v>233</v>
      </c>
      <c r="B176" s="30" t="s">
        <v>7</v>
      </c>
      <c r="C176" s="30">
        <v>12.0</v>
      </c>
      <c r="D176" s="50" t="s">
        <v>1894</v>
      </c>
      <c r="E176" s="149">
        <v>128436.02</v>
      </c>
      <c r="F176" s="31" t="s">
        <v>52</v>
      </c>
      <c r="G176" s="50"/>
    </row>
    <row r="177" ht="15.75" customHeight="1">
      <c r="A177" s="30" t="s">
        <v>233</v>
      </c>
      <c r="B177" s="30" t="s">
        <v>7</v>
      </c>
      <c r="C177" s="30">
        <v>13.0</v>
      </c>
      <c r="D177" s="50" t="s">
        <v>1894</v>
      </c>
      <c r="E177" s="149">
        <v>175920.53</v>
      </c>
      <c r="F177" s="31" t="s">
        <v>52</v>
      </c>
      <c r="G177" s="50"/>
    </row>
    <row r="178" ht="15.75" customHeight="1">
      <c r="A178" s="30"/>
      <c r="B178" s="30"/>
      <c r="C178" s="30"/>
      <c r="E178" s="149"/>
      <c r="F178" s="31"/>
      <c r="G178" s="50"/>
    </row>
    <row r="179" ht="15.75" customHeight="1">
      <c r="A179" s="30" t="s">
        <v>214</v>
      </c>
      <c r="B179" s="30" t="s">
        <v>12</v>
      </c>
      <c r="C179" s="30">
        <v>1.0</v>
      </c>
      <c r="D179" s="50" t="s">
        <v>1900</v>
      </c>
      <c r="E179" s="149">
        <v>99182.3</v>
      </c>
      <c r="F179" s="31" t="s">
        <v>93</v>
      </c>
      <c r="G179" s="50"/>
    </row>
    <row r="180" ht="15.75" customHeight="1">
      <c r="A180" s="30" t="s">
        <v>214</v>
      </c>
      <c r="B180" s="30" t="s">
        <v>12</v>
      </c>
      <c r="C180" s="30">
        <v>2.0</v>
      </c>
      <c r="D180" s="50" t="s">
        <v>1900</v>
      </c>
      <c r="E180" s="149">
        <v>97688.48</v>
      </c>
      <c r="F180" s="31" t="s">
        <v>93</v>
      </c>
      <c r="G180" s="50"/>
    </row>
    <row r="181" ht="15.75" customHeight="1">
      <c r="A181" s="30" t="s">
        <v>214</v>
      </c>
      <c r="B181" s="30" t="s">
        <v>12</v>
      </c>
      <c r="C181" s="30">
        <v>3.0</v>
      </c>
      <c r="D181" s="50" t="s">
        <v>1900</v>
      </c>
      <c r="E181" s="149">
        <v>98567.6</v>
      </c>
      <c r="F181" s="31" t="s">
        <v>93</v>
      </c>
      <c r="G181" s="50"/>
    </row>
    <row r="182" ht="15.75" customHeight="1">
      <c r="A182" s="30" t="s">
        <v>214</v>
      </c>
      <c r="B182" s="30" t="s">
        <v>12</v>
      </c>
      <c r="C182" s="30">
        <v>4.0</v>
      </c>
      <c r="D182" s="50" t="s">
        <v>1901</v>
      </c>
      <c r="E182" s="149">
        <v>98956.54</v>
      </c>
      <c r="F182" s="31" t="s">
        <v>93</v>
      </c>
      <c r="G182" s="50"/>
    </row>
    <row r="183" ht="15.75" customHeight="1">
      <c r="A183" s="30" t="s">
        <v>214</v>
      </c>
      <c r="B183" s="30" t="s">
        <v>12</v>
      </c>
      <c r="C183" s="30">
        <v>5.0</v>
      </c>
      <c r="D183" s="50" t="s">
        <v>1902</v>
      </c>
      <c r="E183" s="149">
        <v>197854.83</v>
      </c>
      <c r="F183" s="31" t="s">
        <v>46</v>
      </c>
      <c r="G183" s="50"/>
    </row>
    <row r="184" ht="15.75" customHeight="1">
      <c r="A184" s="30" t="s">
        <v>214</v>
      </c>
      <c r="B184" s="30" t="s">
        <v>12</v>
      </c>
      <c r="C184" s="30">
        <v>6.0</v>
      </c>
      <c r="D184" s="50" t="s">
        <v>108</v>
      </c>
      <c r="E184" s="149">
        <v>195443.43</v>
      </c>
      <c r="F184" s="31" t="s">
        <v>108</v>
      </c>
      <c r="G184" s="50"/>
    </row>
    <row r="185" ht="15.75" customHeight="1">
      <c r="A185" s="30" t="s">
        <v>214</v>
      </c>
      <c r="B185" s="30" t="s">
        <v>12</v>
      </c>
      <c r="C185" s="30">
        <v>7.0</v>
      </c>
      <c r="D185" s="50" t="s">
        <v>1902</v>
      </c>
      <c r="E185" s="149">
        <v>196877.78</v>
      </c>
      <c r="F185" s="31" t="s">
        <v>46</v>
      </c>
      <c r="G185" s="50"/>
    </row>
    <row r="186" ht="15.75" customHeight="1">
      <c r="A186" s="30" t="s">
        <v>214</v>
      </c>
      <c r="B186" s="30" t="s">
        <v>12</v>
      </c>
      <c r="C186" s="30">
        <v>8.0</v>
      </c>
      <c r="D186" s="50" t="s">
        <v>1410</v>
      </c>
      <c r="E186" s="149">
        <v>200000.0</v>
      </c>
      <c r="F186" s="31" t="s">
        <v>31</v>
      </c>
      <c r="G186" s="50"/>
    </row>
    <row r="187" ht="15.75" customHeight="1">
      <c r="A187" s="30" t="s">
        <v>214</v>
      </c>
      <c r="B187" s="30" t="s">
        <v>12</v>
      </c>
      <c r="C187" s="30">
        <v>9.0</v>
      </c>
      <c r="D187" s="50" t="s">
        <v>1903</v>
      </c>
      <c r="E187" s="149">
        <v>193924.0</v>
      </c>
      <c r="F187" s="31" t="s">
        <v>96</v>
      </c>
      <c r="G187" s="50"/>
    </row>
    <row r="188" ht="15.75" customHeight="1">
      <c r="A188" s="30" t="s">
        <v>214</v>
      </c>
      <c r="B188" s="30" t="s">
        <v>12</v>
      </c>
      <c r="C188" s="30">
        <v>10.0</v>
      </c>
      <c r="D188" s="50" t="s">
        <v>1901</v>
      </c>
      <c r="E188" s="149">
        <v>197668.82</v>
      </c>
      <c r="F188" s="31" t="s">
        <v>93</v>
      </c>
      <c r="G188" s="50"/>
    </row>
    <row r="189" ht="15.75" customHeight="1">
      <c r="A189" s="30" t="s">
        <v>214</v>
      </c>
      <c r="B189" s="30" t="s">
        <v>12</v>
      </c>
      <c r="C189" s="30">
        <v>11.0</v>
      </c>
      <c r="D189" s="50" t="s">
        <v>55</v>
      </c>
      <c r="E189" s="149">
        <v>192103.44</v>
      </c>
      <c r="F189" s="31" t="s">
        <v>55</v>
      </c>
      <c r="G189" s="50"/>
    </row>
    <row r="190" ht="15.75" customHeight="1">
      <c r="A190" s="30" t="s">
        <v>214</v>
      </c>
      <c r="B190" s="30" t="s">
        <v>12</v>
      </c>
      <c r="C190" s="30">
        <v>12.0</v>
      </c>
      <c r="D190" s="50" t="s">
        <v>1867</v>
      </c>
      <c r="E190" s="149">
        <v>182539.23</v>
      </c>
      <c r="F190" s="31" t="s">
        <v>28</v>
      </c>
      <c r="G190" s="50"/>
    </row>
    <row r="191" ht="15.75" customHeight="1">
      <c r="A191" s="30" t="s">
        <v>214</v>
      </c>
      <c r="B191" s="30" t="s">
        <v>12</v>
      </c>
      <c r="C191" s="30">
        <v>13.0</v>
      </c>
      <c r="D191" s="50" t="s">
        <v>1349</v>
      </c>
      <c r="E191" s="149">
        <v>200000.0</v>
      </c>
      <c r="F191" s="31" t="s">
        <v>49</v>
      </c>
      <c r="G191" s="50"/>
    </row>
    <row r="192" ht="15.75" customHeight="1">
      <c r="A192" s="30"/>
      <c r="B192" s="30"/>
      <c r="C192" s="30"/>
      <c r="E192" s="149"/>
      <c r="F192" s="31"/>
      <c r="G192" s="50"/>
    </row>
    <row r="193" ht="15.75" customHeight="1">
      <c r="A193" s="30" t="s">
        <v>215</v>
      </c>
      <c r="B193" s="30" t="s">
        <v>12</v>
      </c>
      <c r="C193" s="30">
        <v>1.0</v>
      </c>
      <c r="D193" s="50" t="s">
        <v>1367</v>
      </c>
      <c r="E193" s="149">
        <v>132753.57</v>
      </c>
      <c r="F193" s="31" t="s">
        <v>52</v>
      </c>
      <c r="G193" s="50"/>
    </row>
    <row r="194" ht="15.75" customHeight="1">
      <c r="A194" s="30" t="s">
        <v>215</v>
      </c>
      <c r="B194" s="30" t="s">
        <v>12</v>
      </c>
      <c r="C194" s="30">
        <v>2.0</v>
      </c>
      <c r="D194" s="50" t="s">
        <v>1367</v>
      </c>
      <c r="E194" s="149">
        <v>132753.58</v>
      </c>
      <c r="F194" s="31" t="s">
        <v>52</v>
      </c>
      <c r="G194" s="50"/>
    </row>
    <row r="195" ht="15.75" customHeight="1">
      <c r="A195" s="30" t="s">
        <v>215</v>
      </c>
      <c r="B195" s="30" t="s">
        <v>12</v>
      </c>
      <c r="C195" s="30">
        <v>3.0</v>
      </c>
      <c r="D195" s="50" t="s">
        <v>31</v>
      </c>
      <c r="E195" s="149">
        <v>200000.0</v>
      </c>
      <c r="F195" s="31" t="s">
        <v>31</v>
      </c>
      <c r="G195" s="50"/>
    </row>
    <row r="196" ht="15.75" customHeight="1">
      <c r="A196" s="30" t="s">
        <v>215</v>
      </c>
      <c r="B196" s="30" t="s">
        <v>12</v>
      </c>
      <c r="C196" s="30">
        <v>4.0</v>
      </c>
      <c r="D196" s="50" t="s">
        <v>1172</v>
      </c>
      <c r="E196" s="149">
        <v>196955.68</v>
      </c>
      <c r="F196" s="31" t="s">
        <v>93</v>
      </c>
      <c r="G196" s="50"/>
    </row>
    <row r="197" ht="15.75" customHeight="1">
      <c r="A197" s="30" t="s">
        <v>215</v>
      </c>
      <c r="B197" s="30" t="s">
        <v>12</v>
      </c>
      <c r="C197" s="30">
        <v>5.0</v>
      </c>
      <c r="D197" s="50" t="s">
        <v>93</v>
      </c>
      <c r="E197" s="149">
        <v>197520.56</v>
      </c>
      <c r="F197" s="31" t="s">
        <v>93</v>
      </c>
      <c r="G197" s="50"/>
    </row>
    <row r="198" ht="15.75" customHeight="1">
      <c r="A198" s="30" t="s">
        <v>215</v>
      </c>
      <c r="B198" s="30" t="s">
        <v>12</v>
      </c>
      <c r="C198" s="30">
        <v>6.0</v>
      </c>
      <c r="D198" s="50" t="s">
        <v>1900</v>
      </c>
      <c r="E198" s="149">
        <v>197382.21</v>
      </c>
      <c r="F198" s="31" t="s">
        <v>93</v>
      </c>
      <c r="G198" s="50"/>
    </row>
    <row r="199" ht="15.75" customHeight="1">
      <c r="A199" s="30" t="s">
        <v>215</v>
      </c>
      <c r="B199" s="30" t="s">
        <v>12</v>
      </c>
      <c r="C199" s="30">
        <v>7.0</v>
      </c>
      <c r="D199" s="50" t="s">
        <v>1842</v>
      </c>
      <c r="E199" s="149">
        <v>195634.5</v>
      </c>
      <c r="F199" s="31" t="s">
        <v>108</v>
      </c>
      <c r="G199" s="50"/>
    </row>
    <row r="200" ht="15.75" customHeight="1">
      <c r="A200" s="30" t="s">
        <v>215</v>
      </c>
      <c r="B200" s="30" t="s">
        <v>12</v>
      </c>
      <c r="C200" s="30">
        <v>8.0</v>
      </c>
      <c r="D200" s="50" t="s">
        <v>102</v>
      </c>
      <c r="E200" s="149">
        <v>191488.0</v>
      </c>
      <c r="F200" s="31" t="s">
        <v>102</v>
      </c>
      <c r="G200" s="50"/>
    </row>
    <row r="201" ht="15.75" customHeight="1">
      <c r="A201" s="30" t="s">
        <v>215</v>
      </c>
      <c r="B201" s="30" t="s">
        <v>12</v>
      </c>
      <c r="C201" s="30">
        <v>9.0</v>
      </c>
      <c r="D201" s="50" t="s">
        <v>1852</v>
      </c>
      <c r="E201" s="149">
        <v>196902.02</v>
      </c>
      <c r="F201" s="31" t="s">
        <v>46</v>
      </c>
      <c r="G201" s="50"/>
    </row>
    <row r="202" ht="15.75" customHeight="1">
      <c r="A202" s="30" t="s">
        <v>215</v>
      </c>
      <c r="B202" s="30" t="s">
        <v>12</v>
      </c>
      <c r="C202" s="30">
        <v>10.0</v>
      </c>
      <c r="D202" s="50" t="s">
        <v>1852</v>
      </c>
      <c r="E202" s="149">
        <v>200000.0</v>
      </c>
      <c r="F202" s="31" t="s">
        <v>46</v>
      </c>
      <c r="G202" s="50"/>
    </row>
    <row r="203" ht="15.75" customHeight="1">
      <c r="A203" s="30"/>
      <c r="B203" s="30"/>
      <c r="C203" s="30"/>
      <c r="E203" s="149"/>
      <c r="F203" s="31"/>
      <c r="G203" s="50"/>
    </row>
    <row r="204" ht="15.75" customHeight="1">
      <c r="A204" s="30" t="s">
        <v>216</v>
      </c>
      <c r="B204" s="30" t="s">
        <v>12</v>
      </c>
      <c r="C204" s="30">
        <v>1.0</v>
      </c>
      <c r="D204" s="50" t="s">
        <v>31</v>
      </c>
      <c r="E204" s="149">
        <v>200000.0</v>
      </c>
      <c r="F204" s="31" t="s">
        <v>31</v>
      </c>
      <c r="G204" s="50"/>
    </row>
    <row r="205" ht="15.75" customHeight="1">
      <c r="A205" s="30" t="s">
        <v>216</v>
      </c>
      <c r="B205" s="30" t="s">
        <v>12</v>
      </c>
      <c r="C205" s="30">
        <v>2.0</v>
      </c>
      <c r="D205" s="50" t="s">
        <v>31</v>
      </c>
      <c r="E205" s="149">
        <v>200000.0</v>
      </c>
      <c r="F205" s="31" t="s">
        <v>31</v>
      </c>
      <c r="G205" s="50"/>
    </row>
    <row r="206" ht="15.75" customHeight="1">
      <c r="A206" s="30" t="s">
        <v>216</v>
      </c>
      <c r="B206" s="30" t="s">
        <v>12</v>
      </c>
      <c r="C206" s="30">
        <v>3.0</v>
      </c>
      <c r="D206" s="50" t="s">
        <v>108</v>
      </c>
      <c r="E206" s="149">
        <v>157459.22</v>
      </c>
      <c r="F206" s="31" t="s">
        <v>108</v>
      </c>
      <c r="G206" s="50"/>
    </row>
    <row r="207" ht="15.75" customHeight="1">
      <c r="A207" s="30" t="s">
        <v>216</v>
      </c>
      <c r="B207" s="30" t="s">
        <v>12</v>
      </c>
      <c r="C207" s="30">
        <v>4.0</v>
      </c>
      <c r="D207" s="50" t="s">
        <v>1904</v>
      </c>
      <c r="E207" s="149">
        <v>187524.63</v>
      </c>
      <c r="F207" s="31" t="s">
        <v>90</v>
      </c>
      <c r="G207" s="50"/>
    </row>
    <row r="208" ht="15.75" customHeight="1">
      <c r="A208" s="30" t="s">
        <v>216</v>
      </c>
      <c r="B208" s="30" t="s">
        <v>12</v>
      </c>
      <c r="C208" s="30">
        <v>5.0</v>
      </c>
      <c r="D208" s="50" t="s">
        <v>1905</v>
      </c>
      <c r="E208" s="149">
        <v>192936.79</v>
      </c>
      <c r="F208" s="31" t="s">
        <v>28</v>
      </c>
      <c r="G208" s="50"/>
    </row>
    <row r="209" ht="15.75" customHeight="1">
      <c r="A209" s="30" t="s">
        <v>216</v>
      </c>
      <c r="B209" s="30" t="s">
        <v>12</v>
      </c>
      <c r="C209" s="30">
        <v>6.0</v>
      </c>
      <c r="D209" s="50" t="s">
        <v>1905</v>
      </c>
      <c r="E209" s="149">
        <v>193916.17</v>
      </c>
      <c r="F209" s="31" t="s">
        <v>28</v>
      </c>
      <c r="G209" s="50"/>
    </row>
    <row r="210" ht="15.75" customHeight="1">
      <c r="A210" s="30" t="s">
        <v>216</v>
      </c>
      <c r="B210" s="30" t="s">
        <v>12</v>
      </c>
      <c r="C210" s="30">
        <v>7.0</v>
      </c>
      <c r="D210" s="50" t="s">
        <v>108</v>
      </c>
      <c r="E210" s="149">
        <v>197898.52</v>
      </c>
      <c r="F210" s="31" t="s">
        <v>108</v>
      </c>
      <c r="G210" s="50"/>
    </row>
    <row r="211" ht="15.75" customHeight="1">
      <c r="A211" s="30" t="s">
        <v>216</v>
      </c>
      <c r="B211" s="30" t="s">
        <v>12</v>
      </c>
      <c r="C211" s="30">
        <v>8.0</v>
      </c>
      <c r="D211" s="50" t="s">
        <v>1906</v>
      </c>
      <c r="E211" s="149">
        <v>200000.0</v>
      </c>
      <c r="F211" s="31" t="s">
        <v>58</v>
      </c>
      <c r="G211" s="50"/>
    </row>
    <row r="212" ht="15.75" customHeight="1">
      <c r="A212" s="30" t="s">
        <v>216</v>
      </c>
      <c r="B212" s="30" t="s">
        <v>12</v>
      </c>
      <c r="C212" s="30">
        <v>9.0</v>
      </c>
      <c r="D212" s="50" t="s">
        <v>1902</v>
      </c>
      <c r="E212" s="149">
        <v>166850.01</v>
      </c>
      <c r="F212" s="31" t="s">
        <v>46</v>
      </c>
      <c r="G212" s="50"/>
    </row>
    <row r="213" ht="15.75" customHeight="1">
      <c r="A213" s="30" t="s">
        <v>216</v>
      </c>
      <c r="B213" s="30" t="s">
        <v>12</v>
      </c>
      <c r="C213" s="30">
        <v>10.0</v>
      </c>
      <c r="D213" s="50" t="s">
        <v>102</v>
      </c>
      <c r="E213" s="149">
        <v>166541.82</v>
      </c>
      <c r="F213" s="31" t="s">
        <v>102</v>
      </c>
      <c r="G213" s="50"/>
    </row>
    <row r="214" ht="15.75" customHeight="1">
      <c r="A214" s="30" t="s">
        <v>216</v>
      </c>
      <c r="B214" s="30" t="s">
        <v>12</v>
      </c>
      <c r="C214" s="30">
        <v>11.0</v>
      </c>
      <c r="D214" s="50" t="s">
        <v>1902</v>
      </c>
      <c r="E214" s="149">
        <v>200000.0</v>
      </c>
      <c r="F214" s="31" t="s">
        <v>46</v>
      </c>
      <c r="G214" s="50"/>
    </row>
    <row r="215" ht="15.75" customHeight="1">
      <c r="A215" s="30" t="s">
        <v>216</v>
      </c>
      <c r="B215" s="30" t="s">
        <v>12</v>
      </c>
      <c r="C215" s="30">
        <v>12.0</v>
      </c>
      <c r="D215" s="50" t="s">
        <v>1907</v>
      </c>
      <c r="E215" s="149">
        <v>168659.54</v>
      </c>
      <c r="F215" s="31" t="s">
        <v>90</v>
      </c>
      <c r="G215" s="50"/>
    </row>
    <row r="216" ht="15.75" customHeight="1">
      <c r="A216" s="30" t="s">
        <v>216</v>
      </c>
      <c r="B216" s="30" t="s">
        <v>12</v>
      </c>
      <c r="C216" s="30">
        <v>13.0</v>
      </c>
      <c r="D216" s="50" t="s">
        <v>1349</v>
      </c>
      <c r="E216" s="149">
        <v>197479.24</v>
      </c>
      <c r="F216" s="31" t="s">
        <v>49</v>
      </c>
      <c r="G216" s="50"/>
    </row>
    <row r="217" ht="15.75" customHeight="1">
      <c r="A217" s="30" t="s">
        <v>216</v>
      </c>
      <c r="B217" s="30" t="s">
        <v>12</v>
      </c>
      <c r="C217" s="30">
        <v>14.0</v>
      </c>
      <c r="D217" s="50" t="s">
        <v>1349</v>
      </c>
      <c r="E217" s="149">
        <v>197024.01</v>
      </c>
      <c r="F217" s="31" t="s">
        <v>49</v>
      </c>
      <c r="G217" s="50"/>
    </row>
    <row r="218" ht="15.75" customHeight="1">
      <c r="A218" s="30"/>
      <c r="B218" s="30"/>
      <c r="C218" s="30"/>
      <c r="E218" s="149"/>
      <c r="F218" s="31"/>
      <c r="G218" s="50"/>
    </row>
    <row r="219" ht="15.75" customHeight="1">
      <c r="A219" s="30" t="s">
        <v>226</v>
      </c>
      <c r="B219" s="30" t="s">
        <v>12</v>
      </c>
      <c r="C219" s="30">
        <v>1.0</v>
      </c>
      <c r="D219" s="50" t="s">
        <v>1908</v>
      </c>
      <c r="E219" s="149">
        <v>200000.0</v>
      </c>
      <c r="F219" s="31" t="s">
        <v>31</v>
      </c>
      <c r="G219" s="50"/>
    </row>
    <row r="220" ht="15.75" customHeight="1">
      <c r="A220" s="30" t="s">
        <v>226</v>
      </c>
      <c r="B220" s="30" t="s">
        <v>12</v>
      </c>
      <c r="C220" s="30">
        <v>2.0</v>
      </c>
      <c r="D220" s="50" t="s">
        <v>1908</v>
      </c>
      <c r="E220" s="149">
        <v>200000.0</v>
      </c>
      <c r="F220" s="31" t="s">
        <v>31</v>
      </c>
      <c r="G220" s="50"/>
    </row>
    <row r="221" ht="15.75" customHeight="1">
      <c r="A221" s="30" t="s">
        <v>226</v>
      </c>
      <c r="B221" s="30" t="s">
        <v>12</v>
      </c>
      <c r="C221" s="30">
        <v>3.0</v>
      </c>
      <c r="D221" s="50" t="s">
        <v>1908</v>
      </c>
      <c r="E221" s="149">
        <v>200000.0</v>
      </c>
      <c r="F221" s="31" t="s">
        <v>31</v>
      </c>
      <c r="G221" s="50"/>
    </row>
    <row r="222" ht="15.75" customHeight="1">
      <c r="A222" s="30" t="s">
        <v>226</v>
      </c>
      <c r="B222" s="30" t="s">
        <v>12</v>
      </c>
      <c r="C222" s="30">
        <v>4.0</v>
      </c>
      <c r="D222" s="50" t="s">
        <v>93</v>
      </c>
      <c r="E222" s="149">
        <v>92836.45</v>
      </c>
      <c r="F222" s="31" t="s">
        <v>93</v>
      </c>
      <c r="G222" s="50"/>
    </row>
    <row r="223" ht="15.75" customHeight="1">
      <c r="A223" s="30" t="s">
        <v>226</v>
      </c>
      <c r="B223" s="30" t="s">
        <v>12</v>
      </c>
      <c r="C223" s="30">
        <v>5.0</v>
      </c>
      <c r="D223" s="50" t="s">
        <v>1909</v>
      </c>
      <c r="E223" s="149">
        <v>153830.4</v>
      </c>
      <c r="F223" s="31" t="s">
        <v>126</v>
      </c>
      <c r="G223" s="50"/>
    </row>
    <row r="224" ht="15.75" customHeight="1">
      <c r="A224" s="30" t="s">
        <v>226</v>
      </c>
      <c r="B224" s="30" t="s">
        <v>12</v>
      </c>
      <c r="C224" s="30">
        <v>6.0</v>
      </c>
      <c r="D224" s="50" t="s">
        <v>70</v>
      </c>
      <c r="E224" s="149">
        <v>200000.0</v>
      </c>
      <c r="F224" s="31" t="s">
        <v>70</v>
      </c>
      <c r="G224" s="50"/>
    </row>
    <row r="225" ht="15.75" customHeight="1">
      <c r="A225" s="30" t="s">
        <v>226</v>
      </c>
      <c r="B225" s="30" t="s">
        <v>12</v>
      </c>
      <c r="C225" s="30">
        <v>7.0</v>
      </c>
      <c r="D225" s="50" t="s">
        <v>1910</v>
      </c>
      <c r="E225" s="149">
        <v>199926.94</v>
      </c>
      <c r="F225" s="31" t="s">
        <v>49</v>
      </c>
      <c r="G225" s="50"/>
    </row>
    <row r="226" ht="15.75" customHeight="1">
      <c r="A226" s="30" t="s">
        <v>226</v>
      </c>
      <c r="B226" s="30" t="s">
        <v>12</v>
      </c>
      <c r="C226" s="30">
        <v>8.0</v>
      </c>
      <c r="D226" s="50" t="s">
        <v>1911</v>
      </c>
      <c r="E226" s="149">
        <v>200000.0</v>
      </c>
      <c r="F226" s="31" t="s">
        <v>8</v>
      </c>
      <c r="G226" s="50"/>
    </row>
    <row r="227" ht="15.75" customHeight="1">
      <c r="A227" s="30"/>
      <c r="B227" s="30"/>
      <c r="C227" s="30"/>
      <c r="E227" s="149"/>
      <c r="F227" s="31"/>
      <c r="G227" s="50"/>
    </row>
    <row r="228" ht="15.75" customHeight="1">
      <c r="A228" s="30" t="s">
        <v>227</v>
      </c>
      <c r="B228" s="30" t="s">
        <v>12</v>
      </c>
      <c r="C228" s="30">
        <v>1.0</v>
      </c>
      <c r="D228" s="50" t="s">
        <v>8</v>
      </c>
      <c r="E228" s="149">
        <v>191328.61</v>
      </c>
      <c r="F228" s="31" t="s">
        <v>8</v>
      </c>
      <c r="G228" s="50"/>
    </row>
    <row r="229" ht="15.75" customHeight="1">
      <c r="A229" s="30" t="s">
        <v>227</v>
      </c>
      <c r="B229" s="30" t="s">
        <v>12</v>
      </c>
      <c r="C229" s="30">
        <v>2.0</v>
      </c>
      <c r="D229" s="50" t="s">
        <v>1905</v>
      </c>
      <c r="E229" s="149">
        <v>146471.44</v>
      </c>
      <c r="F229" s="31" t="s">
        <v>28</v>
      </c>
      <c r="G229" s="50"/>
    </row>
    <row r="230" ht="15.75" customHeight="1">
      <c r="A230" s="30" t="s">
        <v>227</v>
      </c>
      <c r="B230" s="30" t="s">
        <v>12</v>
      </c>
      <c r="C230" s="30">
        <v>3.0</v>
      </c>
      <c r="D230" s="50" t="s">
        <v>1912</v>
      </c>
      <c r="E230" s="149">
        <v>168752.0</v>
      </c>
      <c r="F230" s="31" t="s">
        <v>87</v>
      </c>
      <c r="G230" s="50"/>
    </row>
    <row r="231" ht="15.75" customHeight="1">
      <c r="A231" s="30" t="s">
        <v>227</v>
      </c>
      <c r="B231" s="30" t="s">
        <v>12</v>
      </c>
      <c r="C231" s="30">
        <v>4.0</v>
      </c>
      <c r="D231" s="50" t="s">
        <v>761</v>
      </c>
      <c r="E231" s="149">
        <v>200000.0</v>
      </c>
      <c r="F231" s="31" t="s">
        <v>8</v>
      </c>
      <c r="G231" s="50"/>
    </row>
    <row r="232" ht="15.75" customHeight="1">
      <c r="A232" s="30" t="s">
        <v>227</v>
      </c>
      <c r="B232" s="30" t="s">
        <v>12</v>
      </c>
      <c r="C232" s="30">
        <v>5.0</v>
      </c>
      <c r="D232" s="50" t="s">
        <v>1852</v>
      </c>
      <c r="E232" s="149">
        <v>163461.88</v>
      </c>
      <c r="F232" s="31" t="s">
        <v>46</v>
      </c>
      <c r="G232" s="50"/>
    </row>
    <row r="233" ht="15.75" customHeight="1">
      <c r="A233" s="30" t="s">
        <v>227</v>
      </c>
      <c r="B233" s="30" t="s">
        <v>12</v>
      </c>
      <c r="C233" s="30">
        <v>6.0</v>
      </c>
      <c r="D233" s="50" t="s">
        <v>1410</v>
      </c>
      <c r="E233" s="149">
        <v>200000.0</v>
      </c>
      <c r="F233" s="31" t="s">
        <v>31</v>
      </c>
      <c r="G233" s="50"/>
    </row>
    <row r="234" ht="15.75" customHeight="1">
      <c r="A234" s="30" t="s">
        <v>227</v>
      </c>
      <c r="B234" s="30" t="s">
        <v>12</v>
      </c>
      <c r="C234" s="30">
        <v>7.0</v>
      </c>
      <c r="D234" s="50" t="s">
        <v>1913</v>
      </c>
      <c r="E234" s="149">
        <v>200000.0</v>
      </c>
      <c r="F234" s="31" t="s">
        <v>40</v>
      </c>
      <c r="G234" s="50"/>
    </row>
    <row r="235" ht="15.75" customHeight="1">
      <c r="A235" s="30" t="s">
        <v>227</v>
      </c>
      <c r="B235" s="30" t="s">
        <v>12</v>
      </c>
      <c r="C235" s="30">
        <v>8.0</v>
      </c>
      <c r="D235" s="50" t="s">
        <v>1847</v>
      </c>
      <c r="E235" s="149">
        <v>132746.57</v>
      </c>
      <c r="F235" s="31" t="s">
        <v>52</v>
      </c>
      <c r="G235" s="50"/>
    </row>
    <row r="236" ht="15.75" customHeight="1">
      <c r="A236" s="30"/>
      <c r="B236" s="30"/>
      <c r="C236" s="30"/>
      <c r="E236" s="149"/>
      <c r="F236" s="31"/>
      <c r="G236" s="50"/>
    </row>
    <row r="237" ht="15.75" customHeight="1">
      <c r="A237" s="30" t="s">
        <v>228</v>
      </c>
      <c r="B237" s="30" t="s">
        <v>12</v>
      </c>
      <c r="C237" s="30">
        <v>1.0</v>
      </c>
      <c r="D237" s="50" t="s">
        <v>1914</v>
      </c>
      <c r="E237" s="149">
        <v>197627.26</v>
      </c>
      <c r="F237" s="31" t="s">
        <v>120</v>
      </c>
      <c r="G237" s="50"/>
    </row>
    <row r="238" ht="15.75" customHeight="1">
      <c r="A238" s="30" t="s">
        <v>228</v>
      </c>
      <c r="B238" s="30" t="s">
        <v>12</v>
      </c>
      <c r="C238" s="30">
        <v>2.0</v>
      </c>
      <c r="D238" s="50" t="s">
        <v>8</v>
      </c>
      <c r="E238" s="149">
        <v>157380.18</v>
      </c>
      <c r="F238" s="31" t="s">
        <v>8</v>
      </c>
      <c r="G238" s="50"/>
    </row>
    <row r="239" ht="15.75" customHeight="1">
      <c r="A239" s="30" t="s">
        <v>228</v>
      </c>
      <c r="B239" s="30" t="s">
        <v>12</v>
      </c>
      <c r="C239" s="30">
        <v>3.0</v>
      </c>
      <c r="D239" s="50" t="s">
        <v>93</v>
      </c>
      <c r="E239" s="149">
        <v>176448.69</v>
      </c>
      <c r="F239" s="31" t="s">
        <v>93</v>
      </c>
      <c r="G239" s="50"/>
    </row>
    <row r="240" ht="15.75" customHeight="1">
      <c r="A240" s="30" t="s">
        <v>228</v>
      </c>
      <c r="B240" s="30" t="s">
        <v>12</v>
      </c>
      <c r="C240" s="30">
        <v>4.0</v>
      </c>
      <c r="D240" s="50" t="s">
        <v>1774</v>
      </c>
      <c r="E240" s="149">
        <v>156266.37</v>
      </c>
      <c r="F240" s="31" t="s">
        <v>28</v>
      </c>
      <c r="G240" s="50"/>
    </row>
    <row r="241" ht="15.75" customHeight="1">
      <c r="A241" s="30" t="s">
        <v>228</v>
      </c>
      <c r="B241" s="30" t="s">
        <v>12</v>
      </c>
      <c r="C241" s="30">
        <v>5.0</v>
      </c>
      <c r="D241" s="50" t="s">
        <v>1132</v>
      </c>
      <c r="E241" s="149">
        <v>198053.99</v>
      </c>
      <c r="F241" s="31" t="s">
        <v>102</v>
      </c>
      <c r="G241" s="50"/>
    </row>
    <row r="242" ht="15.75" customHeight="1">
      <c r="A242" s="30" t="s">
        <v>228</v>
      </c>
      <c r="B242" s="30" t="s">
        <v>12</v>
      </c>
      <c r="C242" s="30">
        <v>6.0</v>
      </c>
      <c r="D242" s="50" t="s">
        <v>1455</v>
      </c>
      <c r="E242" s="149">
        <v>153817.66</v>
      </c>
      <c r="F242" s="31" t="s">
        <v>120</v>
      </c>
      <c r="G242" s="50"/>
    </row>
    <row r="243" ht="15.75" customHeight="1">
      <c r="A243" s="30" t="s">
        <v>228</v>
      </c>
      <c r="B243" s="30" t="s">
        <v>12</v>
      </c>
      <c r="C243" s="30">
        <v>7.0</v>
      </c>
      <c r="D243" s="50" t="s">
        <v>1908</v>
      </c>
      <c r="E243" s="149">
        <v>200000.0</v>
      </c>
      <c r="F243" s="31" t="s">
        <v>31</v>
      </c>
      <c r="G243" s="50"/>
    </row>
    <row r="244" ht="15.75" customHeight="1">
      <c r="A244" s="30" t="s">
        <v>228</v>
      </c>
      <c r="B244" s="30" t="s">
        <v>12</v>
      </c>
      <c r="C244" s="30">
        <v>8.0</v>
      </c>
      <c r="D244" s="50" t="s">
        <v>1908</v>
      </c>
      <c r="E244" s="149">
        <v>200000.0</v>
      </c>
      <c r="F244" s="31" t="s">
        <v>31</v>
      </c>
      <c r="G244" s="50"/>
    </row>
    <row r="245" ht="15.75" customHeight="1">
      <c r="A245" s="30"/>
      <c r="B245" s="30"/>
      <c r="C245" s="30"/>
      <c r="E245" s="149"/>
      <c r="F245" s="31"/>
      <c r="G245" s="50"/>
    </row>
    <row r="246" ht="15.75" customHeight="1">
      <c r="A246" s="30" t="s">
        <v>229</v>
      </c>
      <c r="B246" s="30" t="s">
        <v>12</v>
      </c>
      <c r="C246" s="30">
        <v>1.0</v>
      </c>
      <c r="D246" s="50" t="s">
        <v>1908</v>
      </c>
      <c r="E246" s="149">
        <v>200000.0</v>
      </c>
      <c r="F246" s="31" t="s">
        <v>31</v>
      </c>
      <c r="G246" s="50"/>
    </row>
    <row r="247" ht="15.75" customHeight="1">
      <c r="A247" s="30" t="s">
        <v>229</v>
      </c>
      <c r="B247" s="30" t="s">
        <v>12</v>
      </c>
      <c r="C247" s="30">
        <v>2.0</v>
      </c>
      <c r="D247" s="50" t="s">
        <v>93</v>
      </c>
      <c r="E247" s="149">
        <v>172395.83</v>
      </c>
      <c r="F247" s="31" t="s">
        <v>93</v>
      </c>
      <c r="G247" s="50"/>
    </row>
    <row r="248" ht="15.75" customHeight="1">
      <c r="A248" s="30" t="s">
        <v>229</v>
      </c>
      <c r="B248" s="30" t="s">
        <v>12</v>
      </c>
      <c r="C248" s="30">
        <v>3.0</v>
      </c>
      <c r="D248" s="50" t="s">
        <v>1915</v>
      </c>
      <c r="E248" s="149">
        <v>193804.49</v>
      </c>
      <c r="F248" s="31" t="s">
        <v>61</v>
      </c>
      <c r="G248" s="50"/>
    </row>
    <row r="249" ht="15.75" customHeight="1">
      <c r="A249" s="30" t="s">
        <v>229</v>
      </c>
      <c r="B249" s="30" t="s">
        <v>12</v>
      </c>
      <c r="C249" s="30">
        <v>4.0</v>
      </c>
      <c r="D249" s="50" t="s">
        <v>1915</v>
      </c>
      <c r="E249" s="149">
        <v>189857.49</v>
      </c>
      <c r="F249" s="31" t="s">
        <v>61</v>
      </c>
      <c r="G249" s="50"/>
    </row>
    <row r="250" ht="15.75" customHeight="1">
      <c r="A250" s="30" t="s">
        <v>229</v>
      </c>
      <c r="B250" s="30" t="s">
        <v>12</v>
      </c>
      <c r="C250" s="30">
        <v>5.0</v>
      </c>
      <c r="D250" s="50" t="s">
        <v>1915</v>
      </c>
      <c r="E250" s="149">
        <v>189479.36</v>
      </c>
      <c r="F250" s="31" t="s">
        <v>61</v>
      </c>
      <c r="G250" s="50"/>
    </row>
    <row r="251" ht="15.75" customHeight="1">
      <c r="A251" s="30" t="s">
        <v>229</v>
      </c>
      <c r="B251" s="30" t="s">
        <v>12</v>
      </c>
      <c r="C251" s="30">
        <v>6.0</v>
      </c>
      <c r="D251" s="50" t="s">
        <v>1916</v>
      </c>
      <c r="E251" s="149">
        <v>191494.77</v>
      </c>
      <c r="F251" s="31" t="s">
        <v>87</v>
      </c>
      <c r="G251" s="50"/>
    </row>
    <row r="252" ht="15.75" customHeight="1">
      <c r="A252" s="30" t="s">
        <v>229</v>
      </c>
      <c r="B252" s="30" t="s">
        <v>12</v>
      </c>
      <c r="C252" s="30">
        <v>7.0</v>
      </c>
      <c r="D252" s="50" t="s">
        <v>1902</v>
      </c>
      <c r="E252" s="149">
        <v>174468.41</v>
      </c>
      <c r="F252" s="31" t="s">
        <v>46</v>
      </c>
      <c r="G252" s="50"/>
    </row>
    <row r="253" ht="15.75" customHeight="1">
      <c r="A253" s="30" t="s">
        <v>229</v>
      </c>
      <c r="B253" s="30" t="s">
        <v>12</v>
      </c>
      <c r="C253" s="30">
        <v>8.0</v>
      </c>
      <c r="D253" s="50" t="s">
        <v>1917</v>
      </c>
      <c r="E253" s="149">
        <v>100000.0</v>
      </c>
      <c r="F253" s="31" t="s">
        <v>96</v>
      </c>
      <c r="G253" s="50"/>
    </row>
    <row r="254" ht="15.75" customHeight="1">
      <c r="A254" s="30" t="s">
        <v>229</v>
      </c>
      <c r="B254" s="30" t="s">
        <v>12</v>
      </c>
      <c r="C254" s="30">
        <v>9.0</v>
      </c>
      <c r="D254" s="50" t="s">
        <v>1918</v>
      </c>
      <c r="E254" s="149">
        <v>178560.0</v>
      </c>
      <c r="F254" s="31" t="s">
        <v>28</v>
      </c>
      <c r="G254" s="50"/>
    </row>
    <row r="255" ht="15.75" customHeight="1">
      <c r="A255" s="30" t="s">
        <v>229</v>
      </c>
      <c r="B255" s="30" t="s">
        <v>12</v>
      </c>
      <c r="C255" s="30">
        <v>10.0</v>
      </c>
      <c r="D255" s="50" t="s">
        <v>1919</v>
      </c>
      <c r="E255" s="149">
        <v>200000.0</v>
      </c>
      <c r="F255" s="31" t="s">
        <v>49</v>
      </c>
      <c r="G255" s="50"/>
    </row>
    <row r="256" ht="15.75" customHeight="1">
      <c r="A256" s="30"/>
      <c r="B256" s="30"/>
      <c r="C256" s="30"/>
      <c r="E256" s="149"/>
      <c r="F256" s="31"/>
      <c r="G256" s="50"/>
    </row>
    <row r="257" ht="15.75" customHeight="1">
      <c r="A257" s="30" t="s">
        <v>230</v>
      </c>
      <c r="B257" s="30" t="s">
        <v>12</v>
      </c>
      <c r="C257" s="30">
        <v>1.0</v>
      </c>
      <c r="D257" s="50" t="s">
        <v>1920</v>
      </c>
      <c r="E257" s="149">
        <v>159601.62</v>
      </c>
      <c r="F257" s="31" t="s">
        <v>87</v>
      </c>
      <c r="G257" s="50"/>
    </row>
    <row r="258" ht="15.75" customHeight="1">
      <c r="A258" s="30" t="s">
        <v>230</v>
      </c>
      <c r="B258" s="30" t="s">
        <v>12</v>
      </c>
      <c r="C258" s="30">
        <v>2.0</v>
      </c>
      <c r="D258" s="50" t="s">
        <v>1915</v>
      </c>
      <c r="E258" s="149">
        <v>173637.06</v>
      </c>
      <c r="F258" s="31" t="s">
        <v>61</v>
      </c>
      <c r="G258" s="50"/>
    </row>
    <row r="259" ht="15.75" customHeight="1">
      <c r="A259" s="30" t="s">
        <v>230</v>
      </c>
      <c r="B259" s="30" t="s">
        <v>12</v>
      </c>
      <c r="C259" s="30">
        <v>3.0</v>
      </c>
      <c r="D259" s="50" t="s">
        <v>1921</v>
      </c>
      <c r="E259" s="149">
        <v>100000.0</v>
      </c>
      <c r="F259" s="31" t="s">
        <v>40</v>
      </c>
      <c r="G259" s="50"/>
    </row>
    <row r="260" ht="15.75" customHeight="1">
      <c r="A260" s="30" t="s">
        <v>230</v>
      </c>
      <c r="B260" s="30" t="s">
        <v>12</v>
      </c>
      <c r="C260" s="30">
        <v>4.0</v>
      </c>
      <c r="D260" s="50" t="s">
        <v>1921</v>
      </c>
      <c r="E260" s="149">
        <v>200000.0</v>
      </c>
      <c r="F260" s="31" t="s">
        <v>40</v>
      </c>
      <c r="G260" s="50"/>
    </row>
    <row r="261" ht="15.75" customHeight="1">
      <c r="A261" s="30" t="s">
        <v>230</v>
      </c>
      <c r="B261" s="30" t="s">
        <v>12</v>
      </c>
      <c r="C261" s="30">
        <v>5.0</v>
      </c>
      <c r="D261" s="50" t="s">
        <v>1921</v>
      </c>
      <c r="E261" s="149">
        <v>200000.0</v>
      </c>
      <c r="F261" s="31" t="s">
        <v>40</v>
      </c>
      <c r="G261" s="50"/>
    </row>
    <row r="262" ht="15.75" customHeight="1">
      <c r="A262" s="30" t="s">
        <v>230</v>
      </c>
      <c r="B262" s="30" t="s">
        <v>12</v>
      </c>
      <c r="C262" s="30">
        <v>6.0</v>
      </c>
      <c r="D262" s="50" t="s">
        <v>1921</v>
      </c>
      <c r="E262" s="149">
        <v>200000.0</v>
      </c>
      <c r="F262" s="31" t="s">
        <v>40</v>
      </c>
      <c r="G262" s="50"/>
    </row>
    <row r="263" ht="15.75" customHeight="1">
      <c r="A263" s="30" t="s">
        <v>230</v>
      </c>
      <c r="B263" s="30" t="s">
        <v>12</v>
      </c>
      <c r="C263" s="30">
        <v>7.0</v>
      </c>
      <c r="D263" s="50" t="s">
        <v>1921</v>
      </c>
      <c r="E263" s="149">
        <v>200000.0</v>
      </c>
      <c r="F263" s="31" t="s">
        <v>40</v>
      </c>
      <c r="G263" s="50"/>
    </row>
    <row r="264" ht="15.75" customHeight="1">
      <c r="A264" s="30" t="s">
        <v>230</v>
      </c>
      <c r="B264" s="30" t="s">
        <v>12</v>
      </c>
      <c r="C264" s="30">
        <v>8.0</v>
      </c>
      <c r="D264" s="50" t="s">
        <v>31</v>
      </c>
      <c r="E264" s="149">
        <v>200000.0</v>
      </c>
      <c r="F264" s="31" t="s">
        <v>31</v>
      </c>
      <c r="G264" s="50"/>
    </row>
    <row r="265" ht="15.75" customHeight="1">
      <c r="A265" s="30" t="s">
        <v>230</v>
      </c>
      <c r="B265" s="30" t="s">
        <v>12</v>
      </c>
      <c r="C265" s="30">
        <v>9.0</v>
      </c>
      <c r="D265" s="50" t="s">
        <v>31</v>
      </c>
      <c r="E265" s="149">
        <v>200000.0</v>
      </c>
      <c r="F265" s="31" t="s">
        <v>31</v>
      </c>
      <c r="G265" s="50"/>
    </row>
    <row r="266" ht="15.75" customHeight="1">
      <c r="A266" s="30" t="s">
        <v>230</v>
      </c>
      <c r="B266" s="30" t="s">
        <v>12</v>
      </c>
      <c r="C266" s="30">
        <v>10.0</v>
      </c>
      <c r="D266" s="50" t="s">
        <v>1922</v>
      </c>
      <c r="E266" s="149">
        <v>156344.22</v>
      </c>
      <c r="F266" s="31" t="s">
        <v>120</v>
      </c>
      <c r="G266" s="50"/>
    </row>
    <row r="267" ht="15.75" customHeight="1">
      <c r="A267" s="30"/>
      <c r="B267" s="30"/>
      <c r="C267" s="30"/>
      <c r="E267" s="149"/>
      <c r="F267" s="31"/>
      <c r="G267" s="50"/>
    </row>
    <row r="268" ht="15.75" customHeight="1">
      <c r="A268" s="30" t="s">
        <v>231</v>
      </c>
      <c r="B268" s="30" t="s">
        <v>12</v>
      </c>
      <c r="C268" s="30">
        <v>1.0</v>
      </c>
      <c r="D268" s="50" t="s">
        <v>1923</v>
      </c>
      <c r="E268" s="149">
        <v>150273.84</v>
      </c>
      <c r="F268" s="31" t="s">
        <v>96</v>
      </c>
      <c r="G268" s="50"/>
    </row>
    <row r="269" ht="15.75" customHeight="1">
      <c r="A269" s="30" t="s">
        <v>231</v>
      </c>
      <c r="B269" s="30" t="s">
        <v>12</v>
      </c>
      <c r="C269" s="30">
        <v>2.0</v>
      </c>
      <c r="D269" s="50" t="s">
        <v>1924</v>
      </c>
      <c r="E269" s="149">
        <v>187769.02</v>
      </c>
      <c r="F269" s="31" t="s">
        <v>120</v>
      </c>
      <c r="G269" s="50"/>
    </row>
    <row r="270" ht="15.75" customHeight="1">
      <c r="A270" s="30" t="s">
        <v>231</v>
      </c>
      <c r="B270" s="30" t="s">
        <v>12</v>
      </c>
      <c r="C270" s="30">
        <v>3.0</v>
      </c>
      <c r="D270" s="50" t="s">
        <v>1883</v>
      </c>
      <c r="E270" s="149">
        <v>200000.0</v>
      </c>
      <c r="F270" s="31" t="s">
        <v>40</v>
      </c>
      <c r="G270" s="50"/>
    </row>
    <row r="271" ht="15.75" customHeight="1">
      <c r="A271" s="30" t="s">
        <v>231</v>
      </c>
      <c r="B271" s="30" t="s">
        <v>12</v>
      </c>
      <c r="C271" s="30">
        <v>4.0</v>
      </c>
      <c r="D271" s="50" t="s">
        <v>1883</v>
      </c>
      <c r="E271" s="149">
        <v>200000.0</v>
      </c>
      <c r="F271" s="31" t="s">
        <v>40</v>
      </c>
      <c r="G271" s="50"/>
    </row>
    <row r="272" ht="15.75" customHeight="1">
      <c r="A272" s="30" t="s">
        <v>231</v>
      </c>
      <c r="B272" s="30" t="s">
        <v>12</v>
      </c>
      <c r="C272" s="30">
        <v>5.0</v>
      </c>
      <c r="D272" s="50" t="s">
        <v>1883</v>
      </c>
      <c r="E272" s="149">
        <v>200000.0</v>
      </c>
      <c r="F272" s="31" t="s">
        <v>40</v>
      </c>
      <c r="G272" s="50"/>
    </row>
    <row r="273" ht="15.75" customHeight="1">
      <c r="A273" s="30" t="s">
        <v>231</v>
      </c>
      <c r="B273" s="30" t="s">
        <v>12</v>
      </c>
      <c r="C273" s="30">
        <v>6.0</v>
      </c>
      <c r="D273" s="50" t="s">
        <v>1911</v>
      </c>
      <c r="E273" s="149">
        <v>200000.0</v>
      </c>
      <c r="F273" s="31" t="s">
        <v>8</v>
      </c>
      <c r="G273" s="50"/>
    </row>
    <row r="274" ht="15.75" customHeight="1">
      <c r="A274" s="30" t="s">
        <v>231</v>
      </c>
      <c r="B274" s="30" t="s">
        <v>12</v>
      </c>
      <c r="C274" s="30">
        <v>7.0</v>
      </c>
      <c r="D274" s="50" t="s">
        <v>1911</v>
      </c>
      <c r="E274" s="149">
        <v>200000.0</v>
      </c>
      <c r="F274" s="31" t="s">
        <v>8</v>
      </c>
      <c r="G274" s="50"/>
    </row>
    <row r="275" ht="15.75" customHeight="1">
      <c r="A275" s="30" t="s">
        <v>231</v>
      </c>
      <c r="B275" s="30" t="s">
        <v>12</v>
      </c>
      <c r="C275" s="30">
        <v>8.0</v>
      </c>
      <c r="D275" s="50" t="s">
        <v>1911</v>
      </c>
      <c r="E275" s="149">
        <v>200000.0</v>
      </c>
      <c r="F275" s="31" t="s">
        <v>8</v>
      </c>
      <c r="G275" s="50"/>
    </row>
    <row r="276" ht="15.75" customHeight="1">
      <c r="A276" s="30"/>
      <c r="B276" s="30"/>
      <c r="C276" s="30"/>
      <c r="E276" s="149"/>
      <c r="F276" s="31"/>
      <c r="G276" s="50"/>
    </row>
    <row r="277" ht="15.75" customHeight="1">
      <c r="A277" s="30" t="s">
        <v>232</v>
      </c>
      <c r="B277" s="30" t="s">
        <v>12</v>
      </c>
      <c r="C277" s="30">
        <v>1.0</v>
      </c>
      <c r="D277" s="50" t="s">
        <v>1925</v>
      </c>
      <c r="E277" s="149">
        <v>196568.16</v>
      </c>
      <c r="F277" s="31" t="s">
        <v>96</v>
      </c>
      <c r="G277" s="50"/>
    </row>
    <row r="278" ht="15.75" customHeight="1">
      <c r="A278" s="30" t="s">
        <v>232</v>
      </c>
      <c r="B278" s="30" t="s">
        <v>12</v>
      </c>
      <c r="C278" s="30">
        <v>2.0</v>
      </c>
      <c r="D278" s="50" t="s">
        <v>31</v>
      </c>
      <c r="E278" s="149">
        <v>200000.0</v>
      </c>
      <c r="F278" s="31" t="s">
        <v>31</v>
      </c>
      <c r="G278" s="50"/>
    </row>
    <row r="279" ht="15.75" customHeight="1">
      <c r="A279" s="30" t="s">
        <v>232</v>
      </c>
      <c r="B279" s="30" t="s">
        <v>12</v>
      </c>
      <c r="C279" s="30">
        <v>3.0</v>
      </c>
      <c r="D279" s="50" t="s">
        <v>31</v>
      </c>
      <c r="E279" s="149">
        <v>200000.0</v>
      </c>
      <c r="F279" s="31" t="s">
        <v>31</v>
      </c>
      <c r="G279" s="50"/>
    </row>
    <row r="280" ht="15.75" customHeight="1">
      <c r="A280" s="30"/>
      <c r="B280" s="30"/>
      <c r="C280" s="30"/>
      <c r="E280" s="149"/>
      <c r="F280" s="31"/>
      <c r="G280" s="50"/>
    </row>
    <row r="281" ht="15.75" customHeight="1">
      <c r="A281" s="30" t="s">
        <v>233</v>
      </c>
      <c r="B281" s="30" t="s">
        <v>12</v>
      </c>
      <c r="C281" s="30">
        <v>1.0</v>
      </c>
      <c r="D281" s="50" t="s">
        <v>1908</v>
      </c>
      <c r="E281" s="149">
        <v>200000.0</v>
      </c>
      <c r="F281" s="31" t="s">
        <v>31</v>
      </c>
      <c r="G281" s="50"/>
    </row>
    <row r="282" ht="15.75" customHeight="1">
      <c r="A282" s="30" t="s">
        <v>233</v>
      </c>
      <c r="B282" s="30" t="s">
        <v>12</v>
      </c>
      <c r="C282" s="30">
        <v>2.0</v>
      </c>
      <c r="D282" s="50" t="s">
        <v>1908</v>
      </c>
      <c r="E282" s="149">
        <v>200000.0</v>
      </c>
      <c r="F282" s="31" t="s">
        <v>31</v>
      </c>
      <c r="G282" s="50"/>
    </row>
    <row r="283" ht="15.75" customHeight="1">
      <c r="A283" s="30" t="s">
        <v>233</v>
      </c>
      <c r="B283" s="30" t="s">
        <v>12</v>
      </c>
      <c r="C283" s="30">
        <v>3.0</v>
      </c>
      <c r="D283" s="50" t="s">
        <v>1840</v>
      </c>
      <c r="E283" s="149">
        <v>172234.1</v>
      </c>
      <c r="F283" s="31" t="s">
        <v>87</v>
      </c>
      <c r="G283" s="50"/>
    </row>
    <row r="284" ht="15.75" customHeight="1">
      <c r="A284" s="30" t="s">
        <v>233</v>
      </c>
      <c r="B284" s="30" t="s">
        <v>12</v>
      </c>
      <c r="C284" s="30">
        <v>4.0</v>
      </c>
      <c r="D284" s="50" t="s">
        <v>1926</v>
      </c>
      <c r="E284" s="149">
        <v>149181.38</v>
      </c>
      <c r="F284" s="31" t="s">
        <v>37</v>
      </c>
      <c r="G284" s="50"/>
    </row>
    <row r="285" ht="15.75" customHeight="1">
      <c r="A285" s="30" t="s">
        <v>233</v>
      </c>
      <c r="B285" s="30" t="s">
        <v>12</v>
      </c>
      <c r="C285" s="30">
        <v>5.0</v>
      </c>
      <c r="D285" s="50" t="s">
        <v>1902</v>
      </c>
      <c r="E285" s="149">
        <v>87967.6</v>
      </c>
      <c r="F285" s="31" t="s">
        <v>46</v>
      </c>
      <c r="G285" s="50"/>
    </row>
    <row r="286" ht="15.75" customHeight="1">
      <c r="A286" s="30" t="s">
        <v>233</v>
      </c>
      <c r="B286" s="30" t="s">
        <v>12</v>
      </c>
      <c r="C286" s="30">
        <v>6.0</v>
      </c>
      <c r="D286" s="50" t="s">
        <v>1927</v>
      </c>
      <c r="E286" s="149">
        <v>154366.05</v>
      </c>
      <c r="F286" s="31" t="s">
        <v>46</v>
      </c>
      <c r="G286" s="50"/>
    </row>
    <row r="287" ht="15.75" customHeight="1">
      <c r="A287" s="30" t="s">
        <v>233</v>
      </c>
      <c r="B287" s="30" t="s">
        <v>12</v>
      </c>
      <c r="C287" s="30">
        <v>7.0</v>
      </c>
      <c r="D287" s="50" t="s">
        <v>1928</v>
      </c>
      <c r="E287" s="149">
        <v>149727.56</v>
      </c>
      <c r="F287" s="31" t="s">
        <v>96</v>
      </c>
      <c r="G287" s="50"/>
    </row>
    <row r="288" ht="15.75" customHeight="1">
      <c r="A288" s="30" t="s">
        <v>233</v>
      </c>
      <c r="B288" s="30" t="s">
        <v>12</v>
      </c>
      <c r="C288" s="30">
        <v>8.0</v>
      </c>
      <c r="D288" s="50" t="s">
        <v>1929</v>
      </c>
      <c r="E288" s="149">
        <v>146622.24</v>
      </c>
      <c r="F288" s="31" t="s">
        <v>28</v>
      </c>
      <c r="G288" s="50"/>
    </row>
    <row r="289" ht="15.75" customHeight="1">
      <c r="A289" s="30" t="s">
        <v>233</v>
      </c>
      <c r="B289" s="30" t="s">
        <v>12</v>
      </c>
      <c r="C289" s="30">
        <v>9.0</v>
      </c>
      <c r="D289" s="50" t="s">
        <v>1847</v>
      </c>
      <c r="E289" s="149">
        <v>160936.64</v>
      </c>
      <c r="F289" s="31" t="s">
        <v>52</v>
      </c>
      <c r="G289" s="50"/>
    </row>
    <row r="290" ht="15.75" customHeight="1">
      <c r="A290" s="30" t="s">
        <v>233</v>
      </c>
      <c r="B290" s="30" t="s">
        <v>12</v>
      </c>
      <c r="C290" s="30">
        <v>10.0</v>
      </c>
      <c r="D290" s="50" t="s">
        <v>1847</v>
      </c>
      <c r="E290" s="149">
        <v>132832.19</v>
      </c>
      <c r="F290" s="31" t="s">
        <v>52</v>
      </c>
      <c r="G290" s="50"/>
    </row>
    <row r="291" ht="15.75" customHeight="1">
      <c r="A291" s="30" t="s">
        <v>233</v>
      </c>
      <c r="B291" s="30" t="s">
        <v>12</v>
      </c>
      <c r="C291" s="30">
        <v>11.0</v>
      </c>
      <c r="D291" s="50" t="s">
        <v>1847</v>
      </c>
      <c r="E291" s="149">
        <v>99111.41</v>
      </c>
      <c r="F291" s="31" t="s">
        <v>52</v>
      </c>
      <c r="G291" s="50"/>
    </row>
    <row r="292" ht="15.75" customHeight="1">
      <c r="A292" s="30"/>
      <c r="B292" s="30"/>
      <c r="C292" s="30"/>
      <c r="E292" s="149"/>
      <c r="F292" s="31"/>
      <c r="G292" s="50"/>
    </row>
    <row r="293" ht="15.75" customHeight="1">
      <c r="A293" s="30" t="s">
        <v>214</v>
      </c>
      <c r="B293" s="30" t="s">
        <v>18</v>
      </c>
      <c r="C293" s="30">
        <v>1.0</v>
      </c>
      <c r="D293" s="50" t="s">
        <v>93</v>
      </c>
      <c r="E293" s="149">
        <v>98564.98</v>
      </c>
      <c r="F293" s="31" t="s">
        <v>93</v>
      </c>
      <c r="G293" s="50"/>
    </row>
    <row r="294" ht="15.75" customHeight="1">
      <c r="A294" s="30" t="s">
        <v>214</v>
      </c>
      <c r="B294" s="30" t="s">
        <v>18</v>
      </c>
      <c r="C294" s="30">
        <v>2.0</v>
      </c>
      <c r="D294" s="50" t="s">
        <v>93</v>
      </c>
      <c r="E294" s="149">
        <v>98888.38</v>
      </c>
      <c r="F294" s="31" t="s">
        <v>93</v>
      </c>
      <c r="G294" s="50"/>
    </row>
    <row r="295" ht="15.75" customHeight="1">
      <c r="A295" s="30" t="s">
        <v>214</v>
      </c>
      <c r="B295" s="30" t="s">
        <v>18</v>
      </c>
      <c r="C295" s="30">
        <v>3.0</v>
      </c>
      <c r="D295" s="50" t="s">
        <v>93</v>
      </c>
      <c r="E295" s="149">
        <v>98778.27</v>
      </c>
      <c r="F295" s="31" t="s">
        <v>93</v>
      </c>
      <c r="G295" s="50"/>
    </row>
    <row r="296" ht="15.75" customHeight="1">
      <c r="A296" s="30" t="s">
        <v>214</v>
      </c>
      <c r="B296" s="30" t="s">
        <v>18</v>
      </c>
      <c r="C296" s="30">
        <v>4.0</v>
      </c>
      <c r="D296" s="50" t="s">
        <v>93</v>
      </c>
      <c r="E296" s="149">
        <v>98694.28</v>
      </c>
      <c r="F296" s="31" t="s">
        <v>93</v>
      </c>
      <c r="G296" s="50"/>
    </row>
    <row r="297" ht="15.75" customHeight="1">
      <c r="A297" s="30" t="s">
        <v>214</v>
      </c>
      <c r="B297" s="30" t="s">
        <v>18</v>
      </c>
      <c r="C297" s="30">
        <v>5.0</v>
      </c>
      <c r="D297" s="50" t="s">
        <v>93</v>
      </c>
      <c r="E297" s="149">
        <v>98503.85</v>
      </c>
      <c r="F297" s="31" t="s">
        <v>93</v>
      </c>
      <c r="G297" s="50"/>
    </row>
    <row r="298" ht="15.75" customHeight="1">
      <c r="A298" s="30" t="s">
        <v>214</v>
      </c>
      <c r="B298" s="30" t="s">
        <v>18</v>
      </c>
      <c r="C298" s="30">
        <v>6.0</v>
      </c>
      <c r="D298" s="50" t="s">
        <v>93</v>
      </c>
      <c r="E298" s="149">
        <v>100000.0</v>
      </c>
      <c r="F298" s="31" t="s">
        <v>93</v>
      </c>
      <c r="G298" s="50"/>
    </row>
    <row r="299" ht="15.75" customHeight="1">
      <c r="A299" s="30" t="s">
        <v>214</v>
      </c>
      <c r="B299" s="30" t="s">
        <v>18</v>
      </c>
      <c r="C299" s="30">
        <v>7.0</v>
      </c>
      <c r="D299" s="50" t="s">
        <v>93</v>
      </c>
      <c r="E299" s="149">
        <v>98332.84</v>
      </c>
      <c r="F299" s="31" t="s">
        <v>93</v>
      </c>
      <c r="G299" s="50"/>
    </row>
    <row r="300" ht="15.75" customHeight="1">
      <c r="A300" s="30" t="s">
        <v>214</v>
      </c>
      <c r="B300" s="30" t="s">
        <v>18</v>
      </c>
      <c r="C300" s="30">
        <v>8.0</v>
      </c>
      <c r="D300" s="50" t="s">
        <v>93</v>
      </c>
      <c r="E300" s="149">
        <v>98972.13</v>
      </c>
      <c r="F300" s="31" t="s">
        <v>93</v>
      </c>
      <c r="G300" s="50"/>
    </row>
    <row r="301" ht="15.75" customHeight="1">
      <c r="A301" s="30" t="s">
        <v>214</v>
      </c>
      <c r="B301" s="30" t="s">
        <v>18</v>
      </c>
      <c r="C301" s="30">
        <v>9.0</v>
      </c>
      <c r="D301" s="50" t="s">
        <v>93</v>
      </c>
      <c r="E301" s="149">
        <v>98814.53</v>
      </c>
      <c r="F301" s="31" t="s">
        <v>93</v>
      </c>
      <c r="G301" s="50"/>
    </row>
    <row r="302" ht="15.75" customHeight="1">
      <c r="A302" s="30" t="s">
        <v>214</v>
      </c>
      <c r="B302" s="30" t="s">
        <v>18</v>
      </c>
      <c r="C302" s="30">
        <v>10.0</v>
      </c>
      <c r="D302" s="50" t="s">
        <v>93</v>
      </c>
      <c r="E302" s="149">
        <v>98714.37</v>
      </c>
      <c r="F302" s="31" t="s">
        <v>93</v>
      </c>
      <c r="G302" s="50"/>
    </row>
    <row r="303" ht="15.75" customHeight="1">
      <c r="A303" s="30" t="s">
        <v>214</v>
      </c>
      <c r="B303" s="30" t="s">
        <v>18</v>
      </c>
      <c r="C303" s="30">
        <v>11.0</v>
      </c>
      <c r="D303" s="50" t="s">
        <v>93</v>
      </c>
      <c r="E303" s="149">
        <v>98907.17</v>
      </c>
      <c r="F303" s="31" t="s">
        <v>93</v>
      </c>
      <c r="G303" s="50"/>
    </row>
    <row r="304" ht="15.75" customHeight="1">
      <c r="A304" s="30" t="s">
        <v>214</v>
      </c>
      <c r="B304" s="30" t="s">
        <v>18</v>
      </c>
      <c r="C304" s="30">
        <v>12.0</v>
      </c>
      <c r="D304" s="50" t="s">
        <v>93</v>
      </c>
      <c r="E304" s="149">
        <v>98711.78</v>
      </c>
      <c r="F304" s="31" t="s">
        <v>93</v>
      </c>
      <c r="G304" s="50"/>
    </row>
    <row r="305" ht="15.75" customHeight="1">
      <c r="A305" s="30" t="s">
        <v>214</v>
      </c>
      <c r="B305" s="30" t="s">
        <v>18</v>
      </c>
      <c r="C305" s="30">
        <v>13.0</v>
      </c>
      <c r="D305" s="50" t="s">
        <v>93</v>
      </c>
      <c r="E305" s="149">
        <v>98876.44</v>
      </c>
      <c r="F305" s="31" t="s">
        <v>93</v>
      </c>
      <c r="G305" s="50"/>
    </row>
    <row r="306" ht="15.75" customHeight="1">
      <c r="A306" s="30" t="s">
        <v>214</v>
      </c>
      <c r="B306" s="30" t="s">
        <v>18</v>
      </c>
      <c r="C306" s="30">
        <v>14.0</v>
      </c>
      <c r="D306" s="50" t="s">
        <v>93</v>
      </c>
      <c r="E306" s="149">
        <v>98568.03</v>
      </c>
      <c r="F306" s="31" t="s">
        <v>93</v>
      </c>
      <c r="G306" s="50"/>
    </row>
    <row r="307" ht="15.75" customHeight="1">
      <c r="A307" s="30" t="s">
        <v>214</v>
      </c>
      <c r="B307" s="30" t="s">
        <v>18</v>
      </c>
      <c r="C307" s="30">
        <v>15.0</v>
      </c>
      <c r="D307" s="50" t="s">
        <v>93</v>
      </c>
      <c r="E307" s="149">
        <v>98609.99</v>
      </c>
      <c r="F307" s="31" t="s">
        <v>93</v>
      </c>
      <c r="G307" s="50"/>
    </row>
    <row r="308" ht="15.75" customHeight="1">
      <c r="A308" s="30" t="s">
        <v>214</v>
      </c>
      <c r="B308" s="30" t="s">
        <v>18</v>
      </c>
      <c r="C308" s="30">
        <v>16.0</v>
      </c>
      <c r="D308" s="50" t="s">
        <v>93</v>
      </c>
      <c r="E308" s="149">
        <v>98504.37</v>
      </c>
      <c r="F308" s="31" t="s">
        <v>93</v>
      </c>
      <c r="G308" s="50"/>
    </row>
    <row r="309" ht="15.75" customHeight="1">
      <c r="A309" s="30" t="s">
        <v>214</v>
      </c>
      <c r="B309" s="30" t="s">
        <v>18</v>
      </c>
      <c r="C309" s="30">
        <v>17.0</v>
      </c>
      <c r="D309" s="50" t="s">
        <v>93</v>
      </c>
      <c r="E309" s="149">
        <v>98949.82</v>
      </c>
      <c r="F309" s="31" t="s">
        <v>93</v>
      </c>
      <c r="G309" s="50"/>
    </row>
    <row r="310" ht="15.75" customHeight="1">
      <c r="A310" s="30" t="s">
        <v>214</v>
      </c>
      <c r="B310" s="30" t="s">
        <v>18</v>
      </c>
      <c r="C310" s="30">
        <v>18.0</v>
      </c>
      <c r="D310" s="50" t="s">
        <v>93</v>
      </c>
      <c r="E310" s="149">
        <v>98681.24</v>
      </c>
      <c r="F310" s="31" t="s">
        <v>93</v>
      </c>
      <c r="G310" s="50"/>
    </row>
    <row r="311" ht="15.75" customHeight="1">
      <c r="A311" s="30" t="s">
        <v>214</v>
      </c>
      <c r="B311" s="30" t="s">
        <v>18</v>
      </c>
      <c r="C311" s="30">
        <v>19.0</v>
      </c>
      <c r="D311" s="50" t="s">
        <v>93</v>
      </c>
      <c r="E311" s="149">
        <v>98365.75</v>
      </c>
      <c r="F311" s="31" t="s">
        <v>93</v>
      </c>
      <c r="G311" s="50"/>
    </row>
    <row r="312" ht="15.75" customHeight="1">
      <c r="A312" s="30" t="s">
        <v>214</v>
      </c>
      <c r="B312" s="30" t="s">
        <v>18</v>
      </c>
      <c r="C312" s="30">
        <v>20.0</v>
      </c>
      <c r="D312" s="50" t="s">
        <v>93</v>
      </c>
      <c r="E312" s="149">
        <v>98885.64</v>
      </c>
      <c r="F312" s="31" t="s">
        <v>93</v>
      </c>
      <c r="G312" s="50"/>
    </row>
    <row r="313" ht="15.75" customHeight="1">
      <c r="A313" s="30"/>
      <c r="B313" s="30"/>
      <c r="C313" s="30"/>
      <c r="E313" s="149"/>
      <c r="F313" s="31"/>
      <c r="G313" s="50"/>
    </row>
    <row r="314" ht="15.75" customHeight="1">
      <c r="A314" s="30" t="s">
        <v>215</v>
      </c>
      <c r="B314" s="30" t="s">
        <v>18</v>
      </c>
      <c r="C314" s="30">
        <v>1.0</v>
      </c>
      <c r="D314" s="50" t="s">
        <v>1902</v>
      </c>
      <c r="E314" s="149">
        <v>197654.19</v>
      </c>
      <c r="F314" s="31" t="s">
        <v>46</v>
      </c>
      <c r="G314" s="50"/>
    </row>
    <row r="315" ht="15.75" customHeight="1">
      <c r="A315" s="30" t="s">
        <v>215</v>
      </c>
      <c r="B315" s="30" t="s">
        <v>18</v>
      </c>
      <c r="C315" s="30">
        <v>2.0</v>
      </c>
      <c r="D315" s="50" t="s">
        <v>108</v>
      </c>
      <c r="E315" s="149">
        <v>197631.88</v>
      </c>
      <c r="F315" s="31" t="s">
        <v>108</v>
      </c>
      <c r="G315" s="50"/>
    </row>
    <row r="316" ht="15.75" customHeight="1">
      <c r="A316" s="30" t="s">
        <v>215</v>
      </c>
      <c r="B316" s="30" t="s">
        <v>18</v>
      </c>
      <c r="C316" s="30">
        <v>3.0</v>
      </c>
      <c r="D316" s="50" t="s">
        <v>1902</v>
      </c>
      <c r="E316" s="149">
        <v>197445.18</v>
      </c>
      <c r="F316" s="31" t="s">
        <v>46</v>
      </c>
      <c r="G316" s="50"/>
    </row>
    <row r="317" ht="15.75" customHeight="1">
      <c r="A317" s="30" t="s">
        <v>215</v>
      </c>
      <c r="B317" s="30" t="s">
        <v>18</v>
      </c>
      <c r="C317" s="30">
        <v>4.0</v>
      </c>
      <c r="D317" s="50" t="s">
        <v>1902</v>
      </c>
      <c r="E317" s="149">
        <v>197459.59</v>
      </c>
      <c r="F317" s="31" t="s">
        <v>46</v>
      </c>
      <c r="G317" s="50"/>
    </row>
    <row r="318" ht="15.75" customHeight="1">
      <c r="A318" s="30" t="s">
        <v>215</v>
      </c>
      <c r="B318" s="30" t="s">
        <v>18</v>
      </c>
      <c r="C318" s="30">
        <v>5.0</v>
      </c>
      <c r="D318" s="50" t="s">
        <v>93</v>
      </c>
      <c r="E318" s="149">
        <v>197721.73</v>
      </c>
      <c r="F318" s="31" t="s">
        <v>93</v>
      </c>
      <c r="G318" s="50"/>
    </row>
    <row r="319" ht="15.75" customHeight="1">
      <c r="A319" s="30" t="s">
        <v>215</v>
      </c>
      <c r="B319" s="30" t="s">
        <v>18</v>
      </c>
      <c r="C319" s="30">
        <v>6.0</v>
      </c>
      <c r="D319" s="50" t="s">
        <v>55</v>
      </c>
      <c r="E319" s="149">
        <v>197049.88</v>
      </c>
      <c r="F319" s="31" t="s">
        <v>55</v>
      </c>
      <c r="G319" s="50"/>
    </row>
    <row r="320" ht="15.75" customHeight="1">
      <c r="A320" s="30" t="s">
        <v>215</v>
      </c>
      <c r="B320" s="30" t="s">
        <v>18</v>
      </c>
      <c r="C320" s="30">
        <v>7.0</v>
      </c>
      <c r="D320" s="50" t="s">
        <v>1902</v>
      </c>
      <c r="E320" s="149">
        <v>189471.95</v>
      </c>
      <c r="F320" s="31" t="s">
        <v>46</v>
      </c>
      <c r="G320" s="50"/>
    </row>
    <row r="321" ht="15.75" customHeight="1">
      <c r="A321" s="30" t="s">
        <v>215</v>
      </c>
      <c r="B321" s="30" t="s">
        <v>18</v>
      </c>
      <c r="C321" s="30">
        <v>8.0</v>
      </c>
      <c r="D321" s="50" t="s">
        <v>1902</v>
      </c>
      <c r="E321" s="149">
        <v>197888.74</v>
      </c>
      <c r="F321" s="31" t="s">
        <v>46</v>
      </c>
      <c r="G321" s="50"/>
    </row>
    <row r="322" ht="15.75" customHeight="1">
      <c r="A322" s="30" t="s">
        <v>215</v>
      </c>
      <c r="B322" s="30" t="s">
        <v>18</v>
      </c>
      <c r="C322" s="30">
        <v>9.0</v>
      </c>
      <c r="D322" s="50" t="s">
        <v>102</v>
      </c>
      <c r="E322" s="149">
        <v>197582.82</v>
      </c>
      <c r="F322" s="31" t="s">
        <v>102</v>
      </c>
      <c r="G322" s="50"/>
    </row>
    <row r="323" ht="15.75" customHeight="1">
      <c r="A323" s="30" t="s">
        <v>215</v>
      </c>
      <c r="B323" s="30" t="s">
        <v>18</v>
      </c>
      <c r="C323" s="30">
        <v>10.0</v>
      </c>
      <c r="D323" s="50" t="s">
        <v>1349</v>
      </c>
      <c r="E323" s="149">
        <v>200000.0</v>
      </c>
      <c r="F323" s="31" t="s">
        <v>49</v>
      </c>
      <c r="G323" s="50"/>
    </row>
    <row r="324" ht="15.75" customHeight="1">
      <c r="A324" s="30" t="s">
        <v>215</v>
      </c>
      <c r="B324" s="30" t="s">
        <v>18</v>
      </c>
      <c r="C324" s="30">
        <v>11.0</v>
      </c>
      <c r="D324" s="50" t="s">
        <v>1902</v>
      </c>
      <c r="E324" s="149">
        <v>197270.37</v>
      </c>
      <c r="F324" s="31" t="s">
        <v>46</v>
      </c>
      <c r="G324" s="50"/>
    </row>
    <row r="325" ht="15.75" customHeight="1">
      <c r="A325" s="30"/>
      <c r="B325" s="30"/>
      <c r="C325" s="30"/>
      <c r="E325" s="149"/>
      <c r="F325" s="31"/>
      <c r="G325" s="50"/>
    </row>
    <row r="326" ht="15.75" customHeight="1">
      <c r="A326" s="30" t="s">
        <v>216</v>
      </c>
      <c r="B326" s="30" t="s">
        <v>18</v>
      </c>
      <c r="C326" s="30">
        <v>1.0</v>
      </c>
      <c r="D326" s="50" t="s">
        <v>31</v>
      </c>
      <c r="E326" s="149">
        <v>200000.0</v>
      </c>
      <c r="F326" s="31" t="s">
        <v>31</v>
      </c>
      <c r="G326" s="50"/>
    </row>
    <row r="327" ht="15.75" customHeight="1">
      <c r="A327" s="30" t="s">
        <v>216</v>
      </c>
      <c r="B327" s="30" t="s">
        <v>18</v>
      </c>
      <c r="C327" s="30">
        <v>2.0</v>
      </c>
      <c r="D327" s="50" t="s">
        <v>31</v>
      </c>
      <c r="E327" s="149">
        <v>200000.0</v>
      </c>
      <c r="F327" s="31" t="s">
        <v>31</v>
      </c>
      <c r="G327" s="50"/>
    </row>
    <row r="328" ht="15.75" customHeight="1">
      <c r="A328" s="30" t="s">
        <v>216</v>
      </c>
      <c r="B328" s="30" t="s">
        <v>18</v>
      </c>
      <c r="C328" s="30">
        <v>3.0</v>
      </c>
      <c r="D328" s="138" t="s">
        <v>1930</v>
      </c>
      <c r="E328" s="149">
        <v>200000.0</v>
      </c>
      <c r="F328" s="31" t="s">
        <v>58</v>
      </c>
      <c r="G328" s="50"/>
    </row>
    <row r="329" ht="15.75" customHeight="1">
      <c r="A329" s="30" t="s">
        <v>216</v>
      </c>
      <c r="B329" s="30" t="s">
        <v>18</v>
      </c>
      <c r="C329" s="30">
        <v>4.0</v>
      </c>
      <c r="D329" s="138" t="s">
        <v>1930</v>
      </c>
      <c r="E329" s="149">
        <v>100000.0</v>
      </c>
      <c r="F329" s="31" t="s">
        <v>58</v>
      </c>
      <c r="G329" s="50"/>
    </row>
    <row r="330" ht="15.75" customHeight="1">
      <c r="A330" s="30" t="s">
        <v>216</v>
      </c>
      <c r="B330" s="30" t="s">
        <v>18</v>
      </c>
      <c r="C330" s="30">
        <v>5.0</v>
      </c>
      <c r="D330" s="50" t="s">
        <v>1902</v>
      </c>
      <c r="E330" s="149">
        <v>197425.44</v>
      </c>
      <c r="F330" s="31" t="s">
        <v>46</v>
      </c>
      <c r="G330" s="50"/>
    </row>
    <row r="331" ht="15.75" customHeight="1">
      <c r="A331" s="30" t="s">
        <v>216</v>
      </c>
      <c r="B331" s="30" t="s">
        <v>18</v>
      </c>
      <c r="C331" s="30">
        <v>6.0</v>
      </c>
      <c r="D331" s="50" t="s">
        <v>1902</v>
      </c>
      <c r="E331" s="149">
        <v>197130.49</v>
      </c>
      <c r="F331" s="31" t="s">
        <v>46</v>
      </c>
      <c r="G331" s="50"/>
    </row>
    <row r="332" ht="15.75" customHeight="1">
      <c r="A332" s="30" t="s">
        <v>216</v>
      </c>
      <c r="B332" s="30" t="s">
        <v>18</v>
      </c>
      <c r="C332" s="30">
        <v>7.0</v>
      </c>
      <c r="D332" s="50" t="s">
        <v>102</v>
      </c>
      <c r="E332" s="149">
        <v>197572.96</v>
      </c>
      <c r="F332" s="31" t="s">
        <v>102</v>
      </c>
      <c r="G332" s="50"/>
    </row>
    <row r="333" ht="15.75" customHeight="1">
      <c r="A333" s="30" t="s">
        <v>216</v>
      </c>
      <c r="B333" s="30" t="s">
        <v>18</v>
      </c>
      <c r="C333" s="30">
        <v>8.0</v>
      </c>
      <c r="D333" s="50" t="s">
        <v>93</v>
      </c>
      <c r="E333" s="149">
        <v>200000.0</v>
      </c>
      <c r="F333" s="31" t="s">
        <v>93</v>
      </c>
      <c r="G333" s="50"/>
    </row>
    <row r="334" ht="15.75" customHeight="1">
      <c r="A334" s="30" t="s">
        <v>216</v>
      </c>
      <c r="B334" s="30" t="s">
        <v>18</v>
      </c>
      <c r="C334" s="30">
        <v>9.0</v>
      </c>
      <c r="D334" s="50" t="s">
        <v>93</v>
      </c>
      <c r="E334" s="149">
        <v>193023.06</v>
      </c>
      <c r="F334" s="31" t="s">
        <v>93</v>
      </c>
      <c r="G334" s="50"/>
    </row>
    <row r="335" ht="15.75" customHeight="1">
      <c r="A335" s="30" t="s">
        <v>216</v>
      </c>
      <c r="B335" s="30" t="s">
        <v>18</v>
      </c>
      <c r="C335" s="30">
        <v>10.0</v>
      </c>
      <c r="D335" s="138" t="s">
        <v>65</v>
      </c>
      <c r="E335" s="149">
        <v>197748.37</v>
      </c>
      <c r="F335" s="31" t="s">
        <v>64</v>
      </c>
      <c r="G335" s="50"/>
    </row>
    <row r="336" ht="15.75" customHeight="1">
      <c r="A336" s="30" t="s">
        <v>216</v>
      </c>
      <c r="B336" s="30" t="s">
        <v>18</v>
      </c>
      <c r="C336" s="30">
        <v>11.0</v>
      </c>
      <c r="D336" s="50" t="s">
        <v>1367</v>
      </c>
      <c r="E336" s="149">
        <v>200000.0</v>
      </c>
      <c r="F336" s="31" t="s">
        <v>52</v>
      </c>
      <c r="G336" s="50"/>
    </row>
    <row r="337" ht="15.75" customHeight="1">
      <c r="A337" s="30" t="s">
        <v>216</v>
      </c>
      <c r="B337" s="30" t="s">
        <v>18</v>
      </c>
      <c r="C337" s="30">
        <v>12.0</v>
      </c>
      <c r="D337" s="50" t="s">
        <v>93</v>
      </c>
      <c r="E337" s="149">
        <v>200000.0</v>
      </c>
      <c r="F337" s="31" t="s">
        <v>93</v>
      </c>
      <c r="G337" s="50"/>
    </row>
    <row r="338" ht="15.75" customHeight="1">
      <c r="A338" s="30" t="s">
        <v>216</v>
      </c>
      <c r="B338" s="30" t="s">
        <v>18</v>
      </c>
      <c r="C338" s="30">
        <v>13.0</v>
      </c>
      <c r="D338" s="50" t="s">
        <v>65</v>
      </c>
      <c r="E338" s="149">
        <v>197780.75</v>
      </c>
      <c r="F338" s="31" t="s">
        <v>64</v>
      </c>
      <c r="G338" s="50"/>
    </row>
    <row r="339" ht="15.75" customHeight="1">
      <c r="A339" s="30" t="s">
        <v>216</v>
      </c>
      <c r="B339" s="30" t="s">
        <v>18</v>
      </c>
      <c r="C339" s="30">
        <v>14.0</v>
      </c>
      <c r="D339" s="50" t="s">
        <v>65</v>
      </c>
      <c r="E339" s="149">
        <v>200000.0</v>
      </c>
      <c r="F339" s="31" t="s">
        <v>64</v>
      </c>
      <c r="G339" s="50"/>
    </row>
    <row r="340" ht="15.75" customHeight="1">
      <c r="A340" s="30"/>
      <c r="B340" s="30"/>
      <c r="C340" s="30"/>
      <c r="E340" s="149"/>
      <c r="F340" s="31"/>
      <c r="G340" s="50"/>
    </row>
    <row r="341" ht="15.75" customHeight="1">
      <c r="A341" s="30" t="s">
        <v>217</v>
      </c>
      <c r="B341" s="30" t="s">
        <v>18</v>
      </c>
      <c r="C341" s="30">
        <v>1.0</v>
      </c>
      <c r="D341" s="50" t="s">
        <v>1902</v>
      </c>
      <c r="E341" s="149">
        <v>198610.65</v>
      </c>
      <c r="F341" s="31" t="s">
        <v>46</v>
      </c>
      <c r="G341" s="50"/>
    </row>
    <row r="342" ht="15.75" customHeight="1">
      <c r="A342" s="30" t="s">
        <v>217</v>
      </c>
      <c r="B342" s="30" t="s">
        <v>18</v>
      </c>
      <c r="C342" s="30">
        <v>2.0</v>
      </c>
      <c r="D342" s="50" t="s">
        <v>1931</v>
      </c>
      <c r="E342" s="149">
        <v>197638.31</v>
      </c>
      <c r="F342" s="31" t="s">
        <v>96</v>
      </c>
      <c r="G342" s="50"/>
    </row>
    <row r="343" ht="15.75" customHeight="1">
      <c r="A343" s="30" t="s">
        <v>217</v>
      </c>
      <c r="B343" s="30" t="s">
        <v>18</v>
      </c>
      <c r="C343" s="30">
        <v>3.0</v>
      </c>
      <c r="D343" s="50" t="s">
        <v>70</v>
      </c>
      <c r="E343" s="149">
        <v>200000.0</v>
      </c>
      <c r="F343" s="31" t="s">
        <v>70</v>
      </c>
      <c r="G343" s="50"/>
    </row>
    <row r="344" ht="15.75" customHeight="1">
      <c r="A344" s="30" t="s">
        <v>217</v>
      </c>
      <c r="B344" s="30" t="s">
        <v>18</v>
      </c>
      <c r="C344" s="30">
        <v>4.0</v>
      </c>
      <c r="D344" s="50" t="s">
        <v>114</v>
      </c>
      <c r="E344" s="149">
        <v>200000.0</v>
      </c>
      <c r="F344" s="31" t="s">
        <v>114</v>
      </c>
      <c r="G344" s="50"/>
    </row>
    <row r="345" ht="15.75" customHeight="1">
      <c r="A345" s="30" t="s">
        <v>217</v>
      </c>
      <c r="B345" s="30" t="s">
        <v>18</v>
      </c>
      <c r="C345" s="30">
        <v>5.0</v>
      </c>
      <c r="D345" s="50" t="s">
        <v>1931</v>
      </c>
      <c r="E345" s="149">
        <v>196925.06</v>
      </c>
      <c r="F345" s="31" t="s">
        <v>96</v>
      </c>
      <c r="G345" s="50"/>
    </row>
    <row r="346" ht="15.75" customHeight="1">
      <c r="A346" s="30" t="s">
        <v>217</v>
      </c>
      <c r="B346" s="30" t="s">
        <v>18</v>
      </c>
      <c r="C346" s="30">
        <v>6.0</v>
      </c>
      <c r="D346" s="50" t="s">
        <v>70</v>
      </c>
      <c r="E346" s="149">
        <v>200000.0</v>
      </c>
      <c r="F346" s="31" t="s">
        <v>70</v>
      </c>
      <c r="G346" s="50"/>
    </row>
    <row r="347" ht="15.75" customHeight="1">
      <c r="A347" s="30" t="s">
        <v>217</v>
      </c>
      <c r="B347" s="30" t="s">
        <v>18</v>
      </c>
      <c r="C347" s="30">
        <v>7.0</v>
      </c>
      <c r="D347" s="50" t="s">
        <v>108</v>
      </c>
      <c r="E347" s="149">
        <v>199135.16</v>
      </c>
      <c r="F347" s="31" t="s">
        <v>108</v>
      </c>
      <c r="G347" s="50"/>
    </row>
    <row r="348" ht="15.75" customHeight="1">
      <c r="A348" s="30" t="s">
        <v>217</v>
      </c>
      <c r="B348" s="30" t="s">
        <v>18</v>
      </c>
      <c r="C348" s="30">
        <v>8.0</v>
      </c>
      <c r="D348" s="50" t="s">
        <v>1902</v>
      </c>
      <c r="E348" s="149">
        <v>198816.91</v>
      </c>
      <c r="F348" s="31" t="s">
        <v>46</v>
      </c>
      <c r="G348" s="50"/>
    </row>
    <row r="349" ht="15.75" customHeight="1">
      <c r="A349" s="30" t="s">
        <v>217</v>
      </c>
      <c r="B349" s="30" t="s">
        <v>18</v>
      </c>
      <c r="C349" s="30">
        <v>9.0</v>
      </c>
      <c r="D349" s="50" t="s">
        <v>1921</v>
      </c>
      <c r="E349" s="149">
        <v>200000.0</v>
      </c>
      <c r="F349" s="31" t="s">
        <v>40</v>
      </c>
      <c r="G349" s="50"/>
    </row>
    <row r="350" ht="15.75" customHeight="1">
      <c r="A350" s="30" t="s">
        <v>217</v>
      </c>
      <c r="B350" s="30" t="s">
        <v>18</v>
      </c>
      <c r="C350" s="30">
        <v>10.0</v>
      </c>
      <c r="D350" s="50" t="s">
        <v>61</v>
      </c>
      <c r="E350" s="149">
        <v>195054.1</v>
      </c>
      <c r="F350" s="31" t="s">
        <v>61</v>
      </c>
      <c r="G350" s="50"/>
    </row>
    <row r="351" ht="15.75" customHeight="1">
      <c r="A351" s="30"/>
      <c r="B351" s="30"/>
      <c r="C351" s="30"/>
      <c r="E351" s="149"/>
      <c r="F351" s="31"/>
      <c r="G351" s="50"/>
    </row>
    <row r="352" ht="15.75" customHeight="1">
      <c r="A352" s="30" t="s">
        <v>226</v>
      </c>
      <c r="B352" s="30" t="s">
        <v>18</v>
      </c>
      <c r="C352" s="30">
        <v>1.0</v>
      </c>
      <c r="D352" s="50" t="s">
        <v>1932</v>
      </c>
      <c r="E352" s="149">
        <v>200000.0</v>
      </c>
      <c r="F352" s="31" t="s">
        <v>8</v>
      </c>
      <c r="G352" s="50"/>
    </row>
    <row r="353" ht="15.75" customHeight="1">
      <c r="A353" s="30" t="s">
        <v>226</v>
      </c>
      <c r="B353" s="30" t="s">
        <v>18</v>
      </c>
      <c r="C353" s="30">
        <v>2.0</v>
      </c>
      <c r="D353" s="50" t="s">
        <v>61</v>
      </c>
      <c r="E353" s="149">
        <v>200000.0</v>
      </c>
      <c r="F353" s="31" t="s">
        <v>61</v>
      </c>
      <c r="G353" s="50"/>
    </row>
    <row r="354" ht="15.75" customHeight="1">
      <c r="A354" s="30" t="s">
        <v>226</v>
      </c>
      <c r="B354" s="30" t="s">
        <v>18</v>
      </c>
      <c r="C354" s="30">
        <v>3.0</v>
      </c>
      <c r="D354" s="50" t="s">
        <v>1349</v>
      </c>
      <c r="E354" s="149">
        <v>198007.33</v>
      </c>
      <c r="F354" s="31" t="s">
        <v>49</v>
      </c>
      <c r="G354" s="50"/>
    </row>
    <row r="355" ht="15.75" customHeight="1">
      <c r="A355" s="30" t="s">
        <v>226</v>
      </c>
      <c r="B355" s="30" t="s">
        <v>18</v>
      </c>
      <c r="C355" s="30">
        <v>4.0</v>
      </c>
      <c r="D355" s="50" t="s">
        <v>1349</v>
      </c>
      <c r="E355" s="149">
        <v>197369.21</v>
      </c>
      <c r="F355" s="31" t="s">
        <v>49</v>
      </c>
      <c r="G355" s="50"/>
    </row>
    <row r="356" ht="15.75" customHeight="1">
      <c r="A356" s="30" t="s">
        <v>226</v>
      </c>
      <c r="B356" s="30" t="s">
        <v>18</v>
      </c>
      <c r="C356" s="30">
        <v>5.0</v>
      </c>
      <c r="D356" s="50" t="s">
        <v>31</v>
      </c>
      <c r="E356" s="149">
        <v>200000.0</v>
      </c>
      <c r="F356" s="31" t="s">
        <v>31</v>
      </c>
      <c r="G356" s="50"/>
    </row>
    <row r="357" ht="15.75" customHeight="1">
      <c r="A357" s="30" t="s">
        <v>226</v>
      </c>
      <c r="B357" s="30" t="s">
        <v>18</v>
      </c>
      <c r="C357" s="30">
        <v>6.0</v>
      </c>
      <c r="D357" s="50" t="s">
        <v>67</v>
      </c>
      <c r="E357" s="149">
        <v>138410.2</v>
      </c>
      <c r="F357" s="31" t="s">
        <v>67</v>
      </c>
      <c r="G357" s="50"/>
    </row>
    <row r="358" ht="15.75" customHeight="1">
      <c r="A358" s="30" t="s">
        <v>226</v>
      </c>
      <c r="B358" s="30" t="s">
        <v>18</v>
      </c>
      <c r="C358" s="30">
        <v>7.0</v>
      </c>
      <c r="D358" s="50" t="s">
        <v>111</v>
      </c>
      <c r="E358" s="149">
        <v>117060.51</v>
      </c>
      <c r="F358" s="31" t="s">
        <v>111</v>
      </c>
      <c r="G358" s="50"/>
    </row>
    <row r="359" ht="15.75" customHeight="1">
      <c r="A359" s="30" t="s">
        <v>226</v>
      </c>
      <c r="B359" s="30" t="s">
        <v>18</v>
      </c>
      <c r="C359" s="30">
        <v>8.0</v>
      </c>
      <c r="D359" s="50" t="s">
        <v>28</v>
      </c>
      <c r="E359" s="149">
        <v>150000.0</v>
      </c>
      <c r="F359" s="31" t="s">
        <v>28</v>
      </c>
      <c r="G359" s="50"/>
    </row>
    <row r="360" ht="15.75" customHeight="1">
      <c r="A360" s="30" t="s">
        <v>226</v>
      </c>
      <c r="B360" s="30" t="s">
        <v>18</v>
      </c>
      <c r="C360" s="30">
        <v>9.0</v>
      </c>
      <c r="D360" s="50" t="s">
        <v>1933</v>
      </c>
      <c r="E360" s="149">
        <v>150000.0</v>
      </c>
      <c r="F360" s="31" t="s">
        <v>84</v>
      </c>
      <c r="G360" s="50"/>
    </row>
    <row r="361" ht="15.75" customHeight="1">
      <c r="A361" s="30" t="s">
        <v>226</v>
      </c>
      <c r="B361" s="30" t="s">
        <v>18</v>
      </c>
      <c r="C361" s="30">
        <v>10.0</v>
      </c>
      <c r="D361" s="50" t="s">
        <v>1934</v>
      </c>
      <c r="E361" s="149">
        <v>200000.0</v>
      </c>
      <c r="F361" s="31" t="s">
        <v>19</v>
      </c>
      <c r="G361" s="50"/>
    </row>
    <row r="362" ht="15.75" customHeight="1">
      <c r="A362" s="30" t="s">
        <v>226</v>
      </c>
      <c r="B362" s="30" t="s">
        <v>18</v>
      </c>
      <c r="C362" s="30">
        <v>11.0</v>
      </c>
      <c r="D362" s="50" t="s">
        <v>43</v>
      </c>
      <c r="E362" s="149">
        <v>200000.0</v>
      </c>
      <c r="F362" s="31" t="s">
        <v>43</v>
      </c>
      <c r="G362" s="50"/>
    </row>
    <row r="363" ht="15.75" customHeight="1">
      <c r="A363" s="30" t="s">
        <v>226</v>
      </c>
      <c r="B363" s="30" t="s">
        <v>18</v>
      </c>
      <c r="C363" s="30">
        <v>12.0</v>
      </c>
      <c r="D363" s="50" t="s">
        <v>31</v>
      </c>
      <c r="E363" s="149">
        <v>200000.0</v>
      </c>
      <c r="F363" s="31" t="s">
        <v>31</v>
      </c>
      <c r="G363" s="50"/>
    </row>
    <row r="364" ht="15.75" customHeight="1">
      <c r="A364" s="30" t="s">
        <v>226</v>
      </c>
      <c r="B364" s="30" t="s">
        <v>18</v>
      </c>
      <c r="C364" s="30">
        <v>13.0</v>
      </c>
      <c r="D364" s="50" t="s">
        <v>70</v>
      </c>
      <c r="E364" s="149">
        <v>200000.0</v>
      </c>
      <c r="F364" s="31" t="s">
        <v>70</v>
      </c>
      <c r="G364" s="50"/>
    </row>
    <row r="365" ht="15.75" customHeight="1">
      <c r="A365" s="30" t="s">
        <v>226</v>
      </c>
      <c r="B365" s="30" t="s">
        <v>18</v>
      </c>
      <c r="C365" s="30">
        <v>14.0</v>
      </c>
      <c r="D365" s="50" t="s">
        <v>1367</v>
      </c>
      <c r="E365" s="149">
        <v>93418.28</v>
      </c>
      <c r="F365" s="31" t="s">
        <v>52</v>
      </c>
      <c r="G365" s="50"/>
    </row>
    <row r="366" ht="15.75" customHeight="1">
      <c r="A366" s="30" t="s">
        <v>226</v>
      </c>
      <c r="B366" s="30" t="s">
        <v>18</v>
      </c>
      <c r="C366" s="30">
        <v>15.0</v>
      </c>
      <c r="D366" s="50" t="s">
        <v>1367</v>
      </c>
      <c r="E366" s="149">
        <v>93399.88</v>
      </c>
      <c r="F366" s="31" t="s">
        <v>52</v>
      </c>
      <c r="G366" s="50"/>
    </row>
    <row r="367" ht="15.75" customHeight="1">
      <c r="A367" s="30"/>
      <c r="B367" s="30"/>
      <c r="C367" s="30"/>
      <c r="E367" s="149"/>
      <c r="F367" s="31"/>
      <c r="G367" s="50"/>
    </row>
    <row r="368" ht="15.75" customHeight="1">
      <c r="A368" s="30" t="s">
        <v>227</v>
      </c>
      <c r="B368" s="30" t="s">
        <v>18</v>
      </c>
      <c r="C368" s="30">
        <v>1.0</v>
      </c>
      <c r="D368" s="219" t="s">
        <v>102</v>
      </c>
      <c r="E368" s="149">
        <v>157889.07</v>
      </c>
      <c r="F368" s="31" t="s">
        <v>102</v>
      </c>
      <c r="G368" s="50"/>
    </row>
    <row r="369" ht="15.75" customHeight="1">
      <c r="A369" s="30" t="s">
        <v>227</v>
      </c>
      <c r="B369" s="30" t="s">
        <v>18</v>
      </c>
      <c r="C369" s="30">
        <v>2.0</v>
      </c>
      <c r="D369" s="50" t="s">
        <v>87</v>
      </c>
      <c r="E369" s="149">
        <v>175823.01</v>
      </c>
      <c r="F369" s="31" t="s">
        <v>87</v>
      </c>
      <c r="G369" s="50"/>
    </row>
    <row r="370" ht="15.75" customHeight="1">
      <c r="A370" s="30" t="s">
        <v>227</v>
      </c>
      <c r="B370" s="30" t="s">
        <v>18</v>
      </c>
      <c r="C370" s="30">
        <v>3.0</v>
      </c>
      <c r="D370" s="50" t="s">
        <v>70</v>
      </c>
      <c r="E370" s="149">
        <v>200000.0</v>
      </c>
      <c r="F370" s="31" t="s">
        <v>70</v>
      </c>
      <c r="G370" s="50"/>
    </row>
    <row r="371" ht="15.75" customHeight="1">
      <c r="A371" s="30" t="s">
        <v>227</v>
      </c>
      <c r="B371" s="30" t="s">
        <v>18</v>
      </c>
      <c r="C371" s="30">
        <v>4.0</v>
      </c>
      <c r="D371" s="50" t="s">
        <v>70</v>
      </c>
      <c r="E371" s="149">
        <v>200000.0</v>
      </c>
      <c r="F371" s="31" t="s">
        <v>70</v>
      </c>
      <c r="G371" s="50"/>
    </row>
    <row r="372" ht="15.75" customHeight="1">
      <c r="A372" s="30" t="s">
        <v>227</v>
      </c>
      <c r="B372" s="30" t="s">
        <v>18</v>
      </c>
      <c r="C372" s="30">
        <v>5.0</v>
      </c>
      <c r="D372" s="50" t="s">
        <v>61</v>
      </c>
      <c r="E372" s="149">
        <v>78453.8</v>
      </c>
      <c r="F372" s="31" t="s">
        <v>61</v>
      </c>
      <c r="G372" s="50"/>
    </row>
    <row r="373" ht="15.75" customHeight="1">
      <c r="A373" s="30" t="s">
        <v>227</v>
      </c>
      <c r="B373" s="30" t="s">
        <v>18</v>
      </c>
      <c r="C373" s="30">
        <v>6.0</v>
      </c>
      <c r="D373" s="50" t="s">
        <v>90</v>
      </c>
      <c r="E373" s="149">
        <v>199570.24</v>
      </c>
      <c r="F373" s="31" t="s">
        <v>90</v>
      </c>
      <c r="G373" s="50"/>
    </row>
    <row r="374" ht="15.75" customHeight="1">
      <c r="A374" s="30" t="s">
        <v>227</v>
      </c>
      <c r="B374" s="30" t="s">
        <v>18</v>
      </c>
      <c r="C374" s="30">
        <v>7.0</v>
      </c>
      <c r="D374" s="50" t="s">
        <v>90</v>
      </c>
      <c r="E374" s="149">
        <v>199559.32</v>
      </c>
      <c r="F374" s="31" t="s">
        <v>90</v>
      </c>
      <c r="G374" s="50"/>
    </row>
    <row r="375" ht="15.75" customHeight="1">
      <c r="A375" s="30" t="s">
        <v>227</v>
      </c>
      <c r="B375" s="30" t="s">
        <v>18</v>
      </c>
      <c r="C375" s="30">
        <v>8.0</v>
      </c>
      <c r="D375" s="50" t="s">
        <v>37</v>
      </c>
      <c r="E375" s="149">
        <v>199830.4</v>
      </c>
      <c r="F375" s="31" t="s">
        <v>37</v>
      </c>
      <c r="G375" s="50"/>
    </row>
    <row r="376" ht="15.75" customHeight="1">
      <c r="A376" s="30" t="s">
        <v>227</v>
      </c>
      <c r="B376" s="30" t="s">
        <v>18</v>
      </c>
      <c r="C376" s="30">
        <v>9.0</v>
      </c>
      <c r="D376" s="50" t="s">
        <v>1932</v>
      </c>
      <c r="E376" s="149">
        <v>200000.0</v>
      </c>
      <c r="F376" s="31" t="s">
        <v>8</v>
      </c>
      <c r="G376" s="50"/>
    </row>
    <row r="377" ht="15.75" customHeight="1">
      <c r="A377" s="30" t="s">
        <v>227</v>
      </c>
      <c r="B377" s="30" t="s">
        <v>18</v>
      </c>
      <c r="C377" s="30">
        <v>10.0</v>
      </c>
      <c r="D377" s="219" t="s">
        <v>102</v>
      </c>
      <c r="E377" s="149">
        <v>198692.35</v>
      </c>
      <c r="F377" s="31" t="s">
        <v>102</v>
      </c>
      <c r="G377" s="50"/>
    </row>
    <row r="378" ht="15.75" customHeight="1">
      <c r="A378" s="30" t="s">
        <v>227</v>
      </c>
      <c r="B378" s="30" t="s">
        <v>18</v>
      </c>
      <c r="C378" s="30">
        <v>11.0</v>
      </c>
      <c r="D378" s="50" t="s">
        <v>1367</v>
      </c>
      <c r="E378" s="149">
        <v>99986.84</v>
      </c>
      <c r="F378" s="31" t="s">
        <v>52</v>
      </c>
      <c r="G378" s="50"/>
    </row>
    <row r="379" ht="15.75" customHeight="1">
      <c r="A379" s="30"/>
      <c r="B379" s="30"/>
      <c r="C379" s="30"/>
      <c r="E379" s="149"/>
      <c r="F379" s="31"/>
      <c r="G379" s="50"/>
    </row>
    <row r="380" ht="15.75" customHeight="1">
      <c r="A380" s="30" t="s">
        <v>228</v>
      </c>
      <c r="B380" s="30" t="s">
        <v>18</v>
      </c>
      <c r="C380" s="30">
        <v>1.0</v>
      </c>
      <c r="D380" s="50" t="s">
        <v>1902</v>
      </c>
      <c r="E380" s="149">
        <v>171693.31</v>
      </c>
      <c r="F380" s="31" t="s">
        <v>46</v>
      </c>
      <c r="G380" s="50"/>
    </row>
    <row r="381" ht="15.75" customHeight="1">
      <c r="A381" s="30" t="s">
        <v>228</v>
      </c>
      <c r="B381" s="30" t="s">
        <v>18</v>
      </c>
      <c r="C381" s="30">
        <v>2.0</v>
      </c>
      <c r="D381" s="50" t="s">
        <v>43</v>
      </c>
      <c r="E381" s="149">
        <v>139708.8</v>
      </c>
      <c r="F381" s="31" t="s">
        <v>43</v>
      </c>
      <c r="G381" s="50"/>
    </row>
    <row r="382" ht="15.75" customHeight="1">
      <c r="A382" s="30" t="s">
        <v>228</v>
      </c>
      <c r="B382" s="30" t="s">
        <v>18</v>
      </c>
      <c r="C382" s="30">
        <v>3.0</v>
      </c>
      <c r="D382" s="50" t="s">
        <v>1902</v>
      </c>
      <c r="E382" s="149">
        <v>179364.48</v>
      </c>
      <c r="F382" s="31" t="s">
        <v>46</v>
      </c>
      <c r="G382" s="50"/>
    </row>
    <row r="383" ht="15.75" customHeight="1">
      <c r="A383" s="30" t="s">
        <v>228</v>
      </c>
      <c r="B383" s="30" t="s">
        <v>18</v>
      </c>
      <c r="C383" s="30">
        <v>4.0</v>
      </c>
      <c r="D383" s="50" t="s">
        <v>31</v>
      </c>
      <c r="E383" s="149">
        <v>200000.0</v>
      </c>
      <c r="F383" s="31" t="s">
        <v>31</v>
      </c>
      <c r="G383" s="50"/>
    </row>
    <row r="384" ht="15.75" customHeight="1">
      <c r="A384" s="30" t="s">
        <v>228</v>
      </c>
      <c r="B384" s="30" t="s">
        <v>18</v>
      </c>
      <c r="C384" s="30">
        <v>5.0</v>
      </c>
      <c r="D384" s="50" t="s">
        <v>31</v>
      </c>
      <c r="E384" s="149">
        <v>200000.0</v>
      </c>
      <c r="F384" s="31" t="s">
        <v>31</v>
      </c>
      <c r="G384" s="50"/>
    </row>
    <row r="385" ht="15.75" customHeight="1">
      <c r="A385" s="30" t="s">
        <v>228</v>
      </c>
      <c r="B385" s="30" t="s">
        <v>18</v>
      </c>
      <c r="C385" s="30">
        <v>6.0</v>
      </c>
      <c r="D385" s="50" t="s">
        <v>31</v>
      </c>
      <c r="E385" s="149">
        <v>200000.0</v>
      </c>
      <c r="F385" s="31" t="s">
        <v>31</v>
      </c>
      <c r="G385" s="50"/>
    </row>
    <row r="386" ht="15.75" customHeight="1">
      <c r="A386" s="30" t="s">
        <v>228</v>
      </c>
      <c r="B386" s="30" t="s">
        <v>18</v>
      </c>
      <c r="C386" s="30">
        <v>7.0</v>
      </c>
      <c r="D386" s="50" t="s">
        <v>31</v>
      </c>
      <c r="E386" s="149">
        <v>200000.0</v>
      </c>
      <c r="F386" s="31" t="s">
        <v>31</v>
      </c>
      <c r="G386" s="50"/>
    </row>
    <row r="387" ht="15.75" customHeight="1">
      <c r="A387" s="30" t="s">
        <v>228</v>
      </c>
      <c r="B387" s="30" t="s">
        <v>18</v>
      </c>
      <c r="C387" s="30">
        <v>8.0</v>
      </c>
      <c r="D387" s="50" t="s">
        <v>31</v>
      </c>
      <c r="E387" s="149">
        <v>200000.0</v>
      </c>
      <c r="F387" s="31" t="s">
        <v>31</v>
      </c>
      <c r="G387" s="50"/>
    </row>
    <row r="388" ht="15.75" customHeight="1">
      <c r="A388" s="30" t="s">
        <v>228</v>
      </c>
      <c r="B388" s="30" t="s">
        <v>18</v>
      </c>
      <c r="C388" s="30">
        <v>9.0</v>
      </c>
      <c r="D388" s="50" t="s">
        <v>1921</v>
      </c>
      <c r="E388" s="149">
        <v>200000.0</v>
      </c>
      <c r="F388" s="31" t="s">
        <v>40</v>
      </c>
      <c r="G388" s="50"/>
    </row>
    <row r="389" ht="15.75" customHeight="1">
      <c r="A389" s="30" t="s">
        <v>228</v>
      </c>
      <c r="B389" s="30" t="s">
        <v>18</v>
      </c>
      <c r="C389" s="30">
        <v>10.0</v>
      </c>
      <c r="D389" s="50" t="s">
        <v>108</v>
      </c>
      <c r="E389" s="149">
        <v>199891.16</v>
      </c>
      <c r="F389" s="31" t="s">
        <v>108</v>
      </c>
      <c r="G389" s="50"/>
    </row>
    <row r="390" ht="15.75" customHeight="1">
      <c r="A390" s="30" t="s">
        <v>228</v>
      </c>
      <c r="B390" s="30" t="s">
        <v>18</v>
      </c>
      <c r="C390" s="30">
        <v>11.0</v>
      </c>
      <c r="D390" s="50" t="s">
        <v>1921</v>
      </c>
      <c r="E390" s="149">
        <v>200000.0</v>
      </c>
      <c r="F390" s="31" t="s">
        <v>40</v>
      </c>
      <c r="G390" s="50"/>
    </row>
    <row r="391" ht="15.75" customHeight="1">
      <c r="A391" s="30"/>
      <c r="B391" s="30"/>
      <c r="C391" s="30"/>
      <c r="E391" s="149"/>
      <c r="F391" s="31"/>
      <c r="G391" s="50"/>
    </row>
    <row r="392" ht="15.75" customHeight="1">
      <c r="A392" s="30" t="s">
        <v>229</v>
      </c>
      <c r="B392" s="30" t="s">
        <v>18</v>
      </c>
      <c r="C392" s="30">
        <v>1.0</v>
      </c>
      <c r="D392" s="50" t="s">
        <v>31</v>
      </c>
      <c r="E392" s="149">
        <v>200000.0</v>
      </c>
      <c r="F392" s="31" t="s">
        <v>31</v>
      </c>
      <c r="G392" s="50"/>
    </row>
    <row r="393" ht="15.75" customHeight="1">
      <c r="A393" s="30" t="s">
        <v>229</v>
      </c>
      <c r="B393" s="30" t="s">
        <v>18</v>
      </c>
      <c r="C393" s="30">
        <v>2.0</v>
      </c>
      <c r="D393" s="50" t="s">
        <v>46</v>
      </c>
      <c r="E393" s="149">
        <v>193250.25</v>
      </c>
      <c r="F393" s="31" t="s">
        <v>46</v>
      </c>
      <c r="G393" s="50"/>
    </row>
    <row r="394" ht="15.75" customHeight="1">
      <c r="A394" s="30" t="s">
        <v>229</v>
      </c>
      <c r="B394" s="30" t="s">
        <v>18</v>
      </c>
      <c r="C394" s="30">
        <v>3.0</v>
      </c>
      <c r="D394" s="50" t="s">
        <v>61</v>
      </c>
      <c r="E394" s="149">
        <v>196606.2</v>
      </c>
      <c r="F394" s="31" t="s">
        <v>61</v>
      </c>
      <c r="G394" s="50"/>
    </row>
    <row r="395" ht="15.75" customHeight="1">
      <c r="A395" s="30" t="s">
        <v>229</v>
      </c>
      <c r="B395" s="30" t="s">
        <v>18</v>
      </c>
      <c r="C395" s="30">
        <v>4.0</v>
      </c>
      <c r="D395" s="50" t="s">
        <v>692</v>
      </c>
      <c r="E395" s="149">
        <v>196181.89</v>
      </c>
      <c r="F395" s="31" t="s">
        <v>49</v>
      </c>
      <c r="G395" s="50"/>
    </row>
    <row r="396" ht="15.75" customHeight="1">
      <c r="A396" s="30" t="s">
        <v>229</v>
      </c>
      <c r="B396" s="30" t="s">
        <v>18</v>
      </c>
      <c r="C396" s="30">
        <v>5.0</v>
      </c>
      <c r="D396" s="50" t="s">
        <v>61</v>
      </c>
      <c r="E396" s="149">
        <v>196050.68</v>
      </c>
      <c r="F396" s="31" t="s">
        <v>61</v>
      </c>
      <c r="G396" s="50"/>
    </row>
    <row r="397" ht="15.75" customHeight="1">
      <c r="A397" s="30" t="s">
        <v>229</v>
      </c>
      <c r="B397" s="30" t="s">
        <v>18</v>
      </c>
      <c r="C397" s="30">
        <v>6.0</v>
      </c>
      <c r="D397" s="50" t="s">
        <v>692</v>
      </c>
      <c r="E397" s="149">
        <v>195267.4</v>
      </c>
      <c r="F397" s="31" t="s">
        <v>49</v>
      </c>
      <c r="G397" s="50"/>
    </row>
    <row r="398" ht="15.75" customHeight="1">
      <c r="A398" s="30" t="s">
        <v>229</v>
      </c>
      <c r="B398" s="30" t="s">
        <v>18</v>
      </c>
      <c r="C398" s="30">
        <v>7.0</v>
      </c>
      <c r="D398" s="50" t="s">
        <v>106</v>
      </c>
      <c r="E398" s="149">
        <v>197799.09</v>
      </c>
      <c r="F398" s="31" t="s">
        <v>105</v>
      </c>
      <c r="G398" s="50"/>
    </row>
    <row r="399" ht="15.75" customHeight="1">
      <c r="A399" s="30" t="s">
        <v>229</v>
      </c>
      <c r="B399" s="30" t="s">
        <v>18</v>
      </c>
      <c r="C399" s="30">
        <v>8.0</v>
      </c>
      <c r="D399" s="50" t="s">
        <v>102</v>
      </c>
      <c r="E399" s="149">
        <v>179629.02</v>
      </c>
      <c r="F399" s="31" t="s">
        <v>102</v>
      </c>
      <c r="G399" s="50"/>
    </row>
    <row r="400" ht="15.75" customHeight="1">
      <c r="A400" s="30" t="s">
        <v>229</v>
      </c>
      <c r="B400" s="30" t="s">
        <v>18</v>
      </c>
      <c r="C400" s="30">
        <v>9.0</v>
      </c>
      <c r="D400" s="50" t="s">
        <v>102</v>
      </c>
      <c r="E400" s="149">
        <v>179508.15</v>
      </c>
      <c r="F400" s="31" t="s">
        <v>102</v>
      </c>
      <c r="G400" s="50"/>
    </row>
    <row r="401" ht="15.75" customHeight="1">
      <c r="A401" s="30" t="s">
        <v>229</v>
      </c>
      <c r="B401" s="30" t="s">
        <v>18</v>
      </c>
      <c r="C401" s="30">
        <v>10.0</v>
      </c>
      <c r="D401" s="50" t="s">
        <v>61</v>
      </c>
      <c r="E401" s="149">
        <v>196473.77</v>
      </c>
      <c r="F401" s="31" t="s">
        <v>61</v>
      </c>
      <c r="G401" s="50"/>
    </row>
    <row r="402" ht="15.75" customHeight="1">
      <c r="A402" s="30" t="s">
        <v>229</v>
      </c>
      <c r="B402" s="30" t="s">
        <v>18</v>
      </c>
      <c r="C402" s="30">
        <v>11.0</v>
      </c>
      <c r="D402" s="50" t="s">
        <v>46</v>
      </c>
      <c r="E402" s="149">
        <v>99862.75</v>
      </c>
      <c r="F402" s="31" t="s">
        <v>46</v>
      </c>
      <c r="G402" s="50"/>
    </row>
    <row r="403" ht="15.75" customHeight="1">
      <c r="A403" s="30"/>
      <c r="B403" s="30"/>
      <c r="C403" s="30"/>
      <c r="E403" s="149"/>
      <c r="F403" s="31"/>
      <c r="G403" s="50"/>
    </row>
    <row r="404" ht="15.75" customHeight="1">
      <c r="A404" s="30" t="s">
        <v>230</v>
      </c>
      <c r="B404" s="30" t="s">
        <v>18</v>
      </c>
      <c r="C404" s="30">
        <v>1.0</v>
      </c>
      <c r="D404" s="50" t="s">
        <v>31</v>
      </c>
      <c r="E404" s="149">
        <v>200000.0</v>
      </c>
      <c r="F404" s="31" t="s">
        <v>31</v>
      </c>
      <c r="G404" s="50"/>
    </row>
    <row r="405" ht="15.75" customHeight="1">
      <c r="A405" s="30" t="s">
        <v>230</v>
      </c>
      <c r="B405" s="30" t="s">
        <v>18</v>
      </c>
      <c r="C405" s="30">
        <v>2.0</v>
      </c>
      <c r="D405" s="50" t="s">
        <v>31</v>
      </c>
      <c r="E405" s="149">
        <v>200000.0</v>
      </c>
      <c r="F405" s="31" t="s">
        <v>31</v>
      </c>
      <c r="G405" s="50"/>
    </row>
    <row r="406" ht="15.75" customHeight="1">
      <c r="A406" s="30" t="s">
        <v>230</v>
      </c>
      <c r="B406" s="30" t="s">
        <v>18</v>
      </c>
      <c r="C406" s="30">
        <v>3.0</v>
      </c>
      <c r="D406" s="50" t="s">
        <v>87</v>
      </c>
      <c r="E406" s="149">
        <v>196673.26</v>
      </c>
      <c r="F406" s="31" t="s">
        <v>87</v>
      </c>
      <c r="G406" s="50"/>
    </row>
    <row r="407" ht="15.75" customHeight="1">
      <c r="A407" s="30" t="s">
        <v>230</v>
      </c>
      <c r="B407" s="30" t="s">
        <v>18</v>
      </c>
      <c r="C407" s="30">
        <v>4.0</v>
      </c>
      <c r="D407" s="50" t="s">
        <v>87</v>
      </c>
      <c r="E407" s="149">
        <v>174664.09</v>
      </c>
      <c r="F407" s="31" t="s">
        <v>87</v>
      </c>
      <c r="G407" s="50"/>
    </row>
    <row r="408" ht="15.75" customHeight="1">
      <c r="A408" s="30" t="s">
        <v>230</v>
      </c>
      <c r="B408" s="30" t="s">
        <v>18</v>
      </c>
      <c r="C408" s="30">
        <v>5.0</v>
      </c>
      <c r="D408" s="50" t="s">
        <v>1930</v>
      </c>
      <c r="E408" s="149">
        <v>199942.15</v>
      </c>
      <c r="F408" s="31" t="s">
        <v>58</v>
      </c>
      <c r="G408" s="50"/>
    </row>
    <row r="409" ht="15.75" customHeight="1">
      <c r="A409" s="30" t="s">
        <v>230</v>
      </c>
      <c r="B409" s="30" t="s">
        <v>18</v>
      </c>
      <c r="C409" s="30">
        <v>6.0</v>
      </c>
      <c r="D409" s="50" t="s">
        <v>61</v>
      </c>
      <c r="E409" s="149">
        <v>194469.34</v>
      </c>
      <c r="F409" s="31" t="s">
        <v>61</v>
      </c>
      <c r="G409" s="50"/>
    </row>
    <row r="410" ht="15.75" customHeight="1">
      <c r="A410" s="30" t="s">
        <v>230</v>
      </c>
      <c r="B410" s="30" t="s">
        <v>18</v>
      </c>
      <c r="C410" s="30">
        <v>7.0</v>
      </c>
      <c r="D410" s="50" t="s">
        <v>61</v>
      </c>
      <c r="E410" s="149">
        <v>193803.89</v>
      </c>
      <c r="F410" s="31" t="s">
        <v>61</v>
      </c>
      <c r="G410" s="50"/>
    </row>
    <row r="411" ht="15.75" customHeight="1">
      <c r="A411" s="30" t="s">
        <v>230</v>
      </c>
      <c r="B411" s="30" t="s">
        <v>18</v>
      </c>
      <c r="C411" s="30">
        <v>8.0</v>
      </c>
      <c r="D411" s="50" t="s">
        <v>31</v>
      </c>
      <c r="E411" s="149">
        <v>200000.0</v>
      </c>
      <c r="F411" s="31" t="s">
        <v>31</v>
      </c>
      <c r="G411" s="50"/>
    </row>
    <row r="412" ht="15.75" customHeight="1">
      <c r="A412" s="30" t="s">
        <v>230</v>
      </c>
      <c r="B412" s="30" t="s">
        <v>18</v>
      </c>
      <c r="C412" s="30">
        <v>9.0</v>
      </c>
      <c r="D412" s="50" t="s">
        <v>31</v>
      </c>
      <c r="E412" s="149">
        <v>100000.0</v>
      </c>
      <c r="F412" s="31" t="s">
        <v>31</v>
      </c>
      <c r="G412" s="50"/>
    </row>
    <row r="413" ht="15.75" customHeight="1">
      <c r="A413" s="30" t="s">
        <v>230</v>
      </c>
      <c r="B413" s="30" t="s">
        <v>18</v>
      </c>
      <c r="C413" s="30">
        <v>10.0</v>
      </c>
      <c r="D413" s="50" t="s">
        <v>53</v>
      </c>
      <c r="E413" s="149">
        <v>124419.46</v>
      </c>
      <c r="F413" s="31" t="s">
        <v>52</v>
      </c>
      <c r="G413" s="50"/>
    </row>
    <row r="414" ht="15.75" customHeight="1">
      <c r="A414" s="30" t="s">
        <v>230</v>
      </c>
      <c r="B414" s="30" t="s">
        <v>18</v>
      </c>
      <c r="C414" s="30">
        <v>11.0</v>
      </c>
      <c r="D414" s="50" t="s">
        <v>24</v>
      </c>
      <c r="E414" s="149">
        <v>194024.72</v>
      </c>
      <c r="F414" s="31" t="s">
        <v>24</v>
      </c>
      <c r="G414" s="50"/>
    </row>
    <row r="415" ht="15.75" customHeight="1">
      <c r="A415" s="30"/>
      <c r="B415" s="30"/>
      <c r="C415" s="30"/>
      <c r="E415" s="149"/>
      <c r="F415" s="31"/>
      <c r="G415" s="50"/>
    </row>
    <row r="416" ht="15.75" customHeight="1">
      <c r="A416" s="30" t="s">
        <v>231</v>
      </c>
      <c r="B416" s="30" t="s">
        <v>18</v>
      </c>
      <c r="C416" s="30">
        <v>1.0</v>
      </c>
      <c r="D416" s="50" t="s">
        <v>28</v>
      </c>
      <c r="E416" s="149">
        <v>198016.06</v>
      </c>
      <c r="F416" s="31" t="s">
        <v>28</v>
      </c>
      <c r="G416" s="50"/>
    </row>
    <row r="417" ht="15.75" customHeight="1">
      <c r="A417" s="30" t="s">
        <v>231</v>
      </c>
      <c r="B417" s="30" t="s">
        <v>18</v>
      </c>
      <c r="C417" s="30">
        <v>2.0</v>
      </c>
      <c r="D417" s="50" t="s">
        <v>106</v>
      </c>
      <c r="E417" s="149">
        <v>200000.0</v>
      </c>
      <c r="F417" s="31" t="s">
        <v>105</v>
      </c>
      <c r="G417" s="50"/>
    </row>
    <row r="418" ht="15.75" customHeight="1">
      <c r="A418" s="30" t="s">
        <v>231</v>
      </c>
      <c r="B418" s="30" t="s">
        <v>18</v>
      </c>
      <c r="C418" s="30">
        <v>3.0</v>
      </c>
      <c r="D418" s="50" t="s">
        <v>108</v>
      </c>
      <c r="E418" s="149">
        <v>194757.55</v>
      </c>
      <c r="F418" s="31" t="s">
        <v>108</v>
      </c>
      <c r="G418" s="50"/>
    </row>
    <row r="419" ht="15.75" customHeight="1">
      <c r="A419" s="30" t="s">
        <v>231</v>
      </c>
      <c r="B419" s="30" t="s">
        <v>18</v>
      </c>
      <c r="C419" s="30">
        <v>4.0</v>
      </c>
      <c r="D419" s="50" t="s">
        <v>46</v>
      </c>
      <c r="E419" s="149">
        <v>192502.3</v>
      </c>
      <c r="F419" s="31" t="s">
        <v>46</v>
      </c>
      <c r="G419" s="50"/>
    </row>
    <row r="420" ht="15.75" customHeight="1">
      <c r="A420" s="30" t="s">
        <v>231</v>
      </c>
      <c r="B420" s="30" t="s">
        <v>18</v>
      </c>
      <c r="C420" s="30">
        <v>5.0</v>
      </c>
      <c r="D420" s="50" t="s">
        <v>46</v>
      </c>
      <c r="E420" s="149">
        <v>192900.22</v>
      </c>
      <c r="F420" s="31" t="s">
        <v>46</v>
      </c>
      <c r="G420" s="50"/>
    </row>
    <row r="421" ht="15.75" customHeight="1">
      <c r="A421" s="30" t="s">
        <v>231</v>
      </c>
      <c r="B421" s="30" t="s">
        <v>18</v>
      </c>
      <c r="C421" s="30">
        <v>6.0</v>
      </c>
      <c r="D421" s="50" t="s">
        <v>120</v>
      </c>
      <c r="E421" s="149">
        <v>198797.47</v>
      </c>
      <c r="F421" s="31" t="s">
        <v>120</v>
      </c>
      <c r="G421" s="50"/>
    </row>
    <row r="422" ht="15.75" customHeight="1">
      <c r="A422" s="30" t="s">
        <v>231</v>
      </c>
      <c r="B422" s="30" t="s">
        <v>18</v>
      </c>
      <c r="C422" s="30">
        <v>7.0</v>
      </c>
      <c r="D422" s="50" t="s">
        <v>28</v>
      </c>
      <c r="E422" s="149">
        <v>198553.2</v>
      </c>
      <c r="F422" s="31" t="s">
        <v>28</v>
      </c>
      <c r="G422" s="50"/>
    </row>
    <row r="423" ht="15.75" customHeight="1">
      <c r="A423" s="30" t="s">
        <v>231</v>
      </c>
      <c r="B423" s="30" t="s">
        <v>18</v>
      </c>
      <c r="C423" s="30">
        <v>8.0</v>
      </c>
      <c r="D423" s="50" t="s">
        <v>55</v>
      </c>
      <c r="E423" s="149">
        <v>197449.52</v>
      </c>
      <c r="F423" s="31" t="s">
        <v>55</v>
      </c>
      <c r="G423" s="50"/>
    </row>
    <row r="424" ht="15.75" customHeight="1">
      <c r="A424" s="30" t="s">
        <v>231</v>
      </c>
      <c r="B424" s="30" t="s">
        <v>18</v>
      </c>
      <c r="C424" s="30">
        <v>9.0</v>
      </c>
      <c r="D424" s="50" t="s">
        <v>46</v>
      </c>
      <c r="E424" s="149">
        <v>193797.92</v>
      </c>
      <c r="F424" s="31" t="s">
        <v>46</v>
      </c>
      <c r="G424" s="50"/>
    </row>
    <row r="425" ht="15.75" customHeight="1">
      <c r="A425" s="30" t="s">
        <v>231</v>
      </c>
      <c r="B425" s="30" t="s">
        <v>18</v>
      </c>
      <c r="C425" s="30">
        <v>10.0</v>
      </c>
      <c r="D425" s="50" t="s">
        <v>120</v>
      </c>
      <c r="E425" s="149">
        <v>198270.17</v>
      </c>
      <c r="F425" s="31" t="s">
        <v>120</v>
      </c>
      <c r="G425" s="50"/>
    </row>
    <row r="426" ht="15.75" customHeight="1">
      <c r="A426" s="30"/>
      <c r="B426" s="30"/>
      <c r="C426" s="30"/>
      <c r="E426" s="149"/>
      <c r="F426" s="31"/>
      <c r="G426" s="50"/>
    </row>
    <row r="427" ht="15.75" customHeight="1">
      <c r="A427" s="30" t="s">
        <v>232</v>
      </c>
      <c r="B427" s="30" t="s">
        <v>18</v>
      </c>
      <c r="C427" s="30">
        <v>1.0</v>
      </c>
      <c r="D427" s="50" t="s">
        <v>47</v>
      </c>
      <c r="E427" s="149">
        <v>197721.54</v>
      </c>
      <c r="F427" s="31" t="s">
        <v>46</v>
      </c>
      <c r="G427" s="50"/>
    </row>
    <row r="428" ht="15.75" customHeight="1">
      <c r="A428" s="30" t="s">
        <v>232</v>
      </c>
      <c r="B428" s="30" t="s">
        <v>18</v>
      </c>
      <c r="C428" s="30">
        <v>2.0</v>
      </c>
      <c r="D428" s="50" t="s">
        <v>31</v>
      </c>
      <c r="E428" s="149">
        <v>200000.0</v>
      </c>
      <c r="F428" s="31" t="s">
        <v>31</v>
      </c>
      <c r="G428" s="50"/>
    </row>
    <row r="429" ht="15.75" customHeight="1">
      <c r="A429" s="30" t="s">
        <v>232</v>
      </c>
      <c r="B429" s="30" t="s">
        <v>18</v>
      </c>
      <c r="C429" s="30">
        <v>3.0</v>
      </c>
      <c r="D429" s="50" t="s">
        <v>730</v>
      </c>
      <c r="E429" s="149">
        <v>197075.23</v>
      </c>
      <c r="F429" s="31" t="s">
        <v>96</v>
      </c>
      <c r="G429" s="50"/>
    </row>
    <row r="430" ht="15.75" customHeight="1">
      <c r="A430" s="30" t="s">
        <v>232</v>
      </c>
      <c r="B430" s="30" t="s">
        <v>18</v>
      </c>
      <c r="C430" s="30">
        <v>4.0</v>
      </c>
      <c r="D430" s="50" t="s">
        <v>692</v>
      </c>
      <c r="E430" s="149">
        <v>195382.03</v>
      </c>
      <c r="F430" s="31" t="s">
        <v>49</v>
      </c>
      <c r="G430" s="50"/>
    </row>
    <row r="431" ht="15.75" customHeight="1">
      <c r="A431" s="30" t="s">
        <v>232</v>
      </c>
      <c r="B431" s="30" t="s">
        <v>18</v>
      </c>
      <c r="C431" s="30">
        <v>5.0</v>
      </c>
      <c r="D431" s="50" t="s">
        <v>730</v>
      </c>
      <c r="E431" s="149">
        <v>196546.58</v>
      </c>
      <c r="F431" s="31" t="s">
        <v>96</v>
      </c>
      <c r="G431" s="50"/>
    </row>
    <row r="432" ht="15.75" customHeight="1">
      <c r="A432" s="30" t="s">
        <v>232</v>
      </c>
      <c r="B432" s="30" t="s">
        <v>18</v>
      </c>
      <c r="C432" s="30">
        <v>6.0</v>
      </c>
      <c r="D432" s="50" t="s">
        <v>87</v>
      </c>
      <c r="E432" s="149">
        <v>196353.12</v>
      </c>
      <c r="F432" s="31" t="s">
        <v>87</v>
      </c>
      <c r="G432" s="50"/>
    </row>
    <row r="433" ht="15.75" customHeight="1">
      <c r="A433" s="30" t="s">
        <v>232</v>
      </c>
      <c r="B433" s="30" t="s">
        <v>18</v>
      </c>
      <c r="C433" s="30">
        <v>7.0</v>
      </c>
      <c r="D433" s="50" t="s">
        <v>1935</v>
      </c>
      <c r="E433" s="149">
        <v>200000.0</v>
      </c>
      <c r="F433" s="31" t="s">
        <v>114</v>
      </c>
      <c r="G433" s="50"/>
    </row>
    <row r="434" ht="15.75" customHeight="1">
      <c r="A434" s="30" t="s">
        <v>232</v>
      </c>
      <c r="B434" s="30" t="s">
        <v>18</v>
      </c>
      <c r="C434" s="30">
        <v>8.0</v>
      </c>
      <c r="D434" s="50" t="s">
        <v>1932</v>
      </c>
      <c r="E434" s="149">
        <v>200000.0</v>
      </c>
      <c r="F434" s="31" t="s">
        <v>8</v>
      </c>
      <c r="G434" s="50"/>
    </row>
    <row r="435" ht="15.75" customHeight="1">
      <c r="A435" s="30" t="s">
        <v>232</v>
      </c>
      <c r="B435" s="30" t="s">
        <v>18</v>
      </c>
      <c r="C435" s="30">
        <v>9.0</v>
      </c>
      <c r="D435" s="50" t="s">
        <v>730</v>
      </c>
      <c r="E435" s="149">
        <v>174929.78</v>
      </c>
      <c r="F435" s="31" t="s">
        <v>96</v>
      </c>
      <c r="G435" s="50"/>
    </row>
    <row r="436" ht="15.75" customHeight="1">
      <c r="A436" s="30" t="s">
        <v>232</v>
      </c>
      <c r="B436" s="30" t="s">
        <v>18</v>
      </c>
      <c r="C436" s="30">
        <v>10.0</v>
      </c>
      <c r="D436" s="50" t="s">
        <v>1921</v>
      </c>
      <c r="E436" s="149">
        <v>200000.0</v>
      </c>
      <c r="F436" s="31" t="s">
        <v>40</v>
      </c>
      <c r="G436" s="50"/>
    </row>
    <row r="437" ht="15.75" customHeight="1">
      <c r="A437" s="30" t="s">
        <v>232</v>
      </c>
      <c r="B437" s="30" t="s">
        <v>18</v>
      </c>
      <c r="C437" s="30">
        <v>11.0</v>
      </c>
      <c r="D437" s="50" t="s">
        <v>31</v>
      </c>
      <c r="E437" s="149">
        <v>200000.0</v>
      </c>
      <c r="F437" s="31" t="s">
        <v>31</v>
      </c>
      <c r="G437" s="50"/>
    </row>
    <row r="438" ht="15.75" customHeight="1">
      <c r="A438" s="30" t="s">
        <v>232</v>
      </c>
      <c r="B438" s="30" t="s">
        <v>18</v>
      </c>
      <c r="C438" s="30">
        <v>12.0</v>
      </c>
      <c r="D438" s="50" t="s">
        <v>37</v>
      </c>
      <c r="E438" s="149">
        <v>199503.92</v>
      </c>
      <c r="F438" s="31" t="s">
        <v>37</v>
      </c>
      <c r="G438" s="50"/>
    </row>
    <row r="439" ht="15.75" customHeight="1">
      <c r="A439" s="30" t="s">
        <v>232</v>
      </c>
      <c r="B439" s="30" t="s">
        <v>18</v>
      </c>
      <c r="C439" s="30">
        <v>13.0</v>
      </c>
      <c r="D439" s="50" t="s">
        <v>37</v>
      </c>
      <c r="E439" s="149">
        <v>99298.0</v>
      </c>
      <c r="F439" s="31" t="s">
        <v>37</v>
      </c>
      <c r="G439" s="50"/>
    </row>
    <row r="440" ht="15.75" customHeight="1">
      <c r="A440" s="30"/>
      <c r="B440" s="30"/>
      <c r="C440" s="30"/>
      <c r="E440" s="149"/>
      <c r="F440" s="31"/>
      <c r="G440" s="50"/>
    </row>
    <row r="441" ht="15.75" customHeight="1">
      <c r="A441" s="30" t="s">
        <v>233</v>
      </c>
      <c r="B441" s="30" t="s">
        <v>18</v>
      </c>
      <c r="C441" s="30">
        <v>1.0</v>
      </c>
      <c r="D441" s="50" t="s">
        <v>53</v>
      </c>
      <c r="E441" s="149">
        <v>125110.86</v>
      </c>
      <c r="F441" s="31" t="s">
        <v>52</v>
      </c>
      <c r="G441" s="50"/>
    </row>
    <row r="442" ht="15.75" customHeight="1">
      <c r="A442" s="30" t="s">
        <v>233</v>
      </c>
      <c r="B442" s="30" t="s">
        <v>18</v>
      </c>
      <c r="C442" s="30">
        <v>2.0</v>
      </c>
      <c r="D442" s="50" t="s">
        <v>53</v>
      </c>
      <c r="E442" s="149">
        <v>109486.86</v>
      </c>
      <c r="F442" s="31" t="s">
        <v>52</v>
      </c>
      <c r="G442" s="50"/>
    </row>
    <row r="443" ht="15.75" customHeight="1">
      <c r="A443" s="30" t="s">
        <v>233</v>
      </c>
      <c r="B443" s="30" t="s">
        <v>18</v>
      </c>
      <c r="C443" s="30">
        <v>3.0</v>
      </c>
      <c r="D443" s="50" t="s">
        <v>730</v>
      </c>
      <c r="E443" s="149">
        <v>165950.5</v>
      </c>
      <c r="F443" s="31" t="s">
        <v>96</v>
      </c>
      <c r="G443" s="50"/>
    </row>
    <row r="444" ht="15.75" customHeight="1">
      <c r="A444" s="30" t="s">
        <v>233</v>
      </c>
      <c r="B444" s="30" t="s">
        <v>18</v>
      </c>
      <c r="C444" s="30">
        <v>4.0</v>
      </c>
      <c r="D444" s="50" t="s">
        <v>31</v>
      </c>
      <c r="E444" s="149">
        <v>200000.0</v>
      </c>
      <c r="F444" s="31" t="s">
        <v>31</v>
      </c>
      <c r="G444" s="50"/>
    </row>
    <row r="445" ht="15.75" customHeight="1">
      <c r="A445" s="30" t="s">
        <v>233</v>
      </c>
      <c r="B445" s="30" t="s">
        <v>18</v>
      </c>
      <c r="C445" s="30">
        <v>5.0</v>
      </c>
      <c r="D445" s="50" t="s">
        <v>31</v>
      </c>
      <c r="E445" s="149">
        <v>200000.0</v>
      </c>
      <c r="F445" s="31" t="s">
        <v>31</v>
      </c>
      <c r="G445" s="50"/>
    </row>
    <row r="446" ht="15.75" customHeight="1">
      <c r="A446" s="30" t="s">
        <v>233</v>
      </c>
      <c r="B446" s="30" t="s">
        <v>18</v>
      </c>
      <c r="C446" s="30">
        <v>6.0</v>
      </c>
      <c r="D446" s="50" t="s">
        <v>730</v>
      </c>
      <c r="E446" s="149">
        <v>182720.4</v>
      </c>
      <c r="F446" s="31" t="s">
        <v>96</v>
      </c>
      <c r="G446" s="50"/>
    </row>
    <row r="447" ht="15.75" customHeight="1">
      <c r="A447" s="30" t="s">
        <v>233</v>
      </c>
      <c r="B447" s="30" t="s">
        <v>18</v>
      </c>
      <c r="C447" s="30">
        <v>7.0</v>
      </c>
      <c r="D447" s="50" t="s">
        <v>47</v>
      </c>
      <c r="E447" s="149">
        <v>166497.79</v>
      </c>
      <c r="F447" s="31" t="s">
        <v>46</v>
      </c>
      <c r="G447" s="50"/>
    </row>
    <row r="448" ht="15.75" customHeight="1">
      <c r="A448" s="30" t="s">
        <v>233</v>
      </c>
      <c r="B448" s="30" t="s">
        <v>18</v>
      </c>
      <c r="C448" s="30">
        <v>8.0</v>
      </c>
      <c r="D448" s="50" t="s">
        <v>28</v>
      </c>
      <c r="E448" s="149">
        <v>159004.1</v>
      </c>
      <c r="F448" s="31" t="s">
        <v>28</v>
      </c>
      <c r="G448" s="50"/>
    </row>
    <row r="449" ht="15.75" customHeight="1">
      <c r="A449" s="30" t="s">
        <v>233</v>
      </c>
      <c r="B449" s="30" t="s">
        <v>18</v>
      </c>
      <c r="C449" s="30">
        <v>9.0</v>
      </c>
      <c r="D449" s="50" t="s">
        <v>47</v>
      </c>
      <c r="E449" s="149">
        <v>167001.24</v>
      </c>
      <c r="F449" s="31" t="s">
        <v>46</v>
      </c>
      <c r="G449" s="50"/>
    </row>
    <row r="450" ht="15.75" customHeight="1">
      <c r="A450" s="30" t="s">
        <v>233</v>
      </c>
      <c r="B450" s="30" t="s">
        <v>18</v>
      </c>
      <c r="C450" s="30">
        <v>10.0</v>
      </c>
      <c r="D450" s="50" t="s">
        <v>108</v>
      </c>
      <c r="E450" s="149">
        <v>155622.06</v>
      </c>
      <c r="F450" s="31" t="s">
        <v>108</v>
      </c>
      <c r="G450" s="50"/>
    </row>
    <row r="451" ht="15.75" customHeight="1">
      <c r="A451" s="30"/>
      <c r="B451" s="30"/>
      <c r="C451" s="30"/>
      <c r="E451" s="149"/>
      <c r="F451" s="31"/>
      <c r="G451" s="50"/>
    </row>
    <row r="452" ht="15.75" customHeight="1">
      <c r="A452" s="30" t="s">
        <v>214</v>
      </c>
      <c r="B452" s="30" t="s">
        <v>23</v>
      </c>
      <c r="C452" s="30">
        <v>1.0</v>
      </c>
      <c r="D452" s="50" t="s">
        <v>1936</v>
      </c>
      <c r="E452" s="149">
        <v>200000.0</v>
      </c>
      <c r="F452" s="31" t="s">
        <v>123</v>
      </c>
      <c r="G452" s="50"/>
    </row>
    <row r="453" ht="15.75" customHeight="1">
      <c r="A453" s="30" t="s">
        <v>214</v>
      </c>
      <c r="B453" s="30" t="s">
        <v>23</v>
      </c>
      <c r="C453" s="30">
        <v>2.0</v>
      </c>
      <c r="D453" s="50" t="s">
        <v>1937</v>
      </c>
      <c r="E453" s="149">
        <v>198950.6</v>
      </c>
      <c r="F453" s="31" t="s">
        <v>123</v>
      </c>
      <c r="G453" s="50"/>
    </row>
    <row r="454" ht="15.75" customHeight="1">
      <c r="A454" s="30" t="s">
        <v>214</v>
      </c>
      <c r="B454" s="30" t="s">
        <v>23</v>
      </c>
      <c r="C454" s="30">
        <v>3.0</v>
      </c>
      <c r="D454" s="50" t="s">
        <v>47</v>
      </c>
      <c r="E454" s="149">
        <v>199720.37</v>
      </c>
      <c r="F454" s="31" t="s">
        <v>46</v>
      </c>
      <c r="G454" s="50"/>
    </row>
    <row r="455" ht="15.75" customHeight="1">
      <c r="A455" s="30" t="s">
        <v>214</v>
      </c>
      <c r="B455" s="30" t="s">
        <v>23</v>
      </c>
      <c r="C455" s="30">
        <v>4.0</v>
      </c>
      <c r="D455" s="50" t="s">
        <v>91</v>
      </c>
      <c r="E455" s="149">
        <v>199777.03</v>
      </c>
      <c r="F455" s="31" t="s">
        <v>90</v>
      </c>
      <c r="G455" s="50"/>
    </row>
    <row r="456" ht="15.75" customHeight="1">
      <c r="A456" s="30" t="s">
        <v>214</v>
      </c>
      <c r="B456" s="30" t="s">
        <v>23</v>
      </c>
      <c r="C456" s="30">
        <v>5.0</v>
      </c>
      <c r="D456" s="50" t="s">
        <v>102</v>
      </c>
      <c r="E456" s="149">
        <v>197864.49</v>
      </c>
      <c r="F456" s="31" t="s">
        <v>102</v>
      </c>
      <c r="G456" s="50"/>
    </row>
    <row r="457" ht="15.75" customHeight="1">
      <c r="A457" s="30" t="s">
        <v>214</v>
      </c>
      <c r="B457" s="30" t="s">
        <v>23</v>
      </c>
      <c r="C457" s="30">
        <v>6.0</v>
      </c>
      <c r="D457" s="50" t="s">
        <v>102</v>
      </c>
      <c r="E457" s="149">
        <v>196554.22</v>
      </c>
      <c r="F457" s="31" t="s">
        <v>102</v>
      </c>
      <c r="G457" s="50"/>
    </row>
    <row r="458" ht="15.75" customHeight="1">
      <c r="A458" s="30" t="s">
        <v>214</v>
      </c>
      <c r="B458" s="30" t="s">
        <v>23</v>
      </c>
      <c r="C458" s="30">
        <v>7.0</v>
      </c>
      <c r="D458" s="50" t="s">
        <v>120</v>
      </c>
      <c r="E458" s="149">
        <v>199558.16</v>
      </c>
      <c r="F458" s="31" t="s">
        <v>120</v>
      </c>
      <c r="G458" s="50"/>
    </row>
    <row r="459" ht="15.75" customHeight="1">
      <c r="A459" s="30" t="s">
        <v>214</v>
      </c>
      <c r="B459" s="30" t="s">
        <v>23</v>
      </c>
      <c r="C459" s="30">
        <v>8.0</v>
      </c>
      <c r="D459" s="50" t="s">
        <v>91</v>
      </c>
      <c r="E459" s="149">
        <v>199392.73</v>
      </c>
      <c r="F459" s="31" t="s">
        <v>90</v>
      </c>
      <c r="G459" s="50"/>
    </row>
    <row r="460" ht="15.75" customHeight="1">
      <c r="A460" s="30" t="s">
        <v>214</v>
      </c>
      <c r="B460" s="30" t="s">
        <v>23</v>
      </c>
      <c r="C460" s="30">
        <v>9.0</v>
      </c>
      <c r="D460" s="50" t="s">
        <v>28</v>
      </c>
      <c r="E460" s="149">
        <v>199562.33</v>
      </c>
      <c r="F460" s="31" t="s">
        <v>28</v>
      </c>
      <c r="G460" s="50"/>
    </row>
    <row r="461" ht="15.75" customHeight="1">
      <c r="A461" s="30" t="s">
        <v>214</v>
      </c>
      <c r="B461" s="30" t="s">
        <v>23</v>
      </c>
      <c r="C461" s="30">
        <v>10.0</v>
      </c>
      <c r="D461" s="50" t="s">
        <v>55</v>
      </c>
      <c r="E461" s="149">
        <v>199318.88</v>
      </c>
      <c r="F461" s="31" t="s">
        <v>55</v>
      </c>
      <c r="G461" s="50"/>
    </row>
    <row r="462" ht="15.75" customHeight="1">
      <c r="A462" s="30"/>
      <c r="B462" s="30"/>
      <c r="C462" s="30"/>
      <c r="E462" s="149"/>
      <c r="F462" s="31"/>
      <c r="G462" s="50"/>
    </row>
    <row r="463" ht="15.75" customHeight="1">
      <c r="A463" s="30" t="s">
        <v>215</v>
      </c>
      <c r="B463" s="30" t="s">
        <v>23</v>
      </c>
      <c r="C463" s="30">
        <v>1.0</v>
      </c>
      <c r="D463" s="50" t="s">
        <v>1936</v>
      </c>
      <c r="E463" s="149">
        <v>200000.0</v>
      </c>
      <c r="F463" s="31" t="s">
        <v>123</v>
      </c>
      <c r="G463" s="50"/>
    </row>
    <row r="464" ht="15.75" customHeight="1">
      <c r="A464" s="30" t="s">
        <v>215</v>
      </c>
      <c r="B464" s="30" t="s">
        <v>23</v>
      </c>
      <c r="C464" s="30">
        <v>2.0</v>
      </c>
      <c r="D464" s="50" t="s">
        <v>1936</v>
      </c>
      <c r="E464" s="149">
        <v>200000.0</v>
      </c>
      <c r="F464" s="31" t="s">
        <v>123</v>
      </c>
      <c r="G464" s="50"/>
    </row>
    <row r="465" ht="15.75" customHeight="1">
      <c r="A465" s="30" t="s">
        <v>215</v>
      </c>
      <c r="B465" s="30" t="s">
        <v>23</v>
      </c>
      <c r="C465" s="30">
        <v>3.0</v>
      </c>
      <c r="D465" s="50" t="s">
        <v>1921</v>
      </c>
      <c r="E465" s="149">
        <v>200000.0</v>
      </c>
      <c r="F465" s="31" t="s">
        <v>40</v>
      </c>
      <c r="G465" s="50"/>
    </row>
    <row r="466" ht="15.75" customHeight="1">
      <c r="A466" s="30" t="s">
        <v>215</v>
      </c>
      <c r="B466" s="30" t="s">
        <v>23</v>
      </c>
      <c r="C466" s="30">
        <v>4.0</v>
      </c>
      <c r="D466" s="50" t="s">
        <v>1921</v>
      </c>
      <c r="E466" s="149">
        <v>200000.0</v>
      </c>
      <c r="F466" s="31" t="s">
        <v>40</v>
      </c>
      <c r="G466" s="50"/>
    </row>
    <row r="467" ht="15.75" customHeight="1">
      <c r="A467" s="30" t="s">
        <v>215</v>
      </c>
      <c r="B467" s="30" t="s">
        <v>23</v>
      </c>
      <c r="C467" s="30">
        <v>5.0</v>
      </c>
      <c r="D467" s="50" t="s">
        <v>1921</v>
      </c>
      <c r="E467" s="149">
        <v>200000.0</v>
      </c>
      <c r="F467" s="31" t="s">
        <v>40</v>
      </c>
      <c r="G467" s="50"/>
    </row>
    <row r="468" ht="15.75" customHeight="1">
      <c r="A468" s="30" t="s">
        <v>215</v>
      </c>
      <c r="B468" s="30" t="s">
        <v>23</v>
      </c>
      <c r="C468" s="30">
        <v>6.0</v>
      </c>
      <c r="D468" s="50" t="s">
        <v>108</v>
      </c>
      <c r="E468" s="149">
        <v>195441.57</v>
      </c>
      <c r="F468" s="31" t="s">
        <v>108</v>
      </c>
      <c r="G468" s="50"/>
    </row>
    <row r="469" ht="15.75" customHeight="1">
      <c r="A469" s="30" t="s">
        <v>215</v>
      </c>
      <c r="B469" s="30" t="s">
        <v>23</v>
      </c>
      <c r="C469" s="30">
        <v>7.0</v>
      </c>
      <c r="D469" s="50" t="s">
        <v>47</v>
      </c>
      <c r="E469" s="149">
        <v>199578.96</v>
      </c>
      <c r="F469" s="31" t="s">
        <v>46</v>
      </c>
      <c r="G469" s="50"/>
    </row>
    <row r="470" ht="15.75" customHeight="1">
      <c r="A470" s="30" t="s">
        <v>215</v>
      </c>
      <c r="B470" s="30" t="s">
        <v>23</v>
      </c>
      <c r="C470" s="30">
        <v>8.0</v>
      </c>
      <c r="D470" s="50" t="s">
        <v>108</v>
      </c>
      <c r="E470" s="149">
        <v>199617.69</v>
      </c>
      <c r="F470" s="31" t="s">
        <v>108</v>
      </c>
      <c r="G470" s="50"/>
    </row>
    <row r="471" ht="15.75" customHeight="1">
      <c r="A471" s="30" t="s">
        <v>215</v>
      </c>
      <c r="B471" s="30" t="s">
        <v>23</v>
      </c>
      <c r="C471" s="30">
        <v>9.0</v>
      </c>
      <c r="D471" s="50" t="s">
        <v>47</v>
      </c>
      <c r="E471" s="149">
        <v>199918.21</v>
      </c>
      <c r="F471" s="31" t="s">
        <v>46</v>
      </c>
      <c r="G471" s="50"/>
    </row>
    <row r="472" ht="15.75" customHeight="1">
      <c r="A472" s="30" t="s">
        <v>215</v>
      </c>
      <c r="B472" s="30" t="s">
        <v>23</v>
      </c>
      <c r="C472" s="30">
        <v>10.0</v>
      </c>
      <c r="D472" s="50" t="s">
        <v>53</v>
      </c>
      <c r="E472" s="149">
        <v>114205.48</v>
      </c>
      <c r="F472" s="31" t="s">
        <v>52</v>
      </c>
      <c r="G472" s="50"/>
    </row>
    <row r="473" ht="15.75" customHeight="1">
      <c r="A473" s="30"/>
      <c r="B473" s="30"/>
      <c r="C473" s="30"/>
      <c r="E473" s="149"/>
      <c r="F473" s="31"/>
      <c r="G473" s="50"/>
    </row>
    <row r="474" ht="15.75" customHeight="1">
      <c r="A474" s="30" t="s">
        <v>216</v>
      </c>
      <c r="B474" s="30" t="s">
        <v>23</v>
      </c>
      <c r="C474" s="30">
        <v>1.0</v>
      </c>
      <c r="D474" s="138" t="s">
        <v>695</v>
      </c>
      <c r="E474" s="149">
        <v>157857.96</v>
      </c>
      <c r="F474" s="31" t="s">
        <v>76</v>
      </c>
      <c r="G474" s="50"/>
    </row>
    <row r="475" ht="15.75" customHeight="1">
      <c r="A475" s="30" t="s">
        <v>216</v>
      </c>
      <c r="B475" s="30" t="s">
        <v>23</v>
      </c>
      <c r="C475" s="30">
        <v>2.0</v>
      </c>
      <c r="D475" s="50" t="s">
        <v>70</v>
      </c>
      <c r="E475" s="149">
        <v>152321.15</v>
      </c>
      <c r="F475" s="31" t="s">
        <v>70</v>
      </c>
      <c r="G475" s="50"/>
    </row>
    <row r="476" ht="15.75" customHeight="1">
      <c r="A476" s="30" t="s">
        <v>216</v>
      </c>
      <c r="B476" s="30" t="s">
        <v>23</v>
      </c>
      <c r="C476" s="30">
        <v>3.0</v>
      </c>
      <c r="D476" s="50" t="s">
        <v>1938</v>
      </c>
      <c r="E476" s="149">
        <v>157434.7</v>
      </c>
      <c r="F476" s="31" t="s">
        <v>108</v>
      </c>
      <c r="G476" s="50"/>
    </row>
    <row r="477" ht="15.75" customHeight="1">
      <c r="A477" s="30" t="s">
        <v>216</v>
      </c>
      <c r="B477" s="30" t="s">
        <v>23</v>
      </c>
      <c r="C477" s="30">
        <v>4.0</v>
      </c>
      <c r="D477" s="50" t="s">
        <v>47</v>
      </c>
      <c r="E477" s="149">
        <v>182416.45</v>
      </c>
      <c r="F477" s="31" t="s">
        <v>46</v>
      </c>
      <c r="G477" s="50"/>
    </row>
    <row r="478" ht="15.75" customHeight="1">
      <c r="A478" s="30" t="s">
        <v>216</v>
      </c>
      <c r="B478" s="30" t="s">
        <v>23</v>
      </c>
      <c r="C478" s="30">
        <v>5.0</v>
      </c>
      <c r="D478" s="50" t="s">
        <v>1939</v>
      </c>
      <c r="E478" s="149">
        <v>157771.52</v>
      </c>
      <c r="F478" s="31" t="s">
        <v>123</v>
      </c>
      <c r="G478" s="50"/>
    </row>
    <row r="479" ht="15.75" customHeight="1">
      <c r="A479" s="30" t="s">
        <v>216</v>
      </c>
      <c r="B479" s="30" t="s">
        <v>23</v>
      </c>
      <c r="C479" s="30">
        <v>6.0</v>
      </c>
      <c r="D479" s="50" t="s">
        <v>1939</v>
      </c>
      <c r="E479" s="149">
        <v>157798.04</v>
      </c>
      <c r="F479" s="31" t="s">
        <v>123</v>
      </c>
      <c r="G479" s="50"/>
    </row>
    <row r="480" ht="15.75" customHeight="1">
      <c r="A480" s="30" t="s">
        <v>216</v>
      </c>
      <c r="B480" s="30" t="s">
        <v>23</v>
      </c>
      <c r="C480" s="30">
        <v>7.0</v>
      </c>
      <c r="D480" s="50" t="s">
        <v>695</v>
      </c>
      <c r="E480" s="149">
        <v>154133.32</v>
      </c>
      <c r="F480" s="31" t="s">
        <v>76</v>
      </c>
      <c r="G480" s="50"/>
    </row>
    <row r="481" ht="15.75" customHeight="1">
      <c r="A481" s="30" t="s">
        <v>216</v>
      </c>
      <c r="B481" s="30" t="s">
        <v>23</v>
      </c>
      <c r="C481" s="30">
        <v>8.0</v>
      </c>
      <c r="D481" s="50" t="s">
        <v>47</v>
      </c>
      <c r="E481" s="149">
        <v>176153.47</v>
      </c>
      <c r="F481" s="31" t="s">
        <v>46</v>
      </c>
      <c r="G481" s="50"/>
    </row>
    <row r="482" ht="15.75" customHeight="1">
      <c r="A482" s="30" t="s">
        <v>216</v>
      </c>
      <c r="B482" s="30" t="s">
        <v>23</v>
      </c>
      <c r="C482" s="30">
        <v>9.0</v>
      </c>
      <c r="D482" s="50" t="s">
        <v>108</v>
      </c>
      <c r="E482" s="149">
        <v>197012.75</v>
      </c>
      <c r="F482" s="31" t="s">
        <v>108</v>
      </c>
      <c r="G482" s="50"/>
    </row>
    <row r="483" ht="15.75" customHeight="1">
      <c r="A483" s="30" t="s">
        <v>216</v>
      </c>
      <c r="B483" s="30" t="s">
        <v>23</v>
      </c>
      <c r="C483" s="30">
        <v>10.0</v>
      </c>
      <c r="D483" s="50" t="s">
        <v>47</v>
      </c>
      <c r="E483" s="149">
        <v>197696.14</v>
      </c>
      <c r="F483" s="31" t="s">
        <v>46</v>
      </c>
      <c r="G483" s="50"/>
    </row>
    <row r="484" ht="15.75" customHeight="1">
      <c r="A484" s="30" t="s">
        <v>216</v>
      </c>
      <c r="B484" s="30" t="s">
        <v>23</v>
      </c>
      <c r="C484" s="30">
        <v>11.0</v>
      </c>
      <c r="D484" s="50" t="s">
        <v>47</v>
      </c>
      <c r="E484" s="149">
        <v>200000.0</v>
      </c>
      <c r="F484" s="31" t="s">
        <v>46</v>
      </c>
      <c r="G484" s="50"/>
    </row>
    <row r="485" ht="15.75" customHeight="1">
      <c r="A485" s="30"/>
      <c r="B485" s="30"/>
      <c r="C485" s="30"/>
      <c r="E485" s="149"/>
      <c r="F485" s="31"/>
      <c r="G485" s="50"/>
    </row>
    <row r="486" ht="15.75" customHeight="1">
      <c r="A486" s="30" t="s">
        <v>217</v>
      </c>
      <c r="B486" s="30" t="s">
        <v>23</v>
      </c>
      <c r="C486" s="30">
        <v>1.0</v>
      </c>
      <c r="D486" s="50" t="s">
        <v>715</v>
      </c>
      <c r="E486" s="149">
        <v>196357.27</v>
      </c>
      <c r="F486" s="31" t="s">
        <v>114</v>
      </c>
      <c r="G486" s="50"/>
    </row>
    <row r="487" ht="15.75" customHeight="1">
      <c r="A487" s="30" t="s">
        <v>217</v>
      </c>
      <c r="B487" s="30" t="s">
        <v>23</v>
      </c>
      <c r="C487" s="30">
        <v>2.0</v>
      </c>
      <c r="D487" s="50" t="s">
        <v>41</v>
      </c>
      <c r="E487" s="149">
        <v>200000.0</v>
      </c>
      <c r="F487" s="31" t="s">
        <v>40</v>
      </c>
      <c r="G487" s="50"/>
    </row>
    <row r="488" ht="15.75" customHeight="1">
      <c r="A488" s="30" t="s">
        <v>217</v>
      </c>
      <c r="B488" s="30" t="s">
        <v>23</v>
      </c>
      <c r="C488" s="30">
        <v>3.0</v>
      </c>
      <c r="D488" s="50" t="s">
        <v>47</v>
      </c>
      <c r="E488" s="149">
        <v>197926.99</v>
      </c>
      <c r="F488" s="31" t="s">
        <v>46</v>
      </c>
      <c r="G488" s="50"/>
    </row>
    <row r="489" ht="15.75" customHeight="1">
      <c r="A489" s="30" t="s">
        <v>217</v>
      </c>
      <c r="B489" s="30" t="s">
        <v>23</v>
      </c>
      <c r="C489" s="30">
        <v>4.0</v>
      </c>
      <c r="D489" s="50" t="s">
        <v>47</v>
      </c>
      <c r="E489" s="149">
        <v>197740.35</v>
      </c>
      <c r="F489" s="31" t="s">
        <v>46</v>
      </c>
      <c r="G489" s="50"/>
    </row>
    <row r="490" ht="15.75" customHeight="1">
      <c r="A490" s="30" t="s">
        <v>217</v>
      </c>
      <c r="B490" s="30" t="s">
        <v>23</v>
      </c>
      <c r="C490" s="30">
        <v>5.0</v>
      </c>
      <c r="D490" s="50" t="s">
        <v>108</v>
      </c>
      <c r="E490" s="149">
        <v>196587.65</v>
      </c>
      <c r="F490" s="31" t="s">
        <v>108</v>
      </c>
      <c r="G490" s="50"/>
    </row>
    <row r="491" ht="15.75" customHeight="1">
      <c r="A491" s="30" t="s">
        <v>217</v>
      </c>
      <c r="B491" s="30" t="s">
        <v>23</v>
      </c>
      <c r="C491" s="30">
        <v>6.0</v>
      </c>
      <c r="D491" s="50" t="s">
        <v>730</v>
      </c>
      <c r="E491" s="149">
        <v>197571.5</v>
      </c>
      <c r="F491" s="31" t="s">
        <v>96</v>
      </c>
      <c r="G491" s="50"/>
    </row>
    <row r="492" ht="15.75" customHeight="1">
      <c r="A492" s="30" t="s">
        <v>217</v>
      </c>
      <c r="B492" s="30" t="s">
        <v>23</v>
      </c>
      <c r="C492" s="30">
        <v>7.0</v>
      </c>
      <c r="D492" s="50" t="s">
        <v>108</v>
      </c>
      <c r="E492" s="149">
        <v>176172.45</v>
      </c>
      <c r="F492" s="31" t="s">
        <v>108</v>
      </c>
      <c r="G492" s="50"/>
    </row>
    <row r="493" ht="15.75" customHeight="1">
      <c r="A493" s="30" t="s">
        <v>217</v>
      </c>
      <c r="B493" s="30" t="s">
        <v>23</v>
      </c>
      <c r="C493" s="30">
        <v>8.0</v>
      </c>
      <c r="D493" s="50" t="s">
        <v>47</v>
      </c>
      <c r="E493" s="149">
        <v>197200.84</v>
      </c>
      <c r="F493" s="31" t="s">
        <v>46</v>
      </c>
      <c r="G493" s="50"/>
    </row>
    <row r="494" ht="15.75" customHeight="1">
      <c r="A494" s="30" t="s">
        <v>217</v>
      </c>
      <c r="B494" s="30" t="s">
        <v>23</v>
      </c>
      <c r="C494" s="30">
        <v>9.0</v>
      </c>
      <c r="D494" s="50" t="s">
        <v>55</v>
      </c>
      <c r="E494" s="149">
        <v>197307.16</v>
      </c>
      <c r="F494" s="31" t="s">
        <v>55</v>
      </c>
      <c r="G494" s="50"/>
    </row>
    <row r="495" ht="15.75" customHeight="1">
      <c r="A495" s="30"/>
      <c r="B495" s="30"/>
      <c r="C495" s="30"/>
      <c r="E495" s="149"/>
      <c r="F495" s="31"/>
      <c r="G495" s="50"/>
    </row>
    <row r="496" ht="15.75" customHeight="1">
      <c r="A496" s="30" t="s">
        <v>226</v>
      </c>
      <c r="B496" s="30" t="s">
        <v>23</v>
      </c>
      <c r="C496" s="30">
        <v>1.0</v>
      </c>
      <c r="D496" s="50" t="s">
        <v>1936</v>
      </c>
      <c r="E496" s="149">
        <v>200000.0</v>
      </c>
      <c r="F496" s="31" t="s">
        <v>123</v>
      </c>
      <c r="G496" s="50"/>
    </row>
    <row r="497" ht="15.75" customHeight="1">
      <c r="A497" s="30" t="s">
        <v>226</v>
      </c>
      <c r="B497" s="30" t="s">
        <v>23</v>
      </c>
      <c r="C497" s="30">
        <v>2.0</v>
      </c>
      <c r="D497" s="138" t="s">
        <v>74</v>
      </c>
      <c r="E497" s="149">
        <v>199548.72</v>
      </c>
      <c r="F497" s="31" t="s">
        <v>73</v>
      </c>
      <c r="G497" s="50"/>
    </row>
    <row r="498" ht="15.75" customHeight="1">
      <c r="A498" s="30" t="s">
        <v>226</v>
      </c>
      <c r="B498" s="30" t="s">
        <v>23</v>
      </c>
      <c r="C498" s="30">
        <v>3.0</v>
      </c>
      <c r="D498" s="50" t="s">
        <v>1940</v>
      </c>
      <c r="E498" s="149">
        <v>200000.0</v>
      </c>
      <c r="F498" s="31" t="s">
        <v>123</v>
      </c>
      <c r="G498" s="50"/>
    </row>
    <row r="499" ht="15.75" customHeight="1">
      <c r="A499" s="30" t="s">
        <v>226</v>
      </c>
      <c r="B499" s="30" t="s">
        <v>23</v>
      </c>
      <c r="C499" s="30">
        <v>4.0</v>
      </c>
      <c r="D499" s="50" t="s">
        <v>61</v>
      </c>
      <c r="E499" s="149">
        <v>199664.64</v>
      </c>
      <c r="F499" s="31" t="s">
        <v>61</v>
      </c>
      <c r="G499" s="50"/>
    </row>
    <row r="500" ht="15.75" customHeight="1">
      <c r="A500" s="30" t="s">
        <v>226</v>
      </c>
      <c r="B500" s="30" t="s">
        <v>23</v>
      </c>
      <c r="C500" s="30">
        <v>5.0</v>
      </c>
      <c r="D500" s="50" t="s">
        <v>47</v>
      </c>
      <c r="E500" s="149">
        <v>199963.09</v>
      </c>
      <c r="F500" s="31" t="s">
        <v>46</v>
      </c>
      <c r="G500" s="50"/>
    </row>
    <row r="501" ht="15.75" customHeight="1">
      <c r="A501" s="30" t="s">
        <v>226</v>
      </c>
      <c r="B501" s="30" t="s">
        <v>23</v>
      </c>
      <c r="C501" s="30">
        <v>6.0</v>
      </c>
      <c r="D501" s="50" t="s">
        <v>47</v>
      </c>
      <c r="E501" s="149">
        <v>199954.78</v>
      </c>
      <c r="F501" s="31" t="s">
        <v>46</v>
      </c>
      <c r="G501" s="50"/>
    </row>
    <row r="502" ht="15.75" customHeight="1">
      <c r="A502" s="30" t="s">
        <v>226</v>
      </c>
      <c r="B502" s="30" t="s">
        <v>23</v>
      </c>
      <c r="C502" s="30">
        <v>7.0</v>
      </c>
      <c r="D502" s="50" t="s">
        <v>1941</v>
      </c>
      <c r="E502" s="149">
        <v>199072.86</v>
      </c>
      <c r="F502" s="31" t="s">
        <v>96</v>
      </c>
      <c r="G502" s="50"/>
    </row>
    <row r="503" ht="15.75" customHeight="1">
      <c r="A503" s="30" t="s">
        <v>226</v>
      </c>
      <c r="B503" s="30" t="s">
        <v>23</v>
      </c>
      <c r="C503" s="30">
        <v>8.0</v>
      </c>
      <c r="D503" s="50" t="s">
        <v>1939</v>
      </c>
      <c r="E503" s="149">
        <v>199072.86</v>
      </c>
      <c r="F503" s="31" t="s">
        <v>123</v>
      </c>
      <c r="G503" s="50"/>
    </row>
    <row r="504" ht="15.75" customHeight="1">
      <c r="A504" s="30" t="s">
        <v>226</v>
      </c>
      <c r="B504" s="30" t="s">
        <v>23</v>
      </c>
      <c r="C504" s="30">
        <v>9.0</v>
      </c>
      <c r="D504" s="50" t="s">
        <v>53</v>
      </c>
      <c r="E504" s="149">
        <v>179177.5</v>
      </c>
      <c r="F504" s="31" t="s">
        <v>52</v>
      </c>
      <c r="G504" s="50"/>
    </row>
    <row r="505" ht="15.75" customHeight="1">
      <c r="A505" s="30"/>
      <c r="B505" s="30"/>
      <c r="C505" s="30"/>
      <c r="E505" s="149"/>
      <c r="F505" s="31"/>
      <c r="G505" s="50"/>
    </row>
    <row r="506" ht="15.75" customHeight="1">
      <c r="A506" s="30" t="s">
        <v>227</v>
      </c>
      <c r="B506" s="30" t="s">
        <v>23</v>
      </c>
      <c r="C506" s="30">
        <v>1.0</v>
      </c>
      <c r="D506" s="50" t="s">
        <v>1939</v>
      </c>
      <c r="E506" s="149">
        <v>199920.0</v>
      </c>
      <c r="F506" s="31" t="s">
        <v>123</v>
      </c>
      <c r="G506" s="50"/>
    </row>
    <row r="507" ht="15.75" customHeight="1">
      <c r="A507" s="30" t="s">
        <v>227</v>
      </c>
      <c r="B507" s="30" t="s">
        <v>23</v>
      </c>
      <c r="C507" s="30">
        <v>2.0</v>
      </c>
      <c r="D507" s="50" t="s">
        <v>47</v>
      </c>
      <c r="E507" s="149">
        <v>199951.84</v>
      </c>
      <c r="F507" s="31" t="s">
        <v>46</v>
      </c>
      <c r="G507" s="50"/>
    </row>
    <row r="508" ht="15.75" customHeight="1">
      <c r="A508" s="30" t="s">
        <v>227</v>
      </c>
      <c r="B508" s="30" t="s">
        <v>23</v>
      </c>
      <c r="C508" s="30">
        <v>3.0</v>
      </c>
      <c r="D508" s="50" t="s">
        <v>47</v>
      </c>
      <c r="E508" s="149">
        <v>199904.66</v>
      </c>
      <c r="F508" s="31" t="s">
        <v>46</v>
      </c>
      <c r="G508" s="50"/>
    </row>
    <row r="509" ht="15.75" customHeight="1">
      <c r="A509" s="30" t="s">
        <v>227</v>
      </c>
      <c r="B509" s="30" t="s">
        <v>23</v>
      </c>
      <c r="C509" s="30">
        <v>4.0</v>
      </c>
      <c r="D509" s="50" t="s">
        <v>102</v>
      </c>
      <c r="E509" s="149">
        <v>199839.94</v>
      </c>
      <c r="F509" s="31" t="s">
        <v>102</v>
      </c>
      <c r="G509" s="50"/>
    </row>
    <row r="510" ht="15.75" customHeight="1">
      <c r="A510" s="30" t="s">
        <v>227</v>
      </c>
      <c r="B510" s="30" t="s">
        <v>23</v>
      </c>
      <c r="C510" s="30">
        <v>5.0</v>
      </c>
      <c r="D510" s="50" t="s">
        <v>91</v>
      </c>
      <c r="E510" s="149">
        <v>199925.2</v>
      </c>
      <c r="F510" s="31" t="s">
        <v>90</v>
      </c>
      <c r="G510" s="50"/>
    </row>
    <row r="511" ht="15.75" customHeight="1">
      <c r="A511" s="30" t="s">
        <v>227</v>
      </c>
      <c r="B511" s="30" t="s">
        <v>23</v>
      </c>
      <c r="C511" s="30">
        <v>6.0</v>
      </c>
      <c r="D511" s="50" t="s">
        <v>1939</v>
      </c>
      <c r="E511" s="149">
        <v>199745.29</v>
      </c>
      <c r="F511" s="31" t="s">
        <v>123</v>
      </c>
      <c r="G511" s="50"/>
    </row>
    <row r="512" ht="15.75" customHeight="1">
      <c r="A512" s="30" t="s">
        <v>227</v>
      </c>
      <c r="B512" s="30" t="s">
        <v>23</v>
      </c>
      <c r="C512" s="30">
        <v>7.0</v>
      </c>
      <c r="D512" s="50" t="s">
        <v>53</v>
      </c>
      <c r="E512" s="149">
        <v>118307.01</v>
      </c>
      <c r="F512" s="31" t="s">
        <v>52</v>
      </c>
      <c r="G512" s="50"/>
    </row>
    <row r="513" ht="15.75" customHeight="1">
      <c r="A513" s="30" t="s">
        <v>227</v>
      </c>
      <c r="B513" s="30" t="s">
        <v>23</v>
      </c>
      <c r="C513" s="30">
        <v>8.0</v>
      </c>
      <c r="D513" s="50" t="s">
        <v>53</v>
      </c>
      <c r="E513" s="149">
        <v>124147.69</v>
      </c>
      <c r="F513" s="31" t="s">
        <v>52</v>
      </c>
      <c r="G513" s="50"/>
    </row>
    <row r="514" ht="15.75" customHeight="1">
      <c r="A514" s="30" t="s">
        <v>227</v>
      </c>
      <c r="B514" s="30" t="s">
        <v>23</v>
      </c>
      <c r="C514" s="30">
        <v>9.0</v>
      </c>
      <c r="D514" s="50" t="s">
        <v>53</v>
      </c>
      <c r="E514" s="149">
        <v>197739.36</v>
      </c>
      <c r="F514" s="31" t="s">
        <v>52</v>
      </c>
      <c r="G514" s="50"/>
    </row>
    <row r="515" ht="15.75" customHeight="1">
      <c r="A515" s="30" t="s">
        <v>227</v>
      </c>
      <c r="B515" s="30" t="s">
        <v>23</v>
      </c>
      <c r="C515" s="30">
        <v>10.0</v>
      </c>
      <c r="D515" s="50" t="s">
        <v>53</v>
      </c>
      <c r="E515" s="149">
        <v>198288.16</v>
      </c>
      <c r="F515" s="31" t="s">
        <v>52</v>
      </c>
      <c r="G515" s="50"/>
    </row>
    <row r="516" ht="15.75" customHeight="1">
      <c r="A516" s="30"/>
      <c r="B516" s="30"/>
      <c r="C516" s="30"/>
      <c r="E516" s="149"/>
      <c r="F516" s="31"/>
      <c r="G516" s="50"/>
    </row>
    <row r="517" ht="15.75" customHeight="1">
      <c r="A517" s="30" t="s">
        <v>228</v>
      </c>
      <c r="B517" s="30" t="s">
        <v>23</v>
      </c>
      <c r="C517" s="30">
        <v>1.0</v>
      </c>
      <c r="D517" s="50" t="s">
        <v>55</v>
      </c>
      <c r="E517" s="149">
        <v>196212.4</v>
      </c>
      <c r="F517" s="31" t="s">
        <v>55</v>
      </c>
      <c r="G517" s="50"/>
    </row>
    <row r="518" ht="15.75" customHeight="1">
      <c r="A518" s="30" t="s">
        <v>228</v>
      </c>
      <c r="B518" s="30" t="s">
        <v>23</v>
      </c>
      <c r="C518" s="30">
        <v>2.0</v>
      </c>
      <c r="D518" s="50" t="s">
        <v>47</v>
      </c>
      <c r="E518" s="149">
        <v>194342.4</v>
      </c>
      <c r="F518" s="31" t="s">
        <v>46</v>
      </c>
      <c r="G518" s="50"/>
    </row>
    <row r="519" ht="15.75" customHeight="1">
      <c r="A519" s="30" t="s">
        <v>228</v>
      </c>
      <c r="B519" s="30" t="s">
        <v>23</v>
      </c>
      <c r="C519" s="30">
        <v>3.0</v>
      </c>
      <c r="D519" s="50" t="s">
        <v>47</v>
      </c>
      <c r="E519" s="149">
        <v>194488.0</v>
      </c>
      <c r="F519" s="31" t="s">
        <v>46</v>
      </c>
      <c r="G519" s="50"/>
    </row>
    <row r="520" ht="15.75" customHeight="1">
      <c r="A520" s="30" t="s">
        <v>228</v>
      </c>
      <c r="B520" s="30" t="s">
        <v>23</v>
      </c>
      <c r="C520" s="30">
        <v>4.0</v>
      </c>
      <c r="D520" s="50" t="s">
        <v>1939</v>
      </c>
      <c r="E520" s="149">
        <v>200000.0</v>
      </c>
      <c r="F520" s="31" t="s">
        <v>123</v>
      </c>
      <c r="G520" s="50"/>
    </row>
    <row r="521" ht="15.75" customHeight="1">
      <c r="A521" s="30" t="s">
        <v>228</v>
      </c>
      <c r="B521" s="30" t="s">
        <v>23</v>
      </c>
      <c r="C521" s="30">
        <v>5.0</v>
      </c>
      <c r="D521" s="50" t="s">
        <v>1939</v>
      </c>
      <c r="E521" s="149">
        <v>199124.46</v>
      </c>
      <c r="F521" s="31" t="s">
        <v>123</v>
      </c>
      <c r="G521" s="50"/>
    </row>
    <row r="522" ht="15.75" customHeight="1">
      <c r="A522" s="30" t="s">
        <v>228</v>
      </c>
      <c r="B522" s="30" t="s">
        <v>23</v>
      </c>
      <c r="C522" s="30">
        <v>6.0</v>
      </c>
      <c r="D522" s="50" t="s">
        <v>1939</v>
      </c>
      <c r="E522" s="149">
        <v>199833.74</v>
      </c>
      <c r="F522" s="31" t="s">
        <v>37</v>
      </c>
      <c r="G522" s="50"/>
    </row>
    <row r="523" ht="15.75" customHeight="1">
      <c r="A523" s="30" t="s">
        <v>228</v>
      </c>
      <c r="B523" s="30" t="s">
        <v>23</v>
      </c>
      <c r="C523" s="30">
        <v>7.0</v>
      </c>
      <c r="D523" s="50" t="s">
        <v>37</v>
      </c>
      <c r="E523" s="149">
        <v>199844.96</v>
      </c>
      <c r="F523" s="31" t="s">
        <v>37</v>
      </c>
      <c r="G523" s="50"/>
    </row>
    <row r="524" ht="15.75" customHeight="1">
      <c r="A524" s="30" t="s">
        <v>228</v>
      </c>
      <c r="B524" s="30" t="s">
        <v>23</v>
      </c>
      <c r="C524" s="30">
        <v>8.0</v>
      </c>
      <c r="D524" s="50" t="s">
        <v>47</v>
      </c>
      <c r="E524" s="149">
        <v>193919.04</v>
      </c>
      <c r="F524" s="31" t="s">
        <v>46</v>
      </c>
      <c r="G524" s="50"/>
    </row>
    <row r="525" ht="15.75" customHeight="1">
      <c r="A525" s="30"/>
      <c r="B525" s="30"/>
      <c r="C525" s="30"/>
      <c r="E525" s="149"/>
      <c r="F525" s="31"/>
      <c r="G525" s="50"/>
    </row>
    <row r="526" ht="15.75" customHeight="1">
      <c r="A526" s="30" t="s">
        <v>229</v>
      </c>
      <c r="B526" s="30" t="s">
        <v>23</v>
      </c>
      <c r="C526" s="30">
        <v>1.0</v>
      </c>
      <c r="D526" s="50" t="s">
        <v>1939</v>
      </c>
      <c r="E526" s="149">
        <v>200000.0</v>
      </c>
      <c r="F526" s="31" t="s">
        <v>123</v>
      </c>
      <c r="G526" s="50"/>
    </row>
    <row r="527" ht="15.75" customHeight="1">
      <c r="A527" s="30" t="s">
        <v>229</v>
      </c>
      <c r="B527" s="30" t="s">
        <v>23</v>
      </c>
      <c r="C527" s="30">
        <v>2.0</v>
      </c>
      <c r="D527" s="50" t="s">
        <v>1939</v>
      </c>
      <c r="E527" s="149">
        <v>199030.85</v>
      </c>
      <c r="F527" s="31" t="s">
        <v>123</v>
      </c>
      <c r="G527" s="50"/>
    </row>
    <row r="528" ht="15.75" customHeight="1">
      <c r="A528" s="30" t="s">
        <v>229</v>
      </c>
      <c r="B528" s="30" t="s">
        <v>23</v>
      </c>
      <c r="C528" s="30">
        <v>3.0</v>
      </c>
      <c r="D528" s="50" t="s">
        <v>87</v>
      </c>
      <c r="E528" s="149">
        <v>153249.53</v>
      </c>
      <c r="F528" s="31" t="s">
        <v>87</v>
      </c>
      <c r="G528" s="50"/>
    </row>
    <row r="529" ht="15.75" customHeight="1">
      <c r="A529" s="30" t="s">
        <v>229</v>
      </c>
      <c r="B529" s="30" t="s">
        <v>23</v>
      </c>
      <c r="C529" s="30">
        <v>4.0</v>
      </c>
      <c r="D529" s="50" t="s">
        <v>47</v>
      </c>
      <c r="E529" s="149">
        <v>139359.8</v>
      </c>
      <c r="F529" s="31" t="s">
        <v>46</v>
      </c>
      <c r="G529" s="50"/>
    </row>
    <row r="530" ht="15.75" customHeight="1">
      <c r="A530" s="30" t="s">
        <v>229</v>
      </c>
      <c r="B530" s="30" t="s">
        <v>23</v>
      </c>
      <c r="C530" s="30">
        <v>5.0</v>
      </c>
      <c r="D530" s="50" t="s">
        <v>47</v>
      </c>
      <c r="E530" s="149">
        <v>194445.44</v>
      </c>
      <c r="F530" s="31" t="s">
        <v>46</v>
      </c>
      <c r="G530" s="50"/>
    </row>
    <row r="531" ht="15.75" customHeight="1">
      <c r="A531" s="30" t="s">
        <v>229</v>
      </c>
      <c r="B531" s="30" t="s">
        <v>23</v>
      </c>
      <c r="C531" s="30">
        <v>6.0</v>
      </c>
      <c r="D531" s="50" t="s">
        <v>692</v>
      </c>
      <c r="E531" s="149">
        <v>196356.16</v>
      </c>
      <c r="F531" s="31" t="s">
        <v>49</v>
      </c>
      <c r="G531" s="50"/>
    </row>
    <row r="532" ht="15.75" customHeight="1">
      <c r="A532" s="30" t="s">
        <v>229</v>
      </c>
      <c r="B532" s="30" t="s">
        <v>23</v>
      </c>
      <c r="C532" s="30">
        <v>7.0</v>
      </c>
      <c r="D532" s="50" t="s">
        <v>730</v>
      </c>
      <c r="E532" s="149">
        <v>172753.89</v>
      </c>
      <c r="F532" s="31" t="s">
        <v>96</v>
      </c>
      <c r="G532" s="50"/>
    </row>
    <row r="533" ht="15.75" customHeight="1">
      <c r="A533" s="30" t="s">
        <v>229</v>
      </c>
      <c r="B533" s="30" t="s">
        <v>23</v>
      </c>
      <c r="C533" s="30">
        <v>8.0</v>
      </c>
      <c r="D533" s="50" t="s">
        <v>120</v>
      </c>
      <c r="E533" s="149">
        <v>153249.53</v>
      </c>
      <c r="F533" s="31" t="s">
        <v>120</v>
      </c>
      <c r="G533" s="50"/>
    </row>
    <row r="534" ht="15.75" customHeight="1">
      <c r="A534" s="30" t="s">
        <v>229</v>
      </c>
      <c r="B534" s="30" t="s">
        <v>23</v>
      </c>
      <c r="C534" s="30">
        <v>9.0</v>
      </c>
      <c r="D534" s="50" t="s">
        <v>730</v>
      </c>
      <c r="E534" s="149">
        <v>177069.5</v>
      </c>
      <c r="F534" s="31" t="s">
        <v>96</v>
      </c>
      <c r="G534" s="50"/>
    </row>
    <row r="535" ht="15.75" customHeight="1">
      <c r="A535" s="30" t="s">
        <v>229</v>
      </c>
      <c r="B535" s="30" t="s">
        <v>23</v>
      </c>
      <c r="C535" s="30">
        <v>10.0</v>
      </c>
      <c r="D535" s="50" t="s">
        <v>53</v>
      </c>
      <c r="E535" s="149">
        <v>119132.98</v>
      </c>
      <c r="F535" s="31" t="s">
        <v>52</v>
      </c>
      <c r="G535" s="50"/>
    </row>
    <row r="536" ht="15.75" customHeight="1">
      <c r="A536" s="30"/>
      <c r="B536" s="30"/>
      <c r="C536" s="30"/>
      <c r="E536" s="149"/>
      <c r="F536" s="31"/>
      <c r="G536" s="50"/>
    </row>
    <row r="537" ht="15.75" customHeight="1">
      <c r="A537" s="30" t="s">
        <v>230</v>
      </c>
      <c r="B537" s="30" t="s">
        <v>23</v>
      </c>
      <c r="C537" s="30">
        <v>1.0</v>
      </c>
      <c r="D537" s="50" t="s">
        <v>1939</v>
      </c>
      <c r="E537" s="149">
        <v>200000.0</v>
      </c>
      <c r="F537" s="31" t="s">
        <v>123</v>
      </c>
      <c r="G537" s="50"/>
    </row>
    <row r="538" ht="15.75" customHeight="1">
      <c r="A538" s="30" t="s">
        <v>230</v>
      </c>
      <c r="B538" s="30" t="s">
        <v>23</v>
      </c>
      <c r="C538" s="30">
        <v>2.0</v>
      </c>
      <c r="D538" s="50" t="s">
        <v>87</v>
      </c>
      <c r="E538" s="149">
        <v>198111.36</v>
      </c>
      <c r="F538" s="31" t="s">
        <v>87</v>
      </c>
      <c r="G538" s="50"/>
    </row>
    <row r="539" ht="15.75" customHeight="1">
      <c r="A539" s="30" t="s">
        <v>230</v>
      </c>
      <c r="B539" s="30" t="s">
        <v>23</v>
      </c>
      <c r="C539" s="30">
        <v>3.0</v>
      </c>
      <c r="D539" s="50" t="s">
        <v>87</v>
      </c>
      <c r="E539" s="149">
        <v>198394.11</v>
      </c>
      <c r="F539" s="31" t="s">
        <v>87</v>
      </c>
      <c r="G539" s="50"/>
    </row>
    <row r="540" ht="15.75" customHeight="1">
      <c r="A540" s="30" t="s">
        <v>230</v>
      </c>
      <c r="B540" s="30" t="s">
        <v>23</v>
      </c>
      <c r="C540" s="30">
        <v>4.0</v>
      </c>
      <c r="D540" s="50" t="s">
        <v>47</v>
      </c>
      <c r="E540" s="149">
        <v>199469.31</v>
      </c>
      <c r="F540" s="31" t="s">
        <v>46</v>
      </c>
      <c r="G540" s="50"/>
    </row>
    <row r="541" ht="15.75" customHeight="1">
      <c r="A541" s="30" t="s">
        <v>230</v>
      </c>
      <c r="B541" s="30" t="s">
        <v>23</v>
      </c>
      <c r="C541" s="30">
        <v>5.0</v>
      </c>
      <c r="D541" s="50" t="s">
        <v>43</v>
      </c>
      <c r="E541" s="149">
        <v>172634.0</v>
      </c>
      <c r="F541" s="31" t="s">
        <v>43</v>
      </c>
      <c r="G541" s="50"/>
    </row>
    <row r="542" ht="15.75" customHeight="1">
      <c r="A542" s="30" t="s">
        <v>230</v>
      </c>
      <c r="B542" s="30" t="s">
        <v>23</v>
      </c>
      <c r="C542" s="30">
        <v>6.0</v>
      </c>
      <c r="D542" s="50" t="s">
        <v>47</v>
      </c>
      <c r="E542" s="149">
        <v>199392.37</v>
      </c>
      <c r="F542" s="31" t="s">
        <v>46</v>
      </c>
      <c r="G542" s="50"/>
    </row>
    <row r="543" ht="15.75" customHeight="1">
      <c r="A543" s="30" t="s">
        <v>230</v>
      </c>
      <c r="B543" s="30" t="s">
        <v>23</v>
      </c>
      <c r="C543" s="30">
        <v>7.0</v>
      </c>
      <c r="D543" s="50" t="s">
        <v>65</v>
      </c>
      <c r="E543" s="149">
        <v>199902.88</v>
      </c>
      <c r="F543" s="31" t="s">
        <v>64</v>
      </c>
      <c r="G543" s="50"/>
    </row>
    <row r="544" ht="15.75" customHeight="1">
      <c r="A544" s="30" t="s">
        <v>230</v>
      </c>
      <c r="B544" s="30" t="s">
        <v>23</v>
      </c>
      <c r="C544" s="30">
        <v>8.0</v>
      </c>
      <c r="D544" s="50" t="s">
        <v>47</v>
      </c>
      <c r="E544" s="149">
        <v>179921.0</v>
      </c>
      <c r="F544" s="31" t="s">
        <v>46</v>
      </c>
      <c r="G544" s="50"/>
    </row>
    <row r="545" ht="15.75" customHeight="1">
      <c r="A545" s="30" t="s">
        <v>230</v>
      </c>
      <c r="B545" s="30" t="s">
        <v>23</v>
      </c>
      <c r="C545" s="30">
        <v>9.0</v>
      </c>
      <c r="D545" s="50" t="s">
        <v>28</v>
      </c>
      <c r="E545" s="149">
        <v>199729.43</v>
      </c>
      <c r="F545" s="31" t="s">
        <v>28</v>
      </c>
      <c r="G545" s="50"/>
    </row>
    <row r="546" ht="15.75" customHeight="1">
      <c r="A546" s="30" t="s">
        <v>230</v>
      </c>
      <c r="B546" s="30" t="s">
        <v>23</v>
      </c>
      <c r="C546" s="30">
        <v>10.0</v>
      </c>
      <c r="D546" s="50" t="s">
        <v>108</v>
      </c>
      <c r="E546" s="149">
        <v>199580.76</v>
      </c>
      <c r="F546" s="31" t="s">
        <v>108</v>
      </c>
      <c r="G546" s="50"/>
    </row>
    <row r="547" ht="15.75" customHeight="1">
      <c r="A547" s="30"/>
      <c r="B547" s="30"/>
      <c r="C547" s="30"/>
      <c r="E547" s="149"/>
      <c r="F547" s="31"/>
      <c r="G547" s="50"/>
    </row>
    <row r="548" ht="15.75" customHeight="1">
      <c r="A548" s="30" t="s">
        <v>231</v>
      </c>
      <c r="B548" s="30" t="s">
        <v>23</v>
      </c>
      <c r="C548" s="30">
        <v>1.0</v>
      </c>
      <c r="D548" s="50" t="s">
        <v>1939</v>
      </c>
      <c r="E548" s="149">
        <v>200000.0</v>
      </c>
      <c r="F548" s="31" t="s">
        <v>123</v>
      </c>
      <c r="G548" s="50"/>
    </row>
    <row r="549" ht="15.75" customHeight="1">
      <c r="A549" s="30" t="s">
        <v>231</v>
      </c>
      <c r="B549" s="30" t="s">
        <v>23</v>
      </c>
      <c r="C549" s="30">
        <v>2.0</v>
      </c>
      <c r="D549" s="50" t="s">
        <v>730</v>
      </c>
      <c r="E549" s="149">
        <v>196415.9</v>
      </c>
      <c r="F549" s="31" t="s">
        <v>96</v>
      </c>
      <c r="G549" s="50"/>
    </row>
    <row r="550" ht="15.75" customHeight="1">
      <c r="A550" s="30" t="s">
        <v>231</v>
      </c>
      <c r="B550" s="30" t="s">
        <v>23</v>
      </c>
      <c r="C550" s="30">
        <v>3.0</v>
      </c>
      <c r="D550" s="50" t="s">
        <v>47</v>
      </c>
      <c r="E550" s="149">
        <v>199261.1</v>
      </c>
      <c r="F550" s="31" t="s">
        <v>46</v>
      </c>
      <c r="G550" s="50"/>
    </row>
    <row r="551" ht="15.75" customHeight="1">
      <c r="A551" s="30" t="s">
        <v>231</v>
      </c>
      <c r="B551" s="30" t="s">
        <v>23</v>
      </c>
      <c r="C551" s="30">
        <v>4.0</v>
      </c>
      <c r="D551" s="50" t="s">
        <v>47</v>
      </c>
      <c r="E551" s="149">
        <v>199249.68</v>
      </c>
      <c r="F551" s="31" t="s">
        <v>46</v>
      </c>
      <c r="G551" s="50"/>
    </row>
    <row r="552" ht="15.75" customHeight="1">
      <c r="A552" s="30" t="s">
        <v>231</v>
      </c>
      <c r="B552" s="30" t="s">
        <v>23</v>
      </c>
      <c r="C552" s="30">
        <v>5.0</v>
      </c>
      <c r="D552" s="50" t="s">
        <v>108</v>
      </c>
      <c r="E552" s="149">
        <v>199306.53</v>
      </c>
      <c r="F552" s="31" t="s">
        <v>108</v>
      </c>
      <c r="G552" s="50"/>
    </row>
    <row r="553" ht="15.75" customHeight="1">
      <c r="A553" s="30" t="s">
        <v>231</v>
      </c>
      <c r="B553" s="30" t="s">
        <v>23</v>
      </c>
      <c r="C553" s="30">
        <v>6.0</v>
      </c>
      <c r="D553" s="50" t="s">
        <v>28</v>
      </c>
      <c r="E553" s="149">
        <v>199196.48</v>
      </c>
      <c r="F553" s="31" t="s">
        <v>28</v>
      </c>
      <c r="G553" s="50"/>
    </row>
    <row r="554" ht="15.75" customHeight="1">
      <c r="A554" s="30" t="s">
        <v>231</v>
      </c>
      <c r="B554" s="30" t="s">
        <v>23</v>
      </c>
      <c r="C554" s="30">
        <v>7.0</v>
      </c>
      <c r="D554" s="50" t="s">
        <v>47</v>
      </c>
      <c r="E554" s="149">
        <v>199360.06</v>
      </c>
      <c r="F554" s="31" t="s">
        <v>46</v>
      </c>
      <c r="G554" s="50"/>
    </row>
    <row r="555" ht="15.75" customHeight="1">
      <c r="A555" s="30" t="s">
        <v>231</v>
      </c>
      <c r="B555" s="30" t="s">
        <v>23</v>
      </c>
      <c r="C555" s="30">
        <v>8.0</v>
      </c>
      <c r="D555" s="50" t="s">
        <v>47</v>
      </c>
      <c r="E555" s="149">
        <v>119513.1</v>
      </c>
      <c r="F555" s="31" t="s">
        <v>46</v>
      </c>
      <c r="G555" s="50"/>
    </row>
    <row r="556" ht="15.75" customHeight="1">
      <c r="A556" s="30" t="s">
        <v>231</v>
      </c>
      <c r="B556" s="30" t="s">
        <v>23</v>
      </c>
      <c r="C556" s="30">
        <v>9.0</v>
      </c>
      <c r="D556" s="50" t="s">
        <v>692</v>
      </c>
      <c r="E556" s="149">
        <v>99914.01</v>
      </c>
      <c r="F556" s="31" t="s">
        <v>49</v>
      </c>
      <c r="G556" s="50"/>
    </row>
    <row r="557" ht="15.75" customHeight="1">
      <c r="A557" s="30" t="s">
        <v>231</v>
      </c>
      <c r="B557" s="30" t="s">
        <v>23</v>
      </c>
      <c r="C557" s="30">
        <v>10.0</v>
      </c>
      <c r="D557" s="50" t="s">
        <v>47</v>
      </c>
      <c r="E557" s="149">
        <v>170403.0</v>
      </c>
      <c r="F557" s="31" t="s">
        <v>46</v>
      </c>
      <c r="G557" s="50"/>
    </row>
    <row r="558" ht="15.75" customHeight="1">
      <c r="A558" s="30"/>
      <c r="B558" s="30"/>
      <c r="C558" s="30"/>
      <c r="E558" s="149"/>
      <c r="F558" s="31"/>
      <c r="G558" s="50"/>
    </row>
    <row r="559" ht="15.75" customHeight="1">
      <c r="A559" s="30" t="s">
        <v>232</v>
      </c>
      <c r="B559" s="30" t="s">
        <v>23</v>
      </c>
      <c r="C559" s="30">
        <v>1.0</v>
      </c>
      <c r="D559" s="50" t="s">
        <v>1939</v>
      </c>
      <c r="E559" s="149">
        <v>994697.58</v>
      </c>
      <c r="F559" s="31" t="s">
        <v>123</v>
      </c>
      <c r="G559" s="50"/>
    </row>
    <row r="560" ht="15.75" customHeight="1">
      <c r="A560" s="30" t="s">
        <v>232</v>
      </c>
      <c r="B560" s="30" t="s">
        <v>23</v>
      </c>
      <c r="C560" s="30">
        <v>2.0</v>
      </c>
      <c r="D560" s="50" t="s">
        <v>65</v>
      </c>
      <c r="E560" s="149">
        <v>199913.78</v>
      </c>
      <c r="F560" s="31" t="s">
        <v>64</v>
      </c>
      <c r="G560" s="50"/>
    </row>
    <row r="561" ht="15.75" customHeight="1">
      <c r="A561" s="30" t="s">
        <v>232</v>
      </c>
      <c r="B561" s="30" t="s">
        <v>23</v>
      </c>
      <c r="C561" s="30">
        <v>3.0</v>
      </c>
      <c r="D561" s="50" t="s">
        <v>730</v>
      </c>
      <c r="E561" s="149">
        <v>199907.27</v>
      </c>
      <c r="F561" s="31" t="s">
        <v>96</v>
      </c>
      <c r="G561" s="50"/>
    </row>
    <row r="562" ht="15.75" customHeight="1">
      <c r="A562" s="30" t="s">
        <v>232</v>
      </c>
      <c r="B562" s="30" t="s">
        <v>23</v>
      </c>
      <c r="C562" s="30">
        <v>4.0</v>
      </c>
      <c r="D562" s="50" t="s">
        <v>108</v>
      </c>
      <c r="E562" s="149">
        <v>199720.56</v>
      </c>
      <c r="F562" s="31" t="s">
        <v>108</v>
      </c>
      <c r="G562" s="50"/>
    </row>
    <row r="563" ht="15.75" customHeight="1">
      <c r="A563" s="30" t="s">
        <v>232</v>
      </c>
      <c r="B563" s="30" t="s">
        <v>23</v>
      </c>
      <c r="C563" s="30">
        <v>5.0</v>
      </c>
      <c r="D563" s="50" t="s">
        <v>108</v>
      </c>
      <c r="E563" s="149">
        <v>197477.86</v>
      </c>
      <c r="F563" s="31" t="s">
        <v>108</v>
      </c>
      <c r="G563" s="50"/>
    </row>
    <row r="564" ht="15.75" customHeight="1">
      <c r="A564" s="30" t="s">
        <v>232</v>
      </c>
      <c r="B564" s="30" t="s">
        <v>23</v>
      </c>
      <c r="C564" s="30">
        <v>6.0</v>
      </c>
      <c r="D564" s="50" t="s">
        <v>730</v>
      </c>
      <c r="E564" s="149">
        <v>199760.02</v>
      </c>
      <c r="F564" s="31" t="s">
        <v>96</v>
      </c>
      <c r="G564" s="50"/>
    </row>
    <row r="565" ht="15.75" customHeight="1">
      <c r="A565" s="30" t="s">
        <v>232</v>
      </c>
      <c r="B565" s="30" t="s">
        <v>23</v>
      </c>
      <c r="C565" s="30">
        <v>7.0</v>
      </c>
      <c r="D565" s="50" t="s">
        <v>65</v>
      </c>
      <c r="E565" s="149">
        <v>198839.04</v>
      </c>
      <c r="F565" s="31" t="s">
        <v>64</v>
      </c>
      <c r="G565" s="50"/>
    </row>
    <row r="566" ht="15.75" customHeight="1">
      <c r="A566" s="30" t="s">
        <v>232</v>
      </c>
      <c r="B566" s="30" t="s">
        <v>23</v>
      </c>
      <c r="C566" s="30">
        <v>8.0</v>
      </c>
      <c r="D566" s="50" t="s">
        <v>730</v>
      </c>
      <c r="E566" s="149">
        <v>196484.07</v>
      </c>
      <c r="F566" s="31" t="s">
        <v>96</v>
      </c>
      <c r="G566" s="50"/>
    </row>
    <row r="567" ht="15.75" customHeight="1">
      <c r="A567" s="30" t="s">
        <v>232</v>
      </c>
      <c r="B567" s="30" t="s">
        <v>23</v>
      </c>
      <c r="C567" s="30">
        <v>9.0</v>
      </c>
      <c r="D567" s="50" t="s">
        <v>47</v>
      </c>
      <c r="E567" s="149">
        <v>199808.67</v>
      </c>
      <c r="F567" s="31" t="s">
        <v>46</v>
      </c>
      <c r="G567" s="50"/>
    </row>
    <row r="568" ht="15.75" customHeight="1">
      <c r="A568" s="30" t="s">
        <v>232</v>
      </c>
      <c r="B568" s="30" t="s">
        <v>23</v>
      </c>
      <c r="C568" s="30">
        <v>10.0</v>
      </c>
      <c r="D568" s="50" t="s">
        <v>1942</v>
      </c>
      <c r="E568" s="149">
        <v>198842.56</v>
      </c>
      <c r="F568" s="31" t="s">
        <v>90</v>
      </c>
      <c r="G568" s="50"/>
    </row>
    <row r="569" ht="15.75" customHeight="1">
      <c r="A569" s="30"/>
      <c r="B569" s="30"/>
      <c r="C569" s="30"/>
      <c r="E569" s="149"/>
      <c r="F569" s="31"/>
      <c r="G569" s="50"/>
    </row>
    <row r="570" ht="15.75" customHeight="1">
      <c r="A570" s="30" t="s">
        <v>233</v>
      </c>
      <c r="B570" s="30" t="s">
        <v>23</v>
      </c>
      <c r="C570" s="30">
        <v>1.0</v>
      </c>
      <c r="D570" s="50" t="s">
        <v>65</v>
      </c>
      <c r="E570" s="149">
        <v>199879.84</v>
      </c>
      <c r="F570" s="31" t="s">
        <v>64</v>
      </c>
      <c r="G570" s="50"/>
    </row>
    <row r="571" ht="15.75" customHeight="1">
      <c r="A571" s="30" t="s">
        <v>233</v>
      </c>
      <c r="B571" s="30" t="s">
        <v>23</v>
      </c>
      <c r="C571" s="30">
        <v>2.0</v>
      </c>
      <c r="D571" s="50" t="s">
        <v>1939</v>
      </c>
      <c r="E571" s="149">
        <v>199625.96</v>
      </c>
      <c r="F571" s="31" t="s">
        <v>123</v>
      </c>
      <c r="G571" s="50"/>
    </row>
    <row r="572" ht="15.75" customHeight="1">
      <c r="A572" s="30" t="s">
        <v>233</v>
      </c>
      <c r="B572" s="30" t="s">
        <v>23</v>
      </c>
      <c r="C572" s="30">
        <v>3.0</v>
      </c>
      <c r="D572" s="50" t="s">
        <v>1939</v>
      </c>
      <c r="E572" s="149">
        <v>199837.64</v>
      </c>
      <c r="F572" s="31" t="s">
        <v>123</v>
      </c>
      <c r="G572" s="50"/>
    </row>
    <row r="573" ht="15.75" customHeight="1">
      <c r="A573" s="30" t="s">
        <v>233</v>
      </c>
      <c r="B573" s="30" t="s">
        <v>23</v>
      </c>
      <c r="C573" s="30">
        <v>4.0</v>
      </c>
      <c r="D573" s="50" t="s">
        <v>47</v>
      </c>
      <c r="E573" s="149">
        <v>199908.91</v>
      </c>
      <c r="F573" s="31" t="s">
        <v>46</v>
      </c>
      <c r="G573" s="50"/>
    </row>
    <row r="574" ht="15.75" customHeight="1">
      <c r="A574" s="30" t="s">
        <v>233</v>
      </c>
      <c r="B574" s="30" t="s">
        <v>23</v>
      </c>
      <c r="C574" s="30">
        <v>5.0</v>
      </c>
      <c r="D574" s="50" t="s">
        <v>28</v>
      </c>
      <c r="E574" s="149">
        <v>199459.43</v>
      </c>
      <c r="F574" s="31" t="s">
        <v>28</v>
      </c>
      <c r="G574" s="50"/>
    </row>
    <row r="575" ht="15.75" customHeight="1">
      <c r="A575" s="30" t="s">
        <v>233</v>
      </c>
      <c r="B575" s="30" t="s">
        <v>23</v>
      </c>
      <c r="C575" s="30">
        <v>6.0</v>
      </c>
      <c r="D575" s="50" t="s">
        <v>730</v>
      </c>
      <c r="E575" s="149">
        <v>199879.84</v>
      </c>
      <c r="F575" s="31" t="s">
        <v>96</v>
      </c>
      <c r="G575" s="50"/>
    </row>
    <row r="576" ht="15.75" customHeight="1">
      <c r="A576" s="30" t="s">
        <v>233</v>
      </c>
      <c r="B576" s="30" t="s">
        <v>23</v>
      </c>
      <c r="C576" s="30">
        <v>7.0</v>
      </c>
      <c r="D576" s="50" t="s">
        <v>47</v>
      </c>
      <c r="E576" s="149">
        <v>199841.12</v>
      </c>
      <c r="F576" s="31" t="s">
        <v>46</v>
      </c>
      <c r="G576" s="50"/>
    </row>
    <row r="577" ht="15.75" customHeight="1">
      <c r="A577" s="30" t="s">
        <v>233</v>
      </c>
      <c r="B577" s="30" t="s">
        <v>23</v>
      </c>
      <c r="C577" s="30">
        <v>8.0</v>
      </c>
      <c r="D577" s="50" t="s">
        <v>108</v>
      </c>
      <c r="E577" s="149">
        <v>178419.96</v>
      </c>
      <c r="F577" s="31" t="s">
        <v>108</v>
      </c>
      <c r="G577" s="50"/>
    </row>
    <row r="578" ht="15.75" customHeight="1">
      <c r="A578" s="30" t="s">
        <v>233</v>
      </c>
      <c r="B578" s="30" t="s">
        <v>23</v>
      </c>
      <c r="C578" s="30">
        <v>9.0</v>
      </c>
      <c r="D578" s="50" t="s">
        <v>53</v>
      </c>
      <c r="E578" s="149">
        <v>118404.13</v>
      </c>
      <c r="F578" s="31" t="s">
        <v>52</v>
      </c>
      <c r="G578" s="50"/>
    </row>
    <row r="579" ht="15.75" customHeight="1">
      <c r="A579" s="30"/>
      <c r="B579" s="30"/>
      <c r="C579" s="30"/>
      <c r="E579" s="149"/>
      <c r="F579" s="31"/>
      <c r="G579" s="50"/>
    </row>
    <row r="580" ht="15.75" customHeight="1">
      <c r="A580" s="30"/>
      <c r="B580" s="30"/>
      <c r="C580" s="30"/>
      <c r="E580" s="149"/>
      <c r="F580" s="31"/>
      <c r="G580" s="50"/>
    </row>
    <row r="581" ht="15.75" customHeight="1">
      <c r="A581" s="30"/>
      <c r="B581" s="30"/>
      <c r="C581" s="30"/>
      <c r="E581" s="149"/>
      <c r="F581" s="31"/>
      <c r="G581" s="50"/>
    </row>
    <row r="582" ht="15.75" customHeight="1">
      <c r="A582" s="30"/>
      <c r="B582" s="30"/>
      <c r="C582" s="30"/>
      <c r="E582" s="149"/>
      <c r="F582" s="31"/>
      <c r="G582" s="50"/>
    </row>
    <row r="583" ht="15.75" customHeight="1">
      <c r="A583" s="30"/>
      <c r="B583" s="30"/>
      <c r="C583" s="30"/>
      <c r="E583" s="149"/>
      <c r="F583" s="31"/>
      <c r="G583" s="50"/>
    </row>
    <row r="584" ht="15.75" customHeight="1">
      <c r="A584" s="30"/>
      <c r="B584" s="30"/>
      <c r="C584" s="30"/>
      <c r="E584" s="149"/>
      <c r="F584" s="31"/>
      <c r="G584" s="50"/>
    </row>
    <row r="585" ht="15.75" customHeight="1">
      <c r="A585" s="30"/>
      <c r="B585" s="30"/>
      <c r="C585" s="30"/>
      <c r="E585" s="149"/>
      <c r="F585" s="31"/>
      <c r="G585" s="50"/>
    </row>
    <row r="586" ht="15.75" customHeight="1">
      <c r="A586" s="30"/>
      <c r="B586" s="30"/>
      <c r="C586" s="30"/>
      <c r="E586" s="149"/>
      <c r="F586" s="31"/>
      <c r="G586" s="50"/>
    </row>
    <row r="587" ht="15.75" customHeight="1">
      <c r="A587" s="30"/>
      <c r="B587" s="30"/>
      <c r="C587" s="30"/>
      <c r="E587" s="149"/>
      <c r="F587" s="31"/>
      <c r="G587" s="50"/>
    </row>
    <row r="588" ht="15.75" customHeight="1">
      <c r="A588" s="30"/>
      <c r="B588" s="30"/>
      <c r="C588" s="30"/>
      <c r="E588" s="149"/>
      <c r="F588" s="31"/>
      <c r="G588" s="50"/>
    </row>
    <row r="589" ht="15.75" customHeight="1">
      <c r="A589" s="30"/>
      <c r="B589" s="30"/>
      <c r="C589" s="30"/>
      <c r="E589" s="149"/>
      <c r="F589" s="31"/>
      <c r="G589" s="50"/>
    </row>
    <row r="590" ht="15.75" customHeight="1">
      <c r="A590" s="30"/>
      <c r="B590" s="30"/>
      <c r="C590" s="30"/>
      <c r="E590" s="149"/>
      <c r="F590" s="31"/>
      <c r="G590" s="50"/>
    </row>
    <row r="591" ht="15.75" customHeight="1">
      <c r="A591" s="30"/>
      <c r="B591" s="30"/>
      <c r="C591" s="30"/>
      <c r="E591" s="149"/>
      <c r="F591" s="31"/>
      <c r="G591" s="50"/>
    </row>
    <row r="592" ht="15.75" customHeight="1">
      <c r="A592" s="30"/>
      <c r="B592" s="30"/>
      <c r="C592" s="30"/>
      <c r="E592" s="149"/>
      <c r="F592" s="31"/>
      <c r="G592" s="50"/>
    </row>
    <row r="593" ht="15.75" customHeight="1">
      <c r="A593" s="30"/>
      <c r="B593" s="30"/>
      <c r="C593" s="30"/>
      <c r="E593" s="149"/>
      <c r="F593" s="31"/>
      <c r="G593" s="50"/>
    </row>
    <row r="594" ht="15.75" customHeight="1">
      <c r="A594" s="30"/>
      <c r="B594" s="30"/>
      <c r="C594" s="30"/>
      <c r="E594" s="149"/>
      <c r="F594" s="31"/>
      <c r="G594" s="50"/>
    </row>
    <row r="595" ht="15.75" customHeight="1">
      <c r="A595" s="30"/>
      <c r="B595" s="30"/>
      <c r="C595" s="30"/>
      <c r="E595" s="149"/>
      <c r="F595" s="31"/>
      <c r="G595" s="50"/>
    </row>
    <row r="596" ht="15.75" customHeight="1">
      <c r="A596" s="30"/>
      <c r="B596" s="30"/>
      <c r="C596" s="30"/>
      <c r="E596" s="149"/>
      <c r="F596" s="31"/>
      <c r="G596" s="50"/>
    </row>
    <row r="597" ht="15.75" customHeight="1">
      <c r="A597" s="30"/>
      <c r="B597" s="30"/>
      <c r="C597" s="30"/>
      <c r="E597" s="149"/>
      <c r="F597" s="31"/>
      <c r="G597" s="50"/>
    </row>
    <row r="598" ht="15.75" customHeight="1">
      <c r="A598" s="30"/>
      <c r="B598" s="30"/>
      <c r="C598" s="30"/>
      <c r="E598" s="149"/>
      <c r="F598" s="31"/>
      <c r="G598" s="50"/>
    </row>
    <row r="599" ht="15.75" customHeight="1">
      <c r="A599" s="30"/>
      <c r="B599" s="30"/>
      <c r="C599" s="30"/>
      <c r="E599" s="149"/>
      <c r="F599" s="31"/>
      <c r="G599" s="50"/>
    </row>
    <row r="600" ht="15.75" customHeight="1">
      <c r="A600" s="30"/>
      <c r="B600" s="30"/>
      <c r="C600" s="30"/>
      <c r="E600" s="149"/>
      <c r="F600" s="31"/>
      <c r="G600" s="50"/>
    </row>
    <row r="601" ht="15.75" customHeight="1">
      <c r="A601" s="30"/>
      <c r="B601" s="30"/>
      <c r="C601" s="30"/>
      <c r="E601" s="149"/>
      <c r="F601" s="31"/>
      <c r="G601" s="50"/>
    </row>
    <row r="602" ht="15.75" customHeight="1">
      <c r="A602" s="30"/>
      <c r="B602" s="30"/>
      <c r="C602" s="30"/>
      <c r="E602" s="149"/>
      <c r="F602" s="31"/>
      <c r="G602" s="50"/>
    </row>
    <row r="603" ht="15.75" customHeight="1">
      <c r="A603" s="30"/>
      <c r="B603" s="30"/>
      <c r="C603" s="30"/>
      <c r="E603" s="149"/>
      <c r="F603" s="31"/>
      <c r="G603" s="50"/>
    </row>
    <row r="604" ht="15.75" customHeight="1">
      <c r="A604" s="30"/>
      <c r="B604" s="30"/>
      <c r="C604" s="30"/>
      <c r="E604" s="149"/>
      <c r="F604" s="31"/>
      <c r="G604" s="50"/>
    </row>
    <row r="605" ht="15.75" customHeight="1">
      <c r="A605" s="30"/>
      <c r="B605" s="30"/>
      <c r="C605" s="30"/>
      <c r="E605" s="149"/>
      <c r="F605" s="31"/>
      <c r="G605" s="50"/>
    </row>
    <row r="606" ht="15.75" customHeight="1">
      <c r="A606" s="30"/>
      <c r="B606" s="30"/>
      <c r="C606" s="30"/>
      <c r="E606" s="149"/>
      <c r="F606" s="31"/>
      <c r="G606" s="50"/>
    </row>
    <row r="607" ht="15.75" customHeight="1">
      <c r="A607" s="30"/>
      <c r="B607" s="30"/>
      <c r="C607" s="30"/>
      <c r="E607" s="149"/>
      <c r="F607" s="31"/>
      <c r="G607" s="50"/>
    </row>
    <row r="608" ht="15.75" customHeight="1">
      <c r="A608" s="30"/>
      <c r="B608" s="30"/>
      <c r="C608" s="30"/>
      <c r="E608" s="149"/>
      <c r="F608" s="31"/>
      <c r="G608" s="50"/>
    </row>
    <row r="609" ht="15.75" customHeight="1">
      <c r="A609" s="30"/>
      <c r="B609" s="30"/>
      <c r="C609" s="30"/>
      <c r="E609" s="149"/>
      <c r="F609" s="31"/>
      <c r="G609" s="50"/>
    </row>
    <row r="610" ht="15.75" customHeight="1">
      <c r="A610" s="30"/>
      <c r="B610" s="30"/>
      <c r="C610" s="30"/>
      <c r="E610" s="149"/>
      <c r="F610" s="31"/>
      <c r="G610" s="50"/>
    </row>
    <row r="611" ht="15.75" customHeight="1">
      <c r="A611" s="30"/>
      <c r="B611" s="30"/>
      <c r="C611" s="30"/>
      <c r="E611" s="149"/>
      <c r="F611" s="31"/>
      <c r="G611" s="50"/>
    </row>
    <row r="612" ht="15.75" customHeight="1">
      <c r="A612" s="30"/>
      <c r="B612" s="30"/>
      <c r="C612" s="30"/>
      <c r="E612" s="149"/>
      <c r="F612" s="31"/>
      <c r="G612" s="50"/>
    </row>
    <row r="613" ht="15.75" customHeight="1">
      <c r="A613" s="30"/>
      <c r="B613" s="30"/>
      <c r="C613" s="30"/>
      <c r="E613" s="149"/>
      <c r="F613" s="31"/>
      <c r="G613" s="50"/>
    </row>
    <row r="614" ht="15.75" customHeight="1">
      <c r="A614" s="30"/>
      <c r="B614" s="30"/>
      <c r="C614" s="30"/>
      <c r="E614" s="149"/>
      <c r="F614" s="31"/>
      <c r="G614" s="50"/>
    </row>
    <row r="615" ht="15.75" customHeight="1">
      <c r="A615" s="30"/>
      <c r="B615" s="30"/>
      <c r="C615" s="30"/>
      <c r="E615" s="149"/>
      <c r="F615" s="31"/>
      <c r="G615" s="50"/>
    </row>
    <row r="616" ht="15.75" customHeight="1">
      <c r="A616" s="30"/>
      <c r="B616" s="30"/>
      <c r="C616" s="30"/>
      <c r="E616" s="149"/>
      <c r="F616" s="31"/>
      <c r="G616" s="50"/>
    </row>
    <row r="617" ht="15.75" customHeight="1">
      <c r="A617" s="30"/>
      <c r="B617" s="30"/>
      <c r="C617" s="30"/>
      <c r="E617" s="149"/>
      <c r="F617" s="31"/>
      <c r="G617" s="50"/>
    </row>
    <row r="618" ht="15.75" customHeight="1">
      <c r="A618" s="30"/>
      <c r="B618" s="30"/>
      <c r="C618" s="30"/>
      <c r="E618" s="149"/>
      <c r="F618" s="31"/>
      <c r="G618" s="50"/>
    </row>
    <row r="619" ht="15.75" customHeight="1">
      <c r="A619" s="30"/>
      <c r="B619" s="30"/>
      <c r="C619" s="30"/>
      <c r="E619" s="149"/>
      <c r="F619" s="31"/>
      <c r="G619" s="50"/>
    </row>
    <row r="620" ht="15.75" customHeight="1">
      <c r="A620" s="30"/>
      <c r="B620" s="30"/>
      <c r="C620" s="30"/>
      <c r="E620" s="149"/>
      <c r="F620" s="31"/>
      <c r="G620" s="50"/>
    </row>
    <row r="621" ht="15.75" customHeight="1">
      <c r="A621" s="30"/>
      <c r="B621" s="30"/>
      <c r="C621" s="30"/>
      <c r="E621" s="149"/>
      <c r="F621" s="31"/>
      <c r="G621" s="50"/>
    </row>
    <row r="622" ht="15.75" customHeight="1">
      <c r="A622" s="30"/>
      <c r="B622" s="30"/>
      <c r="C622" s="30"/>
      <c r="E622" s="149"/>
      <c r="F622" s="31"/>
      <c r="G622" s="50"/>
    </row>
    <row r="623" ht="15.75" customHeight="1">
      <c r="A623" s="30"/>
      <c r="B623" s="30"/>
      <c r="C623" s="30"/>
      <c r="E623" s="149"/>
      <c r="F623" s="31"/>
      <c r="G623" s="50"/>
    </row>
    <row r="624" ht="15.75" customHeight="1">
      <c r="A624" s="30"/>
      <c r="B624" s="30"/>
      <c r="C624" s="30"/>
      <c r="E624" s="149"/>
      <c r="F624" s="31"/>
      <c r="G624" s="50"/>
    </row>
    <row r="625" ht="15.75" customHeight="1">
      <c r="A625" s="30"/>
      <c r="B625" s="30"/>
      <c r="C625" s="30"/>
      <c r="E625" s="149"/>
      <c r="F625" s="31"/>
      <c r="G625" s="50"/>
    </row>
    <row r="626" ht="15.75" customHeight="1">
      <c r="A626" s="30"/>
      <c r="B626" s="30"/>
      <c r="C626" s="30"/>
      <c r="E626" s="149"/>
      <c r="F626" s="31"/>
      <c r="G626" s="50"/>
    </row>
    <row r="627" ht="15.75" customHeight="1">
      <c r="A627" s="30"/>
      <c r="B627" s="30"/>
      <c r="C627" s="30"/>
      <c r="E627" s="149"/>
      <c r="F627" s="31"/>
      <c r="G627" s="50"/>
    </row>
    <row r="628" ht="15.75" customHeight="1">
      <c r="A628" s="30"/>
      <c r="B628" s="30"/>
      <c r="C628" s="30"/>
      <c r="E628" s="149"/>
      <c r="F628" s="31"/>
      <c r="G628" s="50"/>
    </row>
    <row r="629" ht="15.75" customHeight="1">
      <c r="A629" s="30"/>
      <c r="B629" s="30"/>
      <c r="C629" s="30"/>
      <c r="E629" s="149"/>
      <c r="F629" s="31"/>
      <c r="G629" s="50"/>
    </row>
    <row r="630" ht="15.75" customHeight="1">
      <c r="A630" s="30"/>
      <c r="B630" s="30"/>
      <c r="C630" s="30"/>
      <c r="E630" s="149"/>
      <c r="F630" s="31"/>
      <c r="G630" s="50"/>
    </row>
    <row r="631" ht="15.75" customHeight="1">
      <c r="A631" s="30"/>
      <c r="B631" s="30"/>
      <c r="C631" s="30"/>
      <c r="E631" s="149"/>
      <c r="F631" s="31"/>
      <c r="G631" s="50"/>
    </row>
    <row r="632" ht="15.75" customHeight="1">
      <c r="A632" s="30"/>
      <c r="B632" s="30"/>
      <c r="C632" s="30"/>
      <c r="E632" s="149"/>
      <c r="F632" s="31"/>
      <c r="G632" s="50"/>
    </row>
    <row r="633" ht="15.75" customHeight="1">
      <c r="A633" s="30"/>
      <c r="B633" s="30"/>
      <c r="C633" s="30"/>
      <c r="E633" s="149"/>
      <c r="F633" s="31"/>
      <c r="G633" s="50"/>
    </row>
    <row r="634" ht="15.75" customHeight="1">
      <c r="A634" s="30"/>
      <c r="B634" s="30"/>
      <c r="C634" s="30"/>
      <c r="E634" s="149"/>
      <c r="F634" s="31"/>
      <c r="G634" s="50"/>
    </row>
    <row r="635" ht="15.75" customHeight="1">
      <c r="A635" s="30"/>
      <c r="B635" s="30"/>
      <c r="C635" s="30"/>
      <c r="E635" s="149"/>
      <c r="F635" s="31"/>
      <c r="G635" s="50"/>
    </row>
    <row r="636" ht="15.75" customHeight="1">
      <c r="A636" s="30"/>
      <c r="B636" s="30"/>
      <c r="C636" s="30"/>
      <c r="E636" s="149"/>
      <c r="F636" s="31"/>
      <c r="G636" s="50"/>
    </row>
    <row r="637" ht="15.75" customHeight="1">
      <c r="A637" s="30"/>
      <c r="B637" s="30"/>
      <c r="C637" s="30"/>
      <c r="E637" s="149"/>
      <c r="F637" s="31"/>
      <c r="G637" s="50"/>
    </row>
    <row r="638" ht="15.75" customHeight="1">
      <c r="A638" s="30"/>
      <c r="B638" s="30"/>
      <c r="C638" s="30"/>
      <c r="E638" s="149"/>
      <c r="F638" s="31"/>
      <c r="G638" s="50"/>
    </row>
    <row r="639" ht="15.75" customHeight="1">
      <c r="A639" s="30"/>
      <c r="B639" s="30"/>
      <c r="C639" s="30"/>
      <c r="E639" s="149"/>
      <c r="F639" s="31"/>
      <c r="G639" s="50"/>
    </row>
    <row r="640" ht="15.75" customHeight="1">
      <c r="A640" s="30"/>
      <c r="B640" s="30"/>
      <c r="C640" s="30"/>
      <c r="E640" s="149"/>
      <c r="F640" s="31"/>
      <c r="G640" s="50"/>
    </row>
    <row r="641" ht="15.75" customHeight="1">
      <c r="A641" s="30"/>
      <c r="B641" s="30"/>
      <c r="C641" s="30"/>
      <c r="E641" s="149"/>
      <c r="F641" s="31"/>
      <c r="G641" s="50"/>
    </row>
    <row r="642" ht="15.75" customHeight="1">
      <c r="A642" s="30"/>
      <c r="B642" s="30"/>
      <c r="C642" s="30"/>
      <c r="E642" s="149"/>
      <c r="F642" s="31"/>
      <c r="G642" s="50"/>
    </row>
    <row r="643" ht="15.75" customHeight="1">
      <c r="A643" s="30"/>
      <c r="B643" s="30"/>
      <c r="C643" s="30"/>
      <c r="E643" s="149"/>
      <c r="F643" s="31"/>
      <c r="G643" s="50"/>
    </row>
    <row r="644" ht="15.75" customHeight="1">
      <c r="A644" s="30"/>
      <c r="B644" s="30"/>
      <c r="C644" s="30"/>
      <c r="E644" s="149"/>
      <c r="F644" s="31"/>
      <c r="G644" s="50"/>
    </row>
    <row r="645" ht="15.75" customHeight="1">
      <c r="A645" s="30"/>
      <c r="B645" s="30"/>
      <c r="C645" s="30"/>
      <c r="E645" s="149"/>
      <c r="F645" s="31"/>
      <c r="G645" s="50"/>
    </row>
    <row r="646" ht="15.75" customHeight="1">
      <c r="A646" s="30"/>
      <c r="B646" s="30"/>
      <c r="C646" s="30"/>
      <c r="E646" s="149"/>
      <c r="F646" s="31"/>
      <c r="G646" s="50"/>
    </row>
    <row r="647" ht="15.75" customHeight="1">
      <c r="A647" s="30"/>
      <c r="B647" s="30"/>
      <c r="C647" s="30"/>
      <c r="E647" s="149"/>
      <c r="F647" s="31"/>
      <c r="G647" s="50"/>
    </row>
    <row r="648" ht="15.75" customHeight="1">
      <c r="A648" s="30"/>
      <c r="B648" s="30"/>
      <c r="C648" s="30"/>
      <c r="E648" s="149"/>
      <c r="F648" s="31"/>
      <c r="G648" s="50"/>
    </row>
    <row r="649" ht="15.75" customHeight="1">
      <c r="A649" s="30"/>
      <c r="B649" s="30"/>
      <c r="C649" s="30"/>
      <c r="E649" s="149"/>
      <c r="F649" s="31"/>
      <c r="G649" s="50"/>
    </row>
    <row r="650" ht="15.75" customHeight="1">
      <c r="A650" s="30"/>
      <c r="B650" s="30"/>
      <c r="C650" s="30"/>
      <c r="E650" s="149"/>
      <c r="F650" s="31"/>
      <c r="G650" s="50"/>
    </row>
    <row r="651" ht="15.75" customHeight="1">
      <c r="A651" s="30"/>
      <c r="B651" s="30"/>
      <c r="C651" s="30"/>
      <c r="E651" s="149"/>
      <c r="F651" s="31"/>
      <c r="G651" s="50"/>
    </row>
    <row r="652" ht="15.75" customHeight="1">
      <c r="A652" s="30"/>
      <c r="B652" s="30"/>
      <c r="C652" s="30"/>
      <c r="E652" s="149"/>
      <c r="F652" s="31"/>
      <c r="G652" s="50"/>
    </row>
    <row r="653" ht="15.75" customHeight="1">
      <c r="A653" s="30"/>
      <c r="B653" s="30"/>
      <c r="C653" s="30"/>
      <c r="E653" s="149"/>
      <c r="F653" s="31"/>
      <c r="G653" s="50"/>
    </row>
    <row r="654" ht="15.75" customHeight="1">
      <c r="A654" s="30"/>
      <c r="B654" s="30"/>
      <c r="C654" s="30"/>
      <c r="E654" s="149"/>
      <c r="F654" s="31"/>
      <c r="G654" s="50"/>
    </row>
    <row r="655" ht="15.75" customHeight="1">
      <c r="A655" s="30"/>
      <c r="B655" s="30"/>
      <c r="C655" s="30"/>
      <c r="E655" s="149"/>
      <c r="F655" s="31"/>
      <c r="G655" s="50"/>
    </row>
    <row r="656" ht="15.75" customHeight="1">
      <c r="A656" s="30"/>
      <c r="B656" s="30"/>
      <c r="C656" s="30"/>
      <c r="E656" s="149"/>
      <c r="F656" s="31"/>
      <c r="G656" s="50"/>
    </row>
    <row r="657" ht="15.75" customHeight="1">
      <c r="A657" s="30"/>
      <c r="B657" s="30"/>
      <c r="C657" s="30"/>
      <c r="E657" s="149"/>
      <c r="F657" s="31"/>
      <c r="G657" s="50"/>
    </row>
    <row r="658" ht="15.75" customHeight="1">
      <c r="A658" s="30"/>
      <c r="B658" s="30"/>
      <c r="C658" s="30"/>
      <c r="E658" s="149"/>
      <c r="F658" s="31"/>
      <c r="G658" s="50"/>
    </row>
    <row r="659" ht="15.75" customHeight="1">
      <c r="A659" s="30"/>
      <c r="B659" s="30"/>
      <c r="C659" s="30"/>
      <c r="E659" s="149"/>
      <c r="F659" s="31"/>
      <c r="G659" s="50"/>
    </row>
    <row r="660" ht="15.75" customHeight="1">
      <c r="A660" s="30"/>
      <c r="B660" s="30"/>
      <c r="C660" s="30"/>
      <c r="E660" s="149"/>
      <c r="F660" s="31"/>
      <c r="G660" s="50"/>
    </row>
    <row r="661" ht="15.75" customHeight="1">
      <c r="A661" s="30"/>
      <c r="B661" s="30"/>
      <c r="C661" s="30"/>
      <c r="E661" s="149"/>
      <c r="F661" s="31"/>
      <c r="G661" s="50"/>
    </row>
    <row r="662" ht="15.75" customHeight="1">
      <c r="A662" s="30"/>
      <c r="B662" s="30"/>
      <c r="C662" s="30"/>
      <c r="E662" s="149"/>
      <c r="F662" s="31"/>
      <c r="G662" s="50"/>
    </row>
    <row r="663" ht="15.75" customHeight="1">
      <c r="A663" s="30"/>
      <c r="B663" s="30"/>
      <c r="C663" s="30"/>
      <c r="E663" s="149"/>
      <c r="F663" s="31"/>
      <c r="G663" s="50"/>
    </row>
    <row r="664" ht="15.75" customHeight="1">
      <c r="A664" s="30"/>
      <c r="B664" s="30"/>
      <c r="C664" s="30"/>
      <c r="E664" s="149"/>
      <c r="F664" s="31"/>
      <c r="G664" s="50"/>
    </row>
    <row r="665" ht="15.75" customHeight="1">
      <c r="A665" s="30"/>
      <c r="B665" s="30"/>
      <c r="C665" s="30"/>
      <c r="E665" s="149"/>
      <c r="F665" s="31"/>
      <c r="G665" s="50"/>
    </row>
    <row r="666" ht="15.75" customHeight="1">
      <c r="A666" s="30"/>
      <c r="B666" s="30"/>
      <c r="C666" s="30"/>
      <c r="E666" s="149"/>
      <c r="F666" s="31"/>
      <c r="G666" s="50"/>
    </row>
    <row r="667" ht="15.75" customHeight="1">
      <c r="A667" s="30"/>
      <c r="B667" s="30"/>
      <c r="C667" s="30"/>
      <c r="E667" s="149"/>
      <c r="F667" s="31"/>
      <c r="G667" s="50"/>
    </row>
    <row r="668" ht="15.75" customHeight="1">
      <c r="A668" s="30"/>
      <c r="B668" s="30"/>
      <c r="C668" s="30"/>
      <c r="E668" s="149"/>
      <c r="F668" s="31"/>
      <c r="G668" s="50"/>
    </row>
    <row r="669" ht="15.75" customHeight="1">
      <c r="A669" s="30"/>
      <c r="B669" s="30"/>
      <c r="C669" s="30"/>
      <c r="E669" s="149"/>
      <c r="F669" s="31"/>
      <c r="G669" s="50"/>
    </row>
    <row r="670" ht="15.75" customHeight="1">
      <c r="A670" s="30"/>
      <c r="B670" s="30"/>
      <c r="C670" s="30"/>
      <c r="E670" s="149"/>
      <c r="F670" s="31"/>
      <c r="G670" s="50"/>
    </row>
    <row r="671" ht="15.75" customHeight="1">
      <c r="A671" s="30"/>
      <c r="B671" s="30"/>
      <c r="C671" s="30"/>
      <c r="E671" s="149"/>
      <c r="F671" s="31"/>
      <c r="G671" s="50"/>
    </row>
    <row r="672" ht="15.75" customHeight="1">
      <c r="A672" s="30"/>
      <c r="B672" s="30"/>
      <c r="C672" s="30"/>
      <c r="E672" s="149"/>
      <c r="F672" s="31"/>
      <c r="G672" s="50"/>
    </row>
    <row r="673" ht="15.75" customHeight="1">
      <c r="A673" s="30"/>
      <c r="B673" s="30"/>
      <c r="C673" s="30"/>
      <c r="E673" s="149"/>
      <c r="F673" s="31"/>
      <c r="G673" s="50"/>
    </row>
    <row r="674" ht="15.75" customHeight="1">
      <c r="A674" s="30"/>
      <c r="B674" s="30"/>
      <c r="C674" s="30"/>
      <c r="E674" s="149"/>
      <c r="F674" s="31"/>
      <c r="G674" s="50"/>
    </row>
    <row r="675" ht="15.75" customHeight="1">
      <c r="A675" s="30"/>
      <c r="B675" s="30"/>
      <c r="C675" s="30"/>
      <c r="E675" s="149"/>
      <c r="F675" s="31"/>
      <c r="G675" s="50"/>
    </row>
    <row r="676" ht="15.75" customHeight="1">
      <c r="A676" s="30"/>
      <c r="B676" s="30"/>
      <c r="C676" s="30"/>
      <c r="E676" s="149"/>
      <c r="F676" s="31"/>
      <c r="G676" s="50"/>
    </row>
    <row r="677" ht="15.75" customHeight="1">
      <c r="A677" s="30"/>
      <c r="B677" s="30"/>
      <c r="C677" s="30"/>
      <c r="E677" s="149"/>
      <c r="F677" s="31"/>
      <c r="G677" s="50"/>
    </row>
    <row r="678" ht="15.75" customHeight="1">
      <c r="A678" s="30"/>
      <c r="B678" s="30"/>
      <c r="C678" s="30"/>
      <c r="E678" s="149"/>
      <c r="F678" s="31"/>
      <c r="G678" s="50"/>
    </row>
    <row r="679" ht="15.75" customHeight="1">
      <c r="A679" s="30"/>
      <c r="B679" s="30"/>
      <c r="C679" s="30"/>
      <c r="E679" s="149"/>
      <c r="F679" s="31"/>
      <c r="G679" s="50"/>
    </row>
    <row r="680" ht="15.75" customHeight="1">
      <c r="A680" s="30"/>
      <c r="B680" s="30"/>
      <c r="C680" s="30"/>
      <c r="E680" s="149"/>
      <c r="F680" s="31"/>
      <c r="G680" s="50"/>
    </row>
    <row r="681" ht="15.75" customHeight="1">
      <c r="A681" s="30"/>
      <c r="B681" s="30"/>
      <c r="C681" s="30"/>
      <c r="E681" s="149"/>
      <c r="F681" s="31"/>
      <c r="G681" s="50"/>
    </row>
    <row r="682" ht="15.75" customHeight="1">
      <c r="A682" s="30"/>
      <c r="B682" s="30"/>
      <c r="C682" s="30"/>
      <c r="E682" s="149"/>
      <c r="F682" s="31"/>
      <c r="G682" s="50"/>
    </row>
    <row r="683" ht="15.75" customHeight="1">
      <c r="A683" s="30"/>
      <c r="B683" s="30"/>
      <c r="C683" s="30"/>
      <c r="E683" s="149"/>
      <c r="F683" s="31"/>
      <c r="G683" s="50"/>
    </row>
    <row r="684" ht="15.75" customHeight="1">
      <c r="A684" s="30"/>
      <c r="B684" s="30"/>
      <c r="C684" s="30"/>
      <c r="E684" s="149"/>
      <c r="F684" s="31"/>
      <c r="G684" s="50"/>
    </row>
    <row r="685" ht="15.75" customHeight="1">
      <c r="A685" s="30"/>
      <c r="B685" s="30"/>
      <c r="C685" s="30"/>
      <c r="E685" s="149"/>
      <c r="F685" s="31"/>
      <c r="G685" s="50"/>
    </row>
    <row r="686" ht="15.75" customHeight="1">
      <c r="A686" s="30"/>
      <c r="B686" s="30"/>
      <c r="C686" s="30"/>
      <c r="E686" s="149"/>
      <c r="F686" s="31"/>
      <c r="G686" s="50"/>
    </row>
    <row r="687" ht="15.75" customHeight="1">
      <c r="A687" s="30"/>
      <c r="B687" s="30"/>
      <c r="C687" s="30"/>
      <c r="E687" s="149"/>
      <c r="F687" s="31"/>
      <c r="G687" s="50"/>
    </row>
    <row r="688" ht="15.75" customHeight="1">
      <c r="A688" s="30"/>
      <c r="B688" s="30"/>
      <c r="C688" s="30"/>
      <c r="E688" s="149"/>
      <c r="F688" s="31"/>
      <c r="G688" s="50"/>
    </row>
    <row r="689" ht="15.75" customHeight="1">
      <c r="A689" s="30"/>
      <c r="B689" s="30"/>
      <c r="C689" s="30"/>
      <c r="E689" s="149"/>
      <c r="F689" s="31"/>
      <c r="G689" s="50"/>
    </row>
    <row r="690" ht="15.75" customHeight="1">
      <c r="A690" s="30"/>
      <c r="B690" s="30"/>
      <c r="C690" s="30"/>
      <c r="E690" s="149"/>
      <c r="F690" s="31"/>
      <c r="G690" s="50"/>
    </row>
    <row r="691" ht="15.75" customHeight="1">
      <c r="A691" s="30"/>
      <c r="B691" s="30"/>
      <c r="C691" s="30"/>
      <c r="E691" s="149"/>
      <c r="F691" s="31"/>
      <c r="G691" s="50"/>
    </row>
    <row r="692" ht="15.75" customHeight="1">
      <c r="A692" s="30"/>
      <c r="B692" s="30"/>
      <c r="C692" s="30"/>
      <c r="E692" s="149"/>
      <c r="F692" s="31"/>
      <c r="G692" s="50"/>
    </row>
    <row r="693" ht="15.75" customHeight="1">
      <c r="A693" s="30"/>
      <c r="B693" s="30"/>
      <c r="C693" s="30"/>
      <c r="E693" s="149"/>
      <c r="F693" s="31"/>
      <c r="G693" s="50"/>
    </row>
    <row r="694" ht="15.75" customHeight="1">
      <c r="A694" s="30"/>
      <c r="B694" s="30"/>
      <c r="C694" s="30"/>
      <c r="E694" s="149"/>
      <c r="F694" s="31"/>
      <c r="G694" s="50"/>
    </row>
    <row r="695" ht="15.75" customHeight="1">
      <c r="A695" s="30"/>
      <c r="B695" s="30"/>
      <c r="C695" s="30"/>
      <c r="E695" s="149"/>
      <c r="F695" s="31"/>
      <c r="G695" s="50"/>
    </row>
    <row r="696" ht="15.75" customHeight="1">
      <c r="A696" s="30"/>
      <c r="B696" s="30"/>
      <c r="C696" s="30"/>
      <c r="E696" s="149"/>
      <c r="F696" s="31"/>
      <c r="G696" s="50"/>
    </row>
    <row r="697" ht="15.75" customHeight="1">
      <c r="A697" s="30"/>
      <c r="B697" s="30"/>
      <c r="C697" s="30"/>
      <c r="E697" s="149"/>
      <c r="F697" s="31"/>
      <c r="G697" s="50"/>
    </row>
    <row r="698" ht="15.75" customHeight="1">
      <c r="A698" s="30"/>
      <c r="B698" s="30"/>
      <c r="C698" s="30"/>
      <c r="E698" s="149"/>
      <c r="F698" s="31"/>
      <c r="G698" s="50"/>
    </row>
    <row r="699" ht="15.75" customHeight="1">
      <c r="A699" s="30"/>
      <c r="B699" s="30"/>
      <c r="C699" s="30"/>
      <c r="E699" s="149"/>
      <c r="F699" s="31"/>
      <c r="G699" s="50"/>
    </row>
    <row r="700" ht="15.75" customHeight="1">
      <c r="A700" s="30"/>
      <c r="B700" s="30"/>
      <c r="C700" s="30"/>
      <c r="E700" s="149"/>
      <c r="F700" s="31"/>
      <c r="G700" s="50"/>
    </row>
    <row r="701" ht="15.75" customHeight="1">
      <c r="A701" s="30"/>
      <c r="B701" s="30"/>
      <c r="C701" s="30"/>
      <c r="E701" s="149"/>
      <c r="F701" s="31"/>
      <c r="G701" s="50"/>
    </row>
    <row r="702" ht="15.75" customHeight="1">
      <c r="A702" s="30"/>
      <c r="B702" s="30"/>
      <c r="C702" s="30"/>
      <c r="E702" s="149"/>
      <c r="F702" s="31"/>
      <c r="G702" s="50"/>
    </row>
    <row r="703" ht="15.75" customHeight="1">
      <c r="A703" s="30"/>
      <c r="B703" s="30"/>
      <c r="C703" s="30"/>
      <c r="E703" s="149"/>
      <c r="F703" s="31"/>
      <c r="G703" s="50"/>
    </row>
    <row r="704" ht="15.75" customHeight="1">
      <c r="A704" s="30"/>
      <c r="B704" s="30"/>
      <c r="C704" s="30"/>
      <c r="E704" s="149"/>
      <c r="F704" s="31"/>
      <c r="G704" s="50"/>
    </row>
    <row r="705" ht="15.75" customHeight="1">
      <c r="A705" s="30"/>
      <c r="B705" s="30"/>
      <c r="C705" s="30"/>
      <c r="E705" s="149"/>
      <c r="F705" s="31"/>
      <c r="G705" s="50"/>
    </row>
    <row r="706" ht="15.75" customHeight="1">
      <c r="A706" s="30"/>
      <c r="B706" s="30"/>
      <c r="C706" s="30"/>
      <c r="E706" s="149"/>
      <c r="F706" s="31"/>
      <c r="G706" s="50"/>
    </row>
    <row r="707" ht="15.75" customHeight="1">
      <c r="A707" s="30"/>
      <c r="B707" s="30"/>
      <c r="C707" s="30"/>
      <c r="E707" s="149"/>
      <c r="F707" s="31"/>
      <c r="G707" s="50"/>
    </row>
    <row r="708" ht="15.75" customHeight="1">
      <c r="A708" s="30"/>
      <c r="B708" s="30"/>
      <c r="C708" s="30"/>
      <c r="E708" s="149"/>
      <c r="F708" s="31"/>
      <c r="G708" s="50"/>
    </row>
    <row r="709" ht="15.75" customHeight="1">
      <c r="A709" s="30"/>
      <c r="B709" s="30"/>
      <c r="C709" s="30"/>
      <c r="E709" s="149"/>
      <c r="F709" s="31"/>
      <c r="G709" s="50"/>
    </row>
    <row r="710" ht="15.75" customHeight="1">
      <c r="A710" s="30"/>
      <c r="B710" s="30"/>
      <c r="C710" s="30"/>
      <c r="E710" s="149"/>
      <c r="F710" s="31"/>
      <c r="G710" s="50"/>
    </row>
    <row r="711" ht="15.75" customHeight="1">
      <c r="A711" s="30"/>
      <c r="B711" s="30"/>
      <c r="C711" s="30"/>
      <c r="E711" s="149"/>
      <c r="F711" s="31"/>
      <c r="G711" s="50"/>
    </row>
    <row r="712" ht="15.75" customHeight="1">
      <c r="A712" s="30"/>
      <c r="B712" s="30"/>
      <c r="C712" s="30"/>
      <c r="E712" s="149"/>
      <c r="F712" s="31"/>
      <c r="G712" s="50"/>
    </row>
    <row r="713" ht="15.75" customHeight="1">
      <c r="A713" s="30"/>
      <c r="B713" s="30"/>
      <c r="C713" s="30"/>
      <c r="E713" s="149"/>
      <c r="F713" s="31"/>
      <c r="G713" s="50"/>
    </row>
    <row r="714" ht="15.75" customHeight="1">
      <c r="A714" s="30"/>
      <c r="B714" s="30"/>
      <c r="C714" s="30"/>
      <c r="E714" s="149"/>
      <c r="F714" s="31"/>
      <c r="G714" s="50"/>
    </row>
    <row r="715" ht="15.75" customHeight="1">
      <c r="A715" s="30"/>
      <c r="B715" s="30"/>
      <c r="C715" s="30"/>
      <c r="E715" s="149"/>
      <c r="F715" s="31"/>
      <c r="G715" s="50"/>
    </row>
    <row r="716" ht="15.75" customHeight="1">
      <c r="A716" s="30"/>
      <c r="B716" s="30"/>
      <c r="C716" s="30"/>
      <c r="E716" s="149"/>
      <c r="F716" s="31"/>
      <c r="G716" s="50"/>
    </row>
    <row r="717" ht="15.75" customHeight="1">
      <c r="A717" s="30"/>
      <c r="B717" s="30"/>
      <c r="C717" s="30"/>
      <c r="E717" s="149"/>
      <c r="F717" s="31"/>
      <c r="G717" s="50"/>
    </row>
    <row r="718" ht="15.75" customHeight="1">
      <c r="A718" s="30"/>
      <c r="B718" s="30"/>
      <c r="C718" s="30"/>
      <c r="E718" s="149"/>
      <c r="F718" s="31"/>
      <c r="G718" s="50"/>
    </row>
    <row r="719" ht="15.75" customHeight="1">
      <c r="A719" s="30"/>
      <c r="B719" s="30"/>
      <c r="C719" s="30"/>
      <c r="E719" s="149"/>
      <c r="F719" s="31"/>
      <c r="G719" s="50"/>
    </row>
    <row r="720" ht="15.75" customHeight="1">
      <c r="A720" s="30"/>
      <c r="B720" s="30"/>
      <c r="C720" s="30"/>
      <c r="E720" s="149"/>
      <c r="F720" s="31"/>
      <c r="G720" s="50"/>
    </row>
    <row r="721" ht="15.75" customHeight="1">
      <c r="A721" s="30"/>
      <c r="B721" s="30"/>
      <c r="C721" s="30"/>
      <c r="E721" s="149"/>
      <c r="F721" s="31"/>
      <c r="G721" s="50"/>
    </row>
    <row r="722" ht="15.75" customHeight="1">
      <c r="A722" s="30"/>
      <c r="B722" s="30"/>
      <c r="C722" s="30"/>
      <c r="E722" s="149"/>
      <c r="F722" s="31"/>
      <c r="G722" s="50"/>
    </row>
    <row r="723" ht="15.75" customHeight="1">
      <c r="A723" s="30"/>
      <c r="B723" s="30"/>
      <c r="C723" s="30"/>
      <c r="E723" s="149"/>
      <c r="F723" s="31"/>
      <c r="G723" s="50"/>
    </row>
    <row r="724" ht="15.75" customHeight="1">
      <c r="A724" s="30"/>
      <c r="B724" s="30"/>
      <c r="C724" s="30"/>
      <c r="E724" s="149"/>
      <c r="F724" s="31"/>
      <c r="G724" s="50"/>
    </row>
    <row r="725" ht="15.75" customHeight="1">
      <c r="A725" s="30"/>
      <c r="B725" s="30"/>
      <c r="C725" s="30"/>
      <c r="E725" s="149"/>
      <c r="F725" s="31"/>
      <c r="G725" s="50"/>
    </row>
    <row r="726" ht="15.75" customHeight="1">
      <c r="A726" s="30"/>
      <c r="B726" s="30"/>
      <c r="C726" s="30"/>
      <c r="E726" s="149"/>
      <c r="F726" s="31"/>
      <c r="G726" s="50"/>
    </row>
    <row r="727" ht="15.75" customHeight="1">
      <c r="A727" s="30"/>
      <c r="B727" s="30"/>
      <c r="C727" s="30"/>
      <c r="E727" s="149"/>
      <c r="F727" s="31"/>
      <c r="G727" s="50"/>
    </row>
    <row r="728" ht="15.75" customHeight="1">
      <c r="A728" s="30"/>
      <c r="B728" s="30"/>
      <c r="C728" s="30"/>
      <c r="E728" s="149"/>
      <c r="F728" s="31"/>
      <c r="G728" s="50"/>
    </row>
    <row r="729" ht="15.75" customHeight="1">
      <c r="A729" s="30"/>
      <c r="B729" s="30"/>
      <c r="C729" s="30"/>
      <c r="E729" s="149"/>
      <c r="F729" s="31"/>
      <c r="G729" s="50"/>
    </row>
    <row r="730" ht="15.75" customHeight="1">
      <c r="A730" s="30"/>
      <c r="B730" s="30"/>
      <c r="C730" s="30"/>
      <c r="E730" s="149"/>
      <c r="F730" s="31"/>
      <c r="G730" s="50"/>
    </row>
    <row r="731" ht="15.75" customHeight="1">
      <c r="A731" s="30"/>
      <c r="B731" s="30"/>
      <c r="C731" s="30"/>
      <c r="E731" s="149"/>
      <c r="F731" s="31"/>
      <c r="G731" s="50"/>
    </row>
    <row r="732" ht="15.75" customHeight="1">
      <c r="A732" s="30"/>
      <c r="B732" s="30"/>
      <c r="C732" s="30"/>
      <c r="E732" s="149"/>
      <c r="F732" s="31"/>
      <c r="G732" s="50"/>
    </row>
    <row r="733" ht="15.75" customHeight="1">
      <c r="A733" s="30"/>
      <c r="B733" s="30"/>
      <c r="C733" s="30"/>
      <c r="E733" s="149"/>
      <c r="F733" s="31"/>
      <c r="G733" s="50"/>
    </row>
    <row r="734" ht="15.75" customHeight="1">
      <c r="A734" s="30"/>
      <c r="B734" s="30"/>
      <c r="C734" s="30"/>
      <c r="E734" s="149"/>
      <c r="F734" s="31"/>
      <c r="G734" s="50"/>
    </row>
    <row r="735" ht="15.75" customHeight="1">
      <c r="A735" s="30"/>
      <c r="B735" s="30"/>
      <c r="C735" s="30"/>
      <c r="E735" s="149"/>
      <c r="F735" s="31"/>
      <c r="G735" s="50"/>
    </row>
    <row r="736" ht="15.75" customHeight="1">
      <c r="A736" s="30"/>
      <c r="B736" s="30"/>
      <c r="C736" s="30"/>
      <c r="E736" s="149"/>
      <c r="F736" s="31"/>
      <c r="G736" s="50"/>
    </row>
    <row r="737" ht="15.75" customHeight="1">
      <c r="A737" s="30"/>
      <c r="B737" s="30"/>
      <c r="C737" s="30"/>
      <c r="E737" s="149"/>
      <c r="F737" s="31"/>
      <c r="G737" s="50"/>
    </row>
    <row r="738" ht="15.75" customHeight="1">
      <c r="A738" s="30"/>
      <c r="B738" s="30"/>
      <c r="C738" s="30"/>
      <c r="E738" s="149"/>
      <c r="F738" s="31"/>
      <c r="G738" s="50"/>
    </row>
    <row r="739" ht="15.75" customHeight="1">
      <c r="A739" s="30"/>
      <c r="B739" s="30"/>
      <c r="C739" s="30"/>
      <c r="E739" s="149"/>
      <c r="F739" s="31"/>
      <c r="G739" s="50"/>
    </row>
    <row r="740" ht="15.75" customHeight="1">
      <c r="A740" s="30"/>
      <c r="B740" s="30"/>
      <c r="C740" s="30"/>
      <c r="E740" s="149"/>
      <c r="F740" s="31"/>
      <c r="G740" s="50"/>
    </row>
    <row r="741" ht="15.75" customHeight="1">
      <c r="A741" s="30"/>
      <c r="B741" s="30"/>
      <c r="C741" s="30"/>
      <c r="E741" s="149"/>
      <c r="F741" s="31"/>
      <c r="G741" s="50"/>
    </row>
    <row r="742" ht="15.75" customHeight="1">
      <c r="A742" s="30"/>
      <c r="B742" s="30"/>
      <c r="C742" s="30"/>
      <c r="E742" s="149"/>
      <c r="F742" s="31"/>
      <c r="G742" s="50"/>
    </row>
    <row r="743" ht="15.75" customHeight="1">
      <c r="A743" s="30"/>
      <c r="B743" s="30"/>
      <c r="C743" s="30"/>
      <c r="E743" s="149"/>
      <c r="F743" s="31"/>
      <c r="G743" s="50"/>
    </row>
    <row r="744" ht="15.75" customHeight="1">
      <c r="A744" s="30"/>
      <c r="B744" s="30"/>
      <c r="C744" s="30"/>
      <c r="E744" s="149"/>
      <c r="F744" s="31"/>
      <c r="G744" s="50"/>
    </row>
    <row r="745" ht="15.75" customHeight="1">
      <c r="A745" s="30"/>
      <c r="B745" s="30"/>
      <c r="C745" s="30"/>
      <c r="E745" s="149"/>
      <c r="F745" s="31"/>
      <c r="G745" s="50"/>
    </row>
    <row r="746" ht="15.75" customHeight="1">
      <c r="A746" s="30"/>
      <c r="B746" s="30"/>
      <c r="C746" s="30"/>
      <c r="E746" s="149"/>
      <c r="F746" s="31"/>
      <c r="G746" s="50"/>
    </row>
    <row r="747" ht="15.75" customHeight="1">
      <c r="A747" s="30"/>
      <c r="B747" s="30"/>
      <c r="C747" s="30"/>
      <c r="E747" s="149"/>
      <c r="F747" s="31"/>
      <c r="G747" s="50"/>
    </row>
    <row r="748" ht="15.75" customHeight="1">
      <c r="A748" s="30"/>
      <c r="B748" s="30"/>
      <c r="C748" s="30"/>
      <c r="E748" s="149"/>
      <c r="F748" s="31"/>
      <c r="G748" s="50"/>
    </row>
    <row r="749" ht="15.75" customHeight="1">
      <c r="A749" s="30"/>
      <c r="B749" s="30"/>
      <c r="C749" s="30"/>
      <c r="E749" s="149"/>
      <c r="F749" s="31"/>
      <c r="G749" s="50"/>
    </row>
    <row r="750" ht="15.75" customHeight="1">
      <c r="A750" s="30"/>
      <c r="B750" s="30"/>
      <c r="C750" s="30"/>
      <c r="E750" s="149"/>
      <c r="F750" s="31"/>
      <c r="G750" s="50"/>
    </row>
    <row r="751" ht="15.75" customHeight="1">
      <c r="A751" s="30"/>
      <c r="B751" s="30"/>
      <c r="C751" s="30"/>
      <c r="E751" s="149"/>
      <c r="F751" s="31"/>
      <c r="G751" s="50"/>
    </row>
    <row r="752" ht="15.75" customHeight="1">
      <c r="A752" s="30"/>
      <c r="B752" s="30"/>
      <c r="C752" s="30"/>
      <c r="E752" s="149"/>
      <c r="F752" s="31"/>
      <c r="G752" s="50"/>
    </row>
    <row r="753" ht="15.75" customHeight="1">
      <c r="A753" s="30"/>
      <c r="B753" s="30"/>
      <c r="C753" s="30"/>
      <c r="E753" s="149"/>
      <c r="F753" s="31"/>
      <c r="G753" s="50"/>
    </row>
    <row r="754" ht="15.75" customHeight="1">
      <c r="A754" s="30"/>
      <c r="B754" s="30"/>
      <c r="C754" s="30"/>
      <c r="E754" s="149"/>
      <c r="F754" s="31"/>
      <c r="G754" s="50"/>
    </row>
    <row r="755" ht="15.75" customHeight="1">
      <c r="A755" s="30"/>
      <c r="B755" s="30"/>
      <c r="C755" s="30"/>
      <c r="E755" s="149"/>
      <c r="F755" s="31"/>
      <c r="G755" s="50"/>
    </row>
    <row r="756" ht="15.75" customHeight="1">
      <c r="A756" s="30"/>
      <c r="B756" s="30"/>
      <c r="C756" s="30"/>
      <c r="E756" s="149"/>
      <c r="F756" s="31"/>
      <c r="G756" s="50"/>
    </row>
    <row r="757" ht="15.75" customHeight="1">
      <c r="A757" s="30"/>
      <c r="B757" s="30"/>
      <c r="C757" s="30"/>
      <c r="E757" s="149"/>
      <c r="F757" s="31"/>
      <c r="G757" s="50"/>
    </row>
    <row r="758" ht="15.75" customHeight="1">
      <c r="A758" s="30"/>
      <c r="B758" s="30"/>
      <c r="C758" s="30"/>
      <c r="E758" s="149"/>
      <c r="F758" s="31"/>
      <c r="G758" s="50"/>
    </row>
    <row r="759" ht="15.75" customHeight="1">
      <c r="A759" s="30"/>
      <c r="B759" s="30"/>
      <c r="C759" s="30"/>
      <c r="E759" s="149"/>
      <c r="F759" s="31"/>
      <c r="G759" s="50"/>
    </row>
    <row r="760" ht="15.75" customHeight="1">
      <c r="A760" s="30"/>
      <c r="B760" s="30"/>
      <c r="C760" s="30"/>
      <c r="E760" s="149"/>
      <c r="F760" s="31"/>
      <c r="G760" s="50"/>
    </row>
    <row r="761" ht="15.75" customHeight="1">
      <c r="A761" s="30"/>
      <c r="B761" s="30"/>
      <c r="C761" s="30"/>
      <c r="E761" s="149"/>
      <c r="F761" s="31"/>
      <c r="G761" s="50"/>
    </row>
    <row r="762" ht="15.75" customHeight="1">
      <c r="A762" s="30"/>
      <c r="B762" s="30"/>
      <c r="C762" s="30"/>
      <c r="E762" s="149"/>
      <c r="F762" s="31"/>
      <c r="G762" s="50"/>
    </row>
    <row r="763" ht="15.75" customHeight="1">
      <c r="A763" s="30"/>
      <c r="B763" s="30"/>
      <c r="C763" s="30"/>
      <c r="E763" s="149"/>
      <c r="F763" s="31"/>
      <c r="G763" s="50"/>
    </row>
    <row r="764" ht="15.75" customHeight="1">
      <c r="A764" s="30"/>
      <c r="B764" s="30"/>
      <c r="C764" s="30"/>
      <c r="E764" s="149"/>
      <c r="F764" s="31"/>
      <c r="G764" s="50"/>
    </row>
    <row r="765" ht="15.75" customHeight="1">
      <c r="A765" s="30"/>
      <c r="B765" s="30"/>
      <c r="C765" s="30"/>
      <c r="E765" s="149"/>
      <c r="F765" s="31"/>
      <c r="G765" s="50"/>
    </row>
    <row r="766" ht="15.75" customHeight="1">
      <c r="A766" s="30"/>
      <c r="B766" s="30"/>
      <c r="C766" s="30"/>
      <c r="E766" s="149"/>
      <c r="F766" s="31"/>
      <c r="G766" s="50"/>
    </row>
    <row r="767" ht="15.75" customHeight="1">
      <c r="A767" s="30"/>
      <c r="B767" s="30"/>
      <c r="C767" s="30"/>
      <c r="E767" s="149"/>
      <c r="F767" s="31"/>
      <c r="G767" s="50"/>
    </row>
    <row r="768" ht="15.75" customHeight="1">
      <c r="A768" s="30"/>
      <c r="B768" s="30"/>
      <c r="C768" s="30"/>
      <c r="E768" s="149"/>
      <c r="F768" s="31"/>
      <c r="G768" s="50"/>
    </row>
    <row r="769" ht="15.75" customHeight="1">
      <c r="A769" s="30"/>
      <c r="B769" s="30"/>
      <c r="C769" s="30"/>
      <c r="E769" s="149"/>
      <c r="F769" s="31"/>
      <c r="G769" s="50"/>
    </row>
    <row r="770" ht="15.75" customHeight="1">
      <c r="A770" s="30"/>
      <c r="B770" s="30"/>
      <c r="C770" s="30"/>
      <c r="E770" s="149"/>
      <c r="F770" s="31"/>
      <c r="G770" s="50"/>
    </row>
    <row r="771" ht="15.75" customHeight="1">
      <c r="A771" s="30"/>
      <c r="B771" s="30"/>
      <c r="C771" s="30"/>
      <c r="E771" s="149"/>
      <c r="F771" s="31"/>
      <c r="G771" s="50"/>
    </row>
    <row r="772" ht="15.75" customHeight="1">
      <c r="A772" s="30"/>
      <c r="B772" s="30"/>
      <c r="C772" s="30"/>
      <c r="E772" s="149"/>
      <c r="F772" s="31"/>
      <c r="G772" s="50"/>
    </row>
    <row r="773" ht="15.75" customHeight="1">
      <c r="A773" s="30"/>
      <c r="B773" s="30"/>
      <c r="C773" s="30"/>
      <c r="E773" s="149"/>
      <c r="F773" s="31"/>
      <c r="G773" s="50"/>
    </row>
    <row r="774" ht="15.75" customHeight="1">
      <c r="A774" s="30"/>
      <c r="B774" s="30"/>
      <c r="C774" s="30"/>
      <c r="E774" s="149"/>
      <c r="F774" s="31"/>
      <c r="G774" s="50"/>
    </row>
    <row r="775" ht="15.75" customHeight="1">
      <c r="A775" s="30"/>
      <c r="B775" s="30"/>
      <c r="C775" s="30"/>
      <c r="E775" s="149"/>
      <c r="F775" s="31"/>
      <c r="G775" s="50"/>
    </row>
    <row r="776" ht="15.75" customHeight="1">
      <c r="A776" s="30"/>
      <c r="B776" s="30"/>
      <c r="C776" s="30"/>
      <c r="E776" s="149"/>
      <c r="F776" s="31"/>
      <c r="G776" s="50"/>
    </row>
    <row r="777" ht="15.75" customHeight="1">
      <c r="A777" s="30"/>
      <c r="B777" s="30"/>
      <c r="C777" s="30"/>
      <c r="E777" s="149"/>
      <c r="F777" s="31"/>
      <c r="G777" s="50"/>
    </row>
    <row r="778" ht="15.75" customHeight="1">
      <c r="A778" s="30"/>
      <c r="B778" s="30"/>
      <c r="C778" s="30"/>
      <c r="E778" s="149"/>
      <c r="F778" s="31"/>
      <c r="G778" s="50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>
      <c r="A999" s="109"/>
      <c r="B999" s="109"/>
      <c r="F999" s="109"/>
      <c r="G999" s="109"/>
    </row>
    <row r="1000" ht="15.75" customHeight="1">
      <c r="A1000" s="109"/>
      <c r="B1000" s="109"/>
      <c r="F1000" s="109"/>
      <c r="G1000" s="109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1000">
      <formula1>Codes!$G$2:$G$51</formula1>
    </dataValidation>
    <dataValidation type="list" allowBlank="1" sqref="A4:A1000">
      <formula1>Codes!$C$2:$C$172</formula1>
    </dataValidation>
    <dataValidation type="list" allowBlank="1" sqref="B4:B1000">
      <formula1>Codes!$E$2:$E$6</formula1>
    </dataValidation>
    <dataValidation type="list" allowBlank="1" sqref="G4:G1000">
      <formula1>Codes!$A$2:$A$6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25.63"/>
    <col customWidth="1" min="5" max="6" width="12.63"/>
    <col customWidth="1" min="8" max="8" width="28.88"/>
    <col customWidth="1" min="9" max="9" width="30.5"/>
  </cols>
  <sheetData>
    <row r="1" ht="15.75" customHeight="1">
      <c r="A1" s="114" t="s">
        <v>1943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50"/>
      <c r="E2" s="117"/>
      <c r="F2" s="31"/>
      <c r="G2" s="30">
        <f>countif(G4:G2005,"Open")</f>
        <v>0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50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244</v>
      </c>
      <c r="B4" s="30" t="s">
        <v>7</v>
      </c>
      <c r="C4" s="30">
        <v>1.0</v>
      </c>
      <c r="D4" s="50" t="s">
        <v>1944</v>
      </c>
      <c r="E4" s="149">
        <v>199738.0</v>
      </c>
      <c r="F4" s="31" t="s">
        <v>46</v>
      </c>
      <c r="G4" s="50" t="s">
        <v>16</v>
      </c>
    </row>
    <row r="5" ht="15.75" customHeight="1">
      <c r="A5" s="30" t="s">
        <v>244</v>
      </c>
      <c r="B5" s="30" t="s">
        <v>7</v>
      </c>
      <c r="C5" s="30">
        <v>2.0</v>
      </c>
      <c r="D5" s="50" t="s">
        <v>1945</v>
      </c>
      <c r="E5" s="149">
        <v>185160.7</v>
      </c>
      <c r="F5" s="31" t="s">
        <v>8</v>
      </c>
      <c r="G5" s="50" t="s">
        <v>16</v>
      </c>
    </row>
    <row r="6" ht="15.75" customHeight="1">
      <c r="A6" s="30" t="s">
        <v>244</v>
      </c>
      <c r="B6" s="30" t="s">
        <v>7</v>
      </c>
      <c r="C6" s="30">
        <v>3.0</v>
      </c>
      <c r="D6" s="50" t="s">
        <v>1946</v>
      </c>
      <c r="E6" s="149">
        <v>187130.61</v>
      </c>
      <c r="F6" s="31" t="s">
        <v>8</v>
      </c>
      <c r="G6" s="50" t="s">
        <v>16</v>
      </c>
    </row>
    <row r="7" ht="15.75" customHeight="1">
      <c r="A7" s="30" t="s">
        <v>244</v>
      </c>
      <c r="B7" s="30" t="s">
        <v>7</v>
      </c>
      <c r="C7" s="30">
        <v>4.0</v>
      </c>
      <c r="D7" s="50" t="s">
        <v>1947</v>
      </c>
      <c r="E7" s="149">
        <v>189479.4</v>
      </c>
      <c r="F7" s="31" t="s">
        <v>46</v>
      </c>
      <c r="G7" s="50" t="s">
        <v>16</v>
      </c>
    </row>
    <row r="8" ht="15.75" customHeight="1">
      <c r="A8" s="30" t="s">
        <v>244</v>
      </c>
      <c r="B8" s="30" t="s">
        <v>7</v>
      </c>
      <c r="C8" s="30">
        <v>5.0</v>
      </c>
      <c r="D8" s="50" t="s">
        <v>1948</v>
      </c>
      <c r="E8" s="149">
        <v>183437.64</v>
      </c>
      <c r="F8" s="31" t="s">
        <v>96</v>
      </c>
      <c r="G8" s="50" t="s">
        <v>16</v>
      </c>
    </row>
    <row r="9" ht="15.75" customHeight="1">
      <c r="A9" s="30" t="s">
        <v>244</v>
      </c>
      <c r="B9" s="30" t="s">
        <v>7</v>
      </c>
      <c r="C9" s="30">
        <v>6.0</v>
      </c>
      <c r="D9" s="50" t="s">
        <v>1949</v>
      </c>
      <c r="E9" s="149">
        <v>182292.79</v>
      </c>
      <c r="F9" s="31" t="s">
        <v>87</v>
      </c>
      <c r="G9" s="50" t="s">
        <v>16</v>
      </c>
    </row>
    <row r="10" ht="15.75" customHeight="1">
      <c r="A10" s="30" t="s">
        <v>244</v>
      </c>
      <c r="B10" s="30" t="s">
        <v>7</v>
      </c>
      <c r="C10" s="30">
        <v>7.0</v>
      </c>
      <c r="D10" s="50" t="s">
        <v>1950</v>
      </c>
      <c r="E10" s="149">
        <v>199738.0</v>
      </c>
      <c r="F10" s="31" t="s">
        <v>46</v>
      </c>
      <c r="G10" s="50" t="s">
        <v>16</v>
      </c>
    </row>
    <row r="11" ht="15.75" customHeight="1">
      <c r="A11" s="30" t="s">
        <v>244</v>
      </c>
      <c r="B11" s="30" t="s">
        <v>7</v>
      </c>
      <c r="C11" s="30">
        <v>8.0</v>
      </c>
      <c r="D11" s="50" t="s">
        <v>1951</v>
      </c>
      <c r="E11" s="149">
        <v>138552.84</v>
      </c>
      <c r="F11" s="31" t="s">
        <v>96</v>
      </c>
      <c r="G11" s="50" t="s">
        <v>16</v>
      </c>
    </row>
    <row r="12" ht="15.75" customHeight="1">
      <c r="A12" s="30" t="s">
        <v>244</v>
      </c>
      <c r="B12" s="30" t="s">
        <v>7</v>
      </c>
      <c r="C12" s="30">
        <v>9.0</v>
      </c>
      <c r="D12" s="50" t="s">
        <v>1952</v>
      </c>
      <c r="E12" s="149">
        <v>189479.4</v>
      </c>
      <c r="F12" s="31" t="s">
        <v>46</v>
      </c>
      <c r="G12" s="50" t="s">
        <v>16</v>
      </c>
    </row>
    <row r="13" ht="15.75" customHeight="1">
      <c r="A13" s="30" t="s">
        <v>244</v>
      </c>
      <c r="B13" s="30" t="s">
        <v>7</v>
      </c>
      <c r="C13" s="30">
        <v>10.0</v>
      </c>
      <c r="D13" s="50" t="s">
        <v>1953</v>
      </c>
      <c r="E13" s="149">
        <v>185540.86</v>
      </c>
      <c r="F13" s="31" t="s">
        <v>96</v>
      </c>
      <c r="G13" s="50" t="s">
        <v>16</v>
      </c>
    </row>
    <row r="14" ht="15.75" customHeight="1">
      <c r="A14" s="30" t="s">
        <v>243</v>
      </c>
      <c r="B14" s="30" t="s">
        <v>7</v>
      </c>
      <c r="C14" s="30">
        <v>1.0</v>
      </c>
      <c r="D14" s="50" t="s">
        <v>1945</v>
      </c>
      <c r="E14" s="149">
        <v>185698.78</v>
      </c>
      <c r="F14" s="31" t="s">
        <v>8</v>
      </c>
      <c r="G14" s="50" t="s">
        <v>16</v>
      </c>
    </row>
    <row r="15" ht="15.75" customHeight="1">
      <c r="A15" s="30" t="s">
        <v>243</v>
      </c>
      <c r="B15" s="30" t="s">
        <v>7</v>
      </c>
      <c r="C15" s="30">
        <v>2.0</v>
      </c>
      <c r="D15" s="50" t="s">
        <v>1946</v>
      </c>
      <c r="E15" s="149">
        <v>185698.78</v>
      </c>
      <c r="F15" s="31" t="s">
        <v>8</v>
      </c>
      <c r="G15" s="50" t="s">
        <v>16</v>
      </c>
    </row>
    <row r="16" ht="15.75" customHeight="1">
      <c r="A16" s="30" t="s">
        <v>243</v>
      </c>
      <c r="B16" s="30" t="s">
        <v>7</v>
      </c>
      <c r="C16" s="30">
        <v>3.0</v>
      </c>
      <c r="D16" s="50" t="s">
        <v>1954</v>
      </c>
      <c r="E16" s="149">
        <v>185514.86</v>
      </c>
      <c r="F16" s="31" t="s">
        <v>46</v>
      </c>
      <c r="G16" s="50" t="s">
        <v>16</v>
      </c>
    </row>
    <row r="17" ht="15.75" customHeight="1">
      <c r="A17" s="30" t="s">
        <v>243</v>
      </c>
      <c r="B17" s="30" t="s">
        <v>7</v>
      </c>
      <c r="C17" s="30">
        <v>4.0</v>
      </c>
      <c r="D17" s="50" t="s">
        <v>1955</v>
      </c>
      <c r="E17" s="149">
        <v>193170.19</v>
      </c>
      <c r="F17" s="31" t="s">
        <v>46</v>
      </c>
      <c r="G17" s="50" t="s">
        <v>16</v>
      </c>
    </row>
    <row r="18" ht="15.75" customHeight="1">
      <c r="A18" s="30" t="s">
        <v>243</v>
      </c>
      <c r="B18" s="30" t="s">
        <v>7</v>
      </c>
      <c r="C18" s="30">
        <v>5.0</v>
      </c>
      <c r="D18" s="50" t="s">
        <v>1956</v>
      </c>
      <c r="E18" s="149">
        <v>200000.0</v>
      </c>
      <c r="F18" s="31" t="s">
        <v>31</v>
      </c>
      <c r="G18" s="50" t="s">
        <v>16</v>
      </c>
    </row>
    <row r="19" ht="15.75" customHeight="1">
      <c r="A19" s="30" t="s">
        <v>243</v>
      </c>
      <c r="B19" s="30" t="s">
        <v>7</v>
      </c>
      <c r="C19" s="30">
        <v>6.0</v>
      </c>
      <c r="D19" s="50" t="s">
        <v>1957</v>
      </c>
      <c r="E19" s="149">
        <v>200000.0</v>
      </c>
      <c r="F19" s="31" t="s">
        <v>31</v>
      </c>
      <c r="G19" s="50" t="s">
        <v>16</v>
      </c>
    </row>
    <row r="20" ht="15.75" customHeight="1">
      <c r="A20" s="30" t="s">
        <v>243</v>
      </c>
      <c r="B20" s="30" t="s">
        <v>7</v>
      </c>
      <c r="C20" s="30">
        <v>7.0</v>
      </c>
      <c r="D20" s="50" t="s">
        <v>1958</v>
      </c>
      <c r="E20" s="149">
        <v>178499.14</v>
      </c>
      <c r="F20" s="31" t="s">
        <v>46</v>
      </c>
      <c r="G20" s="50" t="s">
        <v>16</v>
      </c>
    </row>
    <row r="21" ht="15.75" customHeight="1">
      <c r="A21" s="30" t="s">
        <v>208</v>
      </c>
      <c r="B21" s="30" t="s">
        <v>7</v>
      </c>
      <c r="C21" s="30">
        <v>1.0</v>
      </c>
      <c r="D21" s="50" t="s">
        <v>1959</v>
      </c>
      <c r="E21" s="149">
        <v>164147.34</v>
      </c>
      <c r="F21" s="31" t="s">
        <v>28</v>
      </c>
      <c r="G21" s="50" t="s">
        <v>16</v>
      </c>
    </row>
    <row r="22" ht="15.75" customHeight="1">
      <c r="A22" s="30" t="s">
        <v>208</v>
      </c>
      <c r="B22" s="30" t="s">
        <v>7</v>
      </c>
      <c r="C22" s="30">
        <v>2.0</v>
      </c>
      <c r="D22" s="50" t="s">
        <v>8</v>
      </c>
      <c r="E22" s="149">
        <v>151157.16</v>
      </c>
      <c r="F22" s="31" t="s">
        <v>8</v>
      </c>
      <c r="G22" s="50" t="s">
        <v>16</v>
      </c>
    </row>
    <row r="23" ht="15.75" customHeight="1">
      <c r="A23" s="30" t="s">
        <v>208</v>
      </c>
      <c r="B23" s="30" t="s">
        <v>7</v>
      </c>
      <c r="C23" s="30">
        <v>3.0</v>
      </c>
      <c r="D23" s="50" t="s">
        <v>1960</v>
      </c>
      <c r="E23" s="149">
        <v>157385.3</v>
      </c>
      <c r="F23" s="31" t="s">
        <v>37</v>
      </c>
      <c r="G23" s="50" t="s">
        <v>16</v>
      </c>
    </row>
    <row r="24" ht="15.75" customHeight="1">
      <c r="A24" s="30" t="s">
        <v>208</v>
      </c>
      <c r="B24" s="30" t="s">
        <v>7</v>
      </c>
      <c r="C24" s="30">
        <v>4.0</v>
      </c>
      <c r="D24" s="50" t="s">
        <v>1961</v>
      </c>
      <c r="E24" s="149">
        <v>72465.0</v>
      </c>
      <c r="F24" s="31" t="s">
        <v>132</v>
      </c>
      <c r="G24" s="50" t="s">
        <v>10</v>
      </c>
      <c r="H24" s="50" t="s">
        <v>1962</v>
      </c>
      <c r="I24" s="50" t="s">
        <v>1963</v>
      </c>
    </row>
    <row r="25" ht="15.75" customHeight="1">
      <c r="A25" s="30" t="s">
        <v>208</v>
      </c>
      <c r="B25" s="30" t="s">
        <v>7</v>
      </c>
      <c r="C25" s="30">
        <v>5.0</v>
      </c>
      <c r="D25" s="50" t="s">
        <v>8</v>
      </c>
      <c r="E25" s="149">
        <v>137912.74</v>
      </c>
      <c r="F25" s="31" t="s">
        <v>8</v>
      </c>
      <c r="G25" s="50" t="s">
        <v>16</v>
      </c>
    </row>
    <row r="26" ht="15.75" customHeight="1">
      <c r="A26" s="30" t="s">
        <v>208</v>
      </c>
      <c r="B26" s="30" t="s">
        <v>7</v>
      </c>
      <c r="C26" s="30">
        <v>6.0</v>
      </c>
      <c r="D26" s="50" t="s">
        <v>1964</v>
      </c>
      <c r="E26" s="149">
        <v>200000.0</v>
      </c>
      <c r="F26" s="31" t="s">
        <v>31</v>
      </c>
      <c r="G26" s="50" t="s">
        <v>16</v>
      </c>
    </row>
    <row r="27" ht="15.75" customHeight="1">
      <c r="A27" s="30" t="s">
        <v>208</v>
      </c>
      <c r="B27" s="30" t="s">
        <v>7</v>
      </c>
      <c r="C27" s="30">
        <v>7.0</v>
      </c>
      <c r="D27" s="50" t="s">
        <v>1378</v>
      </c>
      <c r="E27" s="149">
        <v>133019.15</v>
      </c>
      <c r="F27" s="31" t="s">
        <v>87</v>
      </c>
      <c r="G27" s="50" t="s">
        <v>16</v>
      </c>
    </row>
    <row r="28" ht="15.75" customHeight="1">
      <c r="A28" s="30" t="s">
        <v>208</v>
      </c>
      <c r="B28" s="30" t="s">
        <v>7</v>
      </c>
      <c r="C28" s="30">
        <v>8.0</v>
      </c>
      <c r="D28" s="50" t="s">
        <v>1965</v>
      </c>
      <c r="E28" s="149">
        <v>200000.0</v>
      </c>
      <c r="F28" s="31" t="s">
        <v>31</v>
      </c>
      <c r="G28" s="50" t="s">
        <v>16</v>
      </c>
    </row>
    <row r="29" ht="15.75" customHeight="1">
      <c r="A29" s="30" t="s">
        <v>209</v>
      </c>
      <c r="B29" s="30" t="s">
        <v>7</v>
      </c>
      <c r="C29" s="30">
        <v>1.0</v>
      </c>
      <c r="D29" s="50" t="s">
        <v>1961</v>
      </c>
      <c r="E29" s="149">
        <v>99989.0</v>
      </c>
      <c r="F29" s="31" t="s">
        <v>132</v>
      </c>
      <c r="G29" s="50" t="s">
        <v>10</v>
      </c>
      <c r="H29" s="50" t="s">
        <v>1962</v>
      </c>
      <c r="I29" s="50" t="s">
        <v>1963</v>
      </c>
    </row>
    <row r="30" ht="15.75" customHeight="1">
      <c r="A30" s="30" t="s">
        <v>209</v>
      </c>
      <c r="B30" s="30" t="s">
        <v>7</v>
      </c>
      <c r="C30" s="30">
        <v>2.0</v>
      </c>
      <c r="D30" s="50" t="s">
        <v>1966</v>
      </c>
      <c r="E30" s="149">
        <v>177220.75</v>
      </c>
      <c r="F30" s="31" t="s">
        <v>8</v>
      </c>
      <c r="G30" s="50" t="s">
        <v>16</v>
      </c>
    </row>
    <row r="31" ht="15.75" customHeight="1">
      <c r="A31" s="30" t="s">
        <v>209</v>
      </c>
      <c r="B31" s="30" t="s">
        <v>7</v>
      </c>
      <c r="C31" s="30">
        <v>3.0</v>
      </c>
      <c r="D31" s="50" t="s">
        <v>1966</v>
      </c>
      <c r="E31" s="149">
        <v>141231.62</v>
      </c>
      <c r="F31" s="31" t="s">
        <v>8</v>
      </c>
      <c r="G31" s="50" t="s">
        <v>16</v>
      </c>
    </row>
    <row r="32" ht="15.75" customHeight="1">
      <c r="A32" s="30" t="s">
        <v>209</v>
      </c>
      <c r="B32" s="30" t="s">
        <v>7</v>
      </c>
      <c r="C32" s="30">
        <v>4.0</v>
      </c>
      <c r="D32" s="50" t="s">
        <v>1378</v>
      </c>
      <c r="E32" s="149">
        <v>134403.61</v>
      </c>
      <c r="F32" s="31" t="s">
        <v>87</v>
      </c>
      <c r="G32" s="50" t="s">
        <v>16</v>
      </c>
    </row>
    <row r="33" ht="15.75" customHeight="1">
      <c r="A33" s="30" t="s">
        <v>209</v>
      </c>
      <c r="B33" s="30" t="s">
        <v>7</v>
      </c>
      <c r="C33" s="30">
        <v>5.0</v>
      </c>
      <c r="D33" s="50" t="s">
        <v>117</v>
      </c>
      <c r="E33" s="149">
        <v>134315.22</v>
      </c>
      <c r="F33" s="31" t="s">
        <v>117</v>
      </c>
      <c r="G33" s="50" t="s">
        <v>16</v>
      </c>
    </row>
    <row r="34" ht="15.75" customHeight="1">
      <c r="A34" s="30" t="s">
        <v>209</v>
      </c>
      <c r="B34" s="30" t="s">
        <v>7</v>
      </c>
      <c r="C34" s="30">
        <v>6.0</v>
      </c>
      <c r="D34" s="50" t="s">
        <v>1965</v>
      </c>
      <c r="E34" s="149">
        <v>200000.0</v>
      </c>
      <c r="F34" s="31" t="s">
        <v>31</v>
      </c>
      <c r="G34" s="50" t="s">
        <v>16</v>
      </c>
    </row>
    <row r="35" ht="15.75" customHeight="1">
      <c r="A35" s="30" t="s">
        <v>209</v>
      </c>
      <c r="B35" s="30" t="s">
        <v>7</v>
      </c>
      <c r="C35" s="30">
        <v>7.0</v>
      </c>
      <c r="D35" s="50" t="s">
        <v>1967</v>
      </c>
      <c r="E35" s="149">
        <v>200000.0</v>
      </c>
      <c r="F35" s="31" t="s">
        <v>40</v>
      </c>
      <c r="G35" s="50" t="s">
        <v>16</v>
      </c>
    </row>
    <row r="36" ht="15.75" customHeight="1">
      <c r="A36" s="30" t="s">
        <v>209</v>
      </c>
      <c r="B36" s="30" t="s">
        <v>7</v>
      </c>
      <c r="C36" s="30">
        <v>8.0</v>
      </c>
      <c r="D36" s="50" t="s">
        <v>1968</v>
      </c>
      <c r="E36" s="149">
        <v>199990.0</v>
      </c>
      <c r="F36" s="31" t="s">
        <v>96</v>
      </c>
      <c r="G36" s="50" t="s">
        <v>16</v>
      </c>
    </row>
    <row r="37" ht="15.75" customHeight="1">
      <c r="A37" s="30" t="s">
        <v>209</v>
      </c>
      <c r="B37" s="30" t="s">
        <v>7</v>
      </c>
      <c r="C37" s="30">
        <v>9.0</v>
      </c>
      <c r="D37" s="50" t="s">
        <v>1969</v>
      </c>
      <c r="E37" s="149">
        <v>199820.0</v>
      </c>
      <c r="F37" s="31" t="s">
        <v>96</v>
      </c>
      <c r="G37" s="50" t="s">
        <v>16</v>
      </c>
    </row>
    <row r="38" ht="15.75" customHeight="1">
      <c r="A38" s="30" t="s">
        <v>209</v>
      </c>
      <c r="B38" s="30" t="s">
        <v>7</v>
      </c>
      <c r="C38" s="30">
        <v>10.0</v>
      </c>
      <c r="D38" s="50" t="s">
        <v>1970</v>
      </c>
      <c r="E38" s="149">
        <v>99935.0</v>
      </c>
      <c r="F38" s="31" t="s">
        <v>120</v>
      </c>
      <c r="G38" s="50" t="s">
        <v>16</v>
      </c>
    </row>
    <row r="39" ht="15.75" customHeight="1">
      <c r="A39" s="30" t="s">
        <v>209</v>
      </c>
      <c r="B39" s="30" t="s">
        <v>7</v>
      </c>
      <c r="C39" s="30">
        <v>11.0</v>
      </c>
      <c r="D39" s="50" t="s">
        <v>1971</v>
      </c>
      <c r="E39" s="149">
        <v>99942.0</v>
      </c>
      <c r="F39" s="31" t="s">
        <v>61</v>
      </c>
      <c r="G39" s="50" t="s">
        <v>16</v>
      </c>
    </row>
    <row r="40" ht="15.75" customHeight="1">
      <c r="A40" s="30" t="s">
        <v>209</v>
      </c>
      <c r="B40" s="30" t="s">
        <v>7</v>
      </c>
      <c r="C40" s="30">
        <v>12.0</v>
      </c>
      <c r="D40" s="50" t="s">
        <v>1960</v>
      </c>
      <c r="E40" s="149">
        <v>76485.23</v>
      </c>
      <c r="F40" s="31" t="s">
        <v>43</v>
      </c>
      <c r="G40" s="50" t="s">
        <v>16</v>
      </c>
    </row>
    <row r="41" ht="15.75" customHeight="1">
      <c r="A41" s="30" t="s">
        <v>209</v>
      </c>
      <c r="B41" s="30" t="s">
        <v>7</v>
      </c>
      <c r="C41" s="30">
        <v>13.0</v>
      </c>
      <c r="D41" s="50" t="s">
        <v>1969</v>
      </c>
      <c r="E41" s="149">
        <v>108934.65</v>
      </c>
      <c r="F41" s="31" t="s">
        <v>96</v>
      </c>
      <c r="G41" s="50" t="s">
        <v>16</v>
      </c>
    </row>
    <row r="42" ht="15.75" customHeight="1">
      <c r="A42" s="30" t="s">
        <v>209</v>
      </c>
      <c r="B42" s="30" t="s">
        <v>7</v>
      </c>
      <c r="C42" s="30">
        <v>14.0</v>
      </c>
      <c r="D42" s="50" t="s">
        <v>1960</v>
      </c>
      <c r="E42" s="149">
        <v>76485.23</v>
      </c>
      <c r="F42" s="31" t="s">
        <v>43</v>
      </c>
      <c r="G42" s="50" t="s">
        <v>16</v>
      </c>
    </row>
    <row r="43" ht="15.75" customHeight="1">
      <c r="A43" s="30" t="s">
        <v>209</v>
      </c>
      <c r="B43" s="30" t="s">
        <v>7</v>
      </c>
      <c r="C43" s="30">
        <v>15.0</v>
      </c>
      <c r="D43" s="50" t="s">
        <v>1972</v>
      </c>
      <c r="E43" s="149">
        <v>200000.0</v>
      </c>
      <c r="F43" s="31" t="s">
        <v>31</v>
      </c>
      <c r="G43" s="50" t="s">
        <v>16</v>
      </c>
    </row>
    <row r="44" ht="15.75" customHeight="1">
      <c r="A44" s="30" t="s">
        <v>239</v>
      </c>
      <c r="B44" s="30" t="s">
        <v>7</v>
      </c>
      <c r="C44" s="30">
        <v>1.0</v>
      </c>
      <c r="D44" s="50" t="s">
        <v>1973</v>
      </c>
      <c r="E44" s="149">
        <v>129377.74</v>
      </c>
      <c r="F44" s="31" t="s">
        <v>8</v>
      </c>
      <c r="G44" s="50" t="s">
        <v>16</v>
      </c>
    </row>
    <row r="45" ht="15.75" customHeight="1">
      <c r="A45" s="30" t="s">
        <v>239</v>
      </c>
      <c r="B45" s="30" t="s">
        <v>7</v>
      </c>
      <c r="C45" s="30">
        <v>2.0</v>
      </c>
      <c r="D45" s="50" t="s">
        <v>1974</v>
      </c>
      <c r="E45" s="149">
        <v>200000.0</v>
      </c>
      <c r="F45" s="31" t="s">
        <v>31</v>
      </c>
      <c r="G45" s="50" t="s">
        <v>16</v>
      </c>
    </row>
    <row r="46" ht="15.75" customHeight="1">
      <c r="A46" s="30" t="s">
        <v>239</v>
      </c>
      <c r="B46" s="30" t="s">
        <v>7</v>
      </c>
      <c r="C46" s="30">
        <v>3.0</v>
      </c>
      <c r="D46" s="50" t="s">
        <v>1975</v>
      </c>
      <c r="E46" s="149">
        <v>200000.0</v>
      </c>
      <c r="F46" s="31" t="s">
        <v>31</v>
      </c>
      <c r="G46" s="50" t="s">
        <v>16</v>
      </c>
    </row>
    <row r="47" ht="15.75" customHeight="1">
      <c r="A47" s="30" t="s">
        <v>239</v>
      </c>
      <c r="B47" s="30" t="s">
        <v>7</v>
      </c>
      <c r="C47" s="30">
        <v>4.0</v>
      </c>
      <c r="D47" s="50" t="s">
        <v>1976</v>
      </c>
      <c r="E47" s="149">
        <v>199901.35</v>
      </c>
      <c r="F47" s="31" t="s">
        <v>8</v>
      </c>
      <c r="G47" s="50" t="s">
        <v>16</v>
      </c>
    </row>
    <row r="48" ht="15.75" customHeight="1">
      <c r="A48" s="30" t="s">
        <v>239</v>
      </c>
      <c r="B48" s="30" t="s">
        <v>7</v>
      </c>
      <c r="C48" s="30">
        <v>5.0</v>
      </c>
      <c r="D48" s="50" t="s">
        <v>1977</v>
      </c>
      <c r="E48" s="149">
        <v>170372.78</v>
      </c>
      <c r="F48" s="31" t="s">
        <v>28</v>
      </c>
      <c r="G48" s="50" t="s">
        <v>16</v>
      </c>
    </row>
    <row r="49" ht="15.75" customHeight="1">
      <c r="A49" s="30" t="s">
        <v>239</v>
      </c>
      <c r="B49" s="30" t="s">
        <v>7</v>
      </c>
      <c r="C49" s="30">
        <v>6.0</v>
      </c>
      <c r="D49" s="50" t="s">
        <v>1977</v>
      </c>
      <c r="E49" s="149">
        <v>162755.29</v>
      </c>
      <c r="F49" s="31" t="s">
        <v>28</v>
      </c>
      <c r="G49" s="50" t="s">
        <v>16</v>
      </c>
    </row>
    <row r="50" ht="15.75" customHeight="1">
      <c r="A50" s="30" t="s">
        <v>239</v>
      </c>
      <c r="B50" s="30" t="s">
        <v>7</v>
      </c>
      <c r="C50" s="30">
        <v>7.0</v>
      </c>
      <c r="D50" s="50" t="s">
        <v>1976</v>
      </c>
      <c r="E50" s="149">
        <v>130765.83</v>
      </c>
      <c r="F50" s="31" t="s">
        <v>8</v>
      </c>
      <c r="G50" s="50" t="s">
        <v>16</v>
      </c>
    </row>
    <row r="51" ht="15.75" customHeight="1">
      <c r="A51" s="30" t="s">
        <v>239</v>
      </c>
      <c r="B51" s="30" t="s">
        <v>7</v>
      </c>
      <c r="C51" s="30">
        <v>8.0</v>
      </c>
      <c r="D51" s="50" t="s">
        <v>1977</v>
      </c>
      <c r="E51" s="149">
        <v>181238.4</v>
      </c>
      <c r="F51" s="31" t="s">
        <v>28</v>
      </c>
      <c r="G51" s="50" t="s">
        <v>16</v>
      </c>
    </row>
    <row r="52" ht="15.75" customHeight="1">
      <c r="A52" s="30" t="s">
        <v>206</v>
      </c>
      <c r="B52" s="30" t="s">
        <v>7</v>
      </c>
      <c r="C52" s="30">
        <v>1.0</v>
      </c>
      <c r="D52" s="50" t="s">
        <v>1978</v>
      </c>
      <c r="E52" s="149">
        <v>200000.0</v>
      </c>
      <c r="F52" s="31" t="s">
        <v>31</v>
      </c>
      <c r="G52" s="50" t="s">
        <v>16</v>
      </c>
    </row>
    <row r="53" ht="15.75" customHeight="1">
      <c r="A53" s="30" t="s">
        <v>206</v>
      </c>
      <c r="B53" s="30" t="s">
        <v>7</v>
      </c>
      <c r="C53" s="30">
        <v>2.0</v>
      </c>
      <c r="D53" s="50" t="s">
        <v>1978</v>
      </c>
      <c r="E53" s="149">
        <v>200000.0</v>
      </c>
      <c r="F53" s="31" t="s">
        <v>31</v>
      </c>
      <c r="G53" s="50" t="s">
        <v>16</v>
      </c>
    </row>
    <row r="54" ht="15.75" customHeight="1">
      <c r="A54" s="30" t="s">
        <v>206</v>
      </c>
      <c r="B54" s="30" t="s">
        <v>7</v>
      </c>
      <c r="C54" s="30">
        <v>3.0</v>
      </c>
      <c r="D54" s="50" t="s">
        <v>1979</v>
      </c>
      <c r="E54" s="149">
        <v>163954.53</v>
      </c>
      <c r="F54" s="31" t="s">
        <v>108</v>
      </c>
      <c r="G54" s="50" t="s">
        <v>16</v>
      </c>
    </row>
    <row r="55" ht="15.75" customHeight="1">
      <c r="A55" s="30" t="s">
        <v>206</v>
      </c>
      <c r="B55" s="30" t="s">
        <v>7</v>
      </c>
      <c r="C55" s="30">
        <v>4.0</v>
      </c>
      <c r="D55" s="50" t="s">
        <v>1980</v>
      </c>
      <c r="E55" s="149">
        <v>165329.22</v>
      </c>
      <c r="F55" s="31" t="s">
        <v>96</v>
      </c>
      <c r="G55" s="50" t="s">
        <v>16</v>
      </c>
    </row>
    <row r="56" ht="15.75" customHeight="1">
      <c r="A56" s="30" t="s">
        <v>241</v>
      </c>
      <c r="B56" s="30" t="s">
        <v>7</v>
      </c>
      <c r="C56" s="30">
        <v>1.0</v>
      </c>
      <c r="D56" s="50" t="s">
        <v>1975</v>
      </c>
      <c r="E56" s="149">
        <v>200000.0</v>
      </c>
      <c r="F56" s="31" t="s">
        <v>31</v>
      </c>
      <c r="G56" s="50" t="s">
        <v>16</v>
      </c>
    </row>
    <row r="57" ht="15.75" customHeight="1">
      <c r="A57" s="30" t="s">
        <v>241</v>
      </c>
      <c r="B57" s="30" t="s">
        <v>7</v>
      </c>
      <c r="C57" s="30">
        <v>2.0</v>
      </c>
      <c r="D57" s="50" t="s">
        <v>1975</v>
      </c>
      <c r="E57" s="149">
        <v>200000.0</v>
      </c>
      <c r="F57" s="31" t="s">
        <v>31</v>
      </c>
      <c r="G57" s="50" t="s">
        <v>16</v>
      </c>
    </row>
    <row r="58" ht="15.75" customHeight="1">
      <c r="A58" s="30" t="s">
        <v>241</v>
      </c>
      <c r="B58" s="30" t="s">
        <v>7</v>
      </c>
      <c r="C58" s="30">
        <v>3.0</v>
      </c>
      <c r="D58" s="50" t="s">
        <v>1975</v>
      </c>
      <c r="E58" s="149">
        <v>200000.0</v>
      </c>
      <c r="F58" s="31" t="s">
        <v>31</v>
      </c>
      <c r="G58" s="50" t="s">
        <v>16</v>
      </c>
    </row>
    <row r="59" ht="15.75" customHeight="1">
      <c r="A59" s="30" t="s">
        <v>241</v>
      </c>
      <c r="B59" s="30" t="s">
        <v>7</v>
      </c>
      <c r="C59" s="30">
        <v>4.0</v>
      </c>
      <c r="D59" s="50" t="s">
        <v>1975</v>
      </c>
      <c r="E59" s="149">
        <v>200000.0</v>
      </c>
      <c r="F59" s="31" t="s">
        <v>31</v>
      </c>
      <c r="G59" s="50" t="s">
        <v>16</v>
      </c>
    </row>
    <row r="60" ht="15.75" customHeight="1">
      <c r="A60" s="30" t="s">
        <v>238</v>
      </c>
      <c r="B60" s="30" t="s">
        <v>7</v>
      </c>
      <c r="C60" s="30">
        <v>1.0</v>
      </c>
      <c r="D60" s="50" t="s">
        <v>1981</v>
      </c>
      <c r="E60" s="149">
        <v>200000.0</v>
      </c>
      <c r="F60" s="31" t="s">
        <v>31</v>
      </c>
      <c r="G60" s="50" t="s">
        <v>16</v>
      </c>
    </row>
    <row r="61" ht="15.75" customHeight="1">
      <c r="A61" s="30" t="s">
        <v>238</v>
      </c>
      <c r="B61" s="30" t="s">
        <v>7</v>
      </c>
      <c r="C61" s="30">
        <v>2.0</v>
      </c>
      <c r="D61" s="50" t="s">
        <v>1982</v>
      </c>
      <c r="E61" s="149">
        <v>130622.4</v>
      </c>
      <c r="F61" s="31" t="s">
        <v>93</v>
      </c>
      <c r="G61" s="50" t="s">
        <v>16</v>
      </c>
    </row>
    <row r="62" ht="15.75" customHeight="1">
      <c r="A62" s="30" t="s">
        <v>238</v>
      </c>
      <c r="B62" s="30" t="s">
        <v>7</v>
      </c>
      <c r="C62" s="30">
        <v>3.0</v>
      </c>
      <c r="D62" s="50" t="s">
        <v>8</v>
      </c>
      <c r="E62" s="149">
        <v>199469.5</v>
      </c>
      <c r="F62" s="31" t="s">
        <v>8</v>
      </c>
      <c r="G62" s="50" t="s">
        <v>16</v>
      </c>
    </row>
    <row r="63" ht="15.75" customHeight="1">
      <c r="A63" s="30" t="s">
        <v>238</v>
      </c>
      <c r="B63" s="30" t="s">
        <v>7</v>
      </c>
      <c r="C63" s="30">
        <v>4.0</v>
      </c>
      <c r="D63" s="50" t="s">
        <v>1983</v>
      </c>
      <c r="E63" s="149">
        <v>184597.43</v>
      </c>
      <c r="F63" s="31" t="s">
        <v>93</v>
      </c>
      <c r="G63" s="50" t="s">
        <v>16</v>
      </c>
    </row>
    <row r="64" ht="15.75" customHeight="1">
      <c r="A64" s="30" t="s">
        <v>238</v>
      </c>
      <c r="B64" s="30" t="s">
        <v>7</v>
      </c>
      <c r="C64" s="30">
        <v>5.0</v>
      </c>
      <c r="D64" s="50" t="s">
        <v>1984</v>
      </c>
      <c r="E64" s="149">
        <v>185894.73</v>
      </c>
      <c r="F64" s="31" t="s">
        <v>93</v>
      </c>
      <c r="G64" s="50" t="s">
        <v>16</v>
      </c>
    </row>
    <row r="65" ht="15.75" customHeight="1">
      <c r="A65" s="30" t="s">
        <v>238</v>
      </c>
      <c r="B65" s="30" t="s">
        <v>7</v>
      </c>
      <c r="C65" s="30">
        <v>6.0</v>
      </c>
      <c r="D65" s="50" t="s">
        <v>1985</v>
      </c>
      <c r="E65" s="149">
        <v>199890.0</v>
      </c>
      <c r="F65" s="31" t="s">
        <v>93</v>
      </c>
      <c r="G65" s="50" t="s">
        <v>16</v>
      </c>
    </row>
    <row r="66" ht="15.75" customHeight="1">
      <c r="A66" s="30" t="s">
        <v>238</v>
      </c>
      <c r="B66" s="30" t="s">
        <v>7</v>
      </c>
      <c r="C66" s="30">
        <v>7.0</v>
      </c>
      <c r="D66" s="50" t="s">
        <v>1986</v>
      </c>
      <c r="E66" s="149">
        <v>184930.84</v>
      </c>
      <c r="F66" s="31" t="s">
        <v>93</v>
      </c>
      <c r="G66" s="50" t="s">
        <v>16</v>
      </c>
    </row>
    <row r="67" ht="15.75" customHeight="1">
      <c r="A67" s="30" t="s">
        <v>238</v>
      </c>
      <c r="B67" s="30" t="s">
        <v>7</v>
      </c>
      <c r="C67" s="30">
        <v>8.0</v>
      </c>
      <c r="D67" s="50" t="s">
        <v>1987</v>
      </c>
      <c r="E67" s="149">
        <v>184914.01</v>
      </c>
      <c r="F67" s="31" t="s">
        <v>93</v>
      </c>
      <c r="G67" s="50" t="s">
        <v>16</v>
      </c>
    </row>
    <row r="68" ht="15.75" customHeight="1">
      <c r="A68" s="30" t="s">
        <v>207</v>
      </c>
      <c r="B68" s="30" t="s">
        <v>7</v>
      </c>
      <c r="C68" s="30">
        <v>1.0</v>
      </c>
      <c r="D68" s="50" t="s">
        <v>1965</v>
      </c>
      <c r="E68" s="149">
        <v>200000.0</v>
      </c>
      <c r="F68" s="31" t="s">
        <v>31</v>
      </c>
      <c r="G68" s="50" t="s">
        <v>16</v>
      </c>
    </row>
    <row r="69" ht="15.75" customHeight="1">
      <c r="A69" s="30" t="s">
        <v>207</v>
      </c>
      <c r="B69" s="30" t="s">
        <v>7</v>
      </c>
      <c r="C69" s="30">
        <v>2.0</v>
      </c>
      <c r="D69" s="50" t="s">
        <v>1988</v>
      </c>
      <c r="E69" s="149">
        <v>200000.0</v>
      </c>
      <c r="F69" s="31" t="s">
        <v>31</v>
      </c>
      <c r="G69" s="50" t="s">
        <v>16</v>
      </c>
    </row>
    <row r="70" ht="15.75" customHeight="1">
      <c r="A70" s="30" t="s">
        <v>207</v>
      </c>
      <c r="B70" s="30" t="s">
        <v>7</v>
      </c>
      <c r="C70" s="30">
        <v>3.0</v>
      </c>
      <c r="D70" s="50" t="s">
        <v>1989</v>
      </c>
      <c r="E70" s="149">
        <v>40068.0</v>
      </c>
      <c r="F70" s="31" t="s">
        <v>96</v>
      </c>
      <c r="G70" s="50" t="s">
        <v>16</v>
      </c>
    </row>
    <row r="71" ht="15.75" customHeight="1">
      <c r="A71" s="30" t="s">
        <v>207</v>
      </c>
      <c r="B71" s="30" t="s">
        <v>7</v>
      </c>
      <c r="C71" s="30">
        <v>4.0</v>
      </c>
      <c r="D71" s="50" t="s">
        <v>1990</v>
      </c>
      <c r="E71" s="149">
        <v>85114.68</v>
      </c>
      <c r="F71" s="31" t="s">
        <v>96</v>
      </c>
      <c r="G71" s="50" t="s">
        <v>16</v>
      </c>
    </row>
    <row r="72" ht="15.75" customHeight="1">
      <c r="A72" s="30" t="s">
        <v>207</v>
      </c>
      <c r="B72" s="30" t="s">
        <v>7</v>
      </c>
      <c r="C72" s="30">
        <v>5.0</v>
      </c>
      <c r="D72" s="50" t="s">
        <v>1991</v>
      </c>
      <c r="E72" s="149">
        <v>200000.0</v>
      </c>
      <c r="F72" s="31" t="s">
        <v>93</v>
      </c>
      <c r="G72" s="50" t="s">
        <v>16</v>
      </c>
    </row>
    <row r="73" ht="15.75" customHeight="1">
      <c r="A73" s="30" t="s">
        <v>207</v>
      </c>
      <c r="B73" s="30" t="s">
        <v>7</v>
      </c>
      <c r="C73" s="30">
        <v>6.0</v>
      </c>
      <c r="D73" s="50" t="s">
        <v>1965</v>
      </c>
      <c r="E73" s="149">
        <v>200000.0</v>
      </c>
      <c r="F73" s="31" t="s">
        <v>31</v>
      </c>
      <c r="G73" s="50" t="s">
        <v>16</v>
      </c>
    </row>
    <row r="74" ht="15.75" customHeight="1">
      <c r="A74" s="30" t="s">
        <v>242</v>
      </c>
      <c r="B74" s="30" t="s">
        <v>7</v>
      </c>
      <c r="C74" s="30">
        <v>1.0</v>
      </c>
      <c r="D74" s="50" t="s">
        <v>8</v>
      </c>
      <c r="E74" s="149">
        <v>143376.68</v>
      </c>
      <c r="F74" s="31" t="s">
        <v>8</v>
      </c>
      <c r="G74" s="50" t="s">
        <v>16</v>
      </c>
    </row>
    <row r="75" ht="15.75" customHeight="1">
      <c r="A75" s="30" t="s">
        <v>242</v>
      </c>
      <c r="B75" s="30" t="s">
        <v>7</v>
      </c>
      <c r="C75" s="30">
        <v>2.0</v>
      </c>
      <c r="D75" s="50" t="s">
        <v>1378</v>
      </c>
      <c r="E75" s="149">
        <v>140951.57</v>
      </c>
      <c r="F75" s="31" t="s">
        <v>87</v>
      </c>
      <c r="G75" s="50" t="s">
        <v>16</v>
      </c>
    </row>
    <row r="76" ht="15.75" customHeight="1">
      <c r="A76" s="30" t="s">
        <v>242</v>
      </c>
      <c r="B76" s="30" t="s">
        <v>7</v>
      </c>
      <c r="C76" s="30">
        <v>3.0</v>
      </c>
      <c r="D76" s="50" t="s">
        <v>1992</v>
      </c>
      <c r="E76" s="149">
        <v>150028.16</v>
      </c>
      <c r="F76" s="31" t="s">
        <v>28</v>
      </c>
      <c r="G76" s="50" t="s">
        <v>16</v>
      </c>
    </row>
    <row r="77" ht="15.75" customHeight="1">
      <c r="A77" s="30" t="s">
        <v>242</v>
      </c>
      <c r="B77" s="30" t="s">
        <v>7</v>
      </c>
      <c r="C77" s="30">
        <v>4.0</v>
      </c>
      <c r="D77" s="50" t="s">
        <v>1993</v>
      </c>
      <c r="E77" s="149">
        <v>150028.16</v>
      </c>
      <c r="F77" s="31" t="s">
        <v>28</v>
      </c>
      <c r="G77" s="50" t="s">
        <v>16</v>
      </c>
    </row>
    <row r="78" ht="15.75" customHeight="1">
      <c r="A78" s="30" t="s">
        <v>242</v>
      </c>
      <c r="B78" s="30" t="s">
        <v>7</v>
      </c>
      <c r="C78" s="30">
        <v>5.0</v>
      </c>
      <c r="D78" s="50" t="s">
        <v>8</v>
      </c>
      <c r="E78" s="149">
        <v>143376.68</v>
      </c>
      <c r="F78" s="31" t="s">
        <v>8</v>
      </c>
      <c r="G78" s="50" t="s">
        <v>16</v>
      </c>
    </row>
    <row r="79" ht="15.75" customHeight="1">
      <c r="A79" s="30" t="s">
        <v>242</v>
      </c>
      <c r="B79" s="30" t="s">
        <v>7</v>
      </c>
      <c r="C79" s="30">
        <v>6.0</v>
      </c>
      <c r="D79" s="50" t="s">
        <v>1994</v>
      </c>
      <c r="E79" s="149">
        <v>81351.92</v>
      </c>
      <c r="F79" s="31" t="s">
        <v>46</v>
      </c>
      <c r="G79" s="50" t="s">
        <v>16</v>
      </c>
    </row>
    <row r="80" ht="15.75" customHeight="1">
      <c r="A80" s="30" t="s">
        <v>242</v>
      </c>
      <c r="B80" s="30" t="s">
        <v>7</v>
      </c>
      <c r="C80" s="30">
        <v>7.0</v>
      </c>
      <c r="D80" s="50" t="s">
        <v>1994</v>
      </c>
      <c r="E80" s="149">
        <v>71926.8</v>
      </c>
      <c r="F80" s="31" t="s">
        <v>46</v>
      </c>
      <c r="G80" s="50" t="s">
        <v>16</v>
      </c>
    </row>
    <row r="81" ht="15.75" customHeight="1">
      <c r="A81" s="30" t="s">
        <v>240</v>
      </c>
      <c r="B81" s="30" t="s">
        <v>7</v>
      </c>
      <c r="C81" s="30">
        <v>1.0</v>
      </c>
      <c r="D81" s="50" t="s">
        <v>1995</v>
      </c>
      <c r="E81" s="149">
        <v>185086.49</v>
      </c>
      <c r="F81" s="31" t="s">
        <v>93</v>
      </c>
      <c r="G81" s="50" t="s">
        <v>16</v>
      </c>
    </row>
    <row r="82" ht="15.75" customHeight="1">
      <c r="A82" s="30" t="s">
        <v>240</v>
      </c>
      <c r="B82" s="30" t="s">
        <v>7</v>
      </c>
      <c r="C82" s="30">
        <v>2.0</v>
      </c>
      <c r="D82" s="50" t="s">
        <v>1996</v>
      </c>
      <c r="E82" s="149">
        <v>184712.59</v>
      </c>
      <c r="F82" s="31" t="s">
        <v>93</v>
      </c>
      <c r="G82" s="50" t="s">
        <v>16</v>
      </c>
    </row>
    <row r="83" ht="15.75" customHeight="1">
      <c r="A83" s="30" t="s">
        <v>240</v>
      </c>
      <c r="B83" s="30" t="s">
        <v>7</v>
      </c>
      <c r="C83" s="30">
        <v>3.0</v>
      </c>
      <c r="D83" s="50" t="s">
        <v>1997</v>
      </c>
      <c r="E83" s="149">
        <v>184790.12</v>
      </c>
      <c r="F83" s="31" t="s">
        <v>90</v>
      </c>
      <c r="G83" s="50" t="s">
        <v>16</v>
      </c>
    </row>
    <row r="84" ht="15.75" customHeight="1">
      <c r="A84" s="30" t="s">
        <v>240</v>
      </c>
      <c r="B84" s="30" t="s">
        <v>7</v>
      </c>
      <c r="C84" s="30">
        <v>4.0</v>
      </c>
      <c r="D84" s="50" t="s">
        <v>1998</v>
      </c>
      <c r="E84" s="149">
        <v>184430.15</v>
      </c>
      <c r="F84" s="31" t="s">
        <v>102</v>
      </c>
      <c r="G84" s="50" t="s">
        <v>10</v>
      </c>
      <c r="H84" s="50" t="s">
        <v>1999</v>
      </c>
      <c r="I84" s="50" t="s">
        <v>2000</v>
      </c>
    </row>
    <row r="85" ht="15.75" customHeight="1">
      <c r="A85" s="30" t="s">
        <v>240</v>
      </c>
      <c r="B85" s="30" t="s">
        <v>7</v>
      </c>
      <c r="C85" s="30">
        <v>5.0</v>
      </c>
      <c r="D85" s="50" t="s">
        <v>2001</v>
      </c>
      <c r="E85" s="149">
        <v>184800.21</v>
      </c>
      <c r="F85" s="31" t="s">
        <v>90</v>
      </c>
      <c r="G85" s="50" t="s">
        <v>16</v>
      </c>
    </row>
    <row r="86" ht="15.75" customHeight="1">
      <c r="A86" s="30" t="s">
        <v>240</v>
      </c>
      <c r="B86" s="30" t="s">
        <v>7</v>
      </c>
      <c r="C86" s="30">
        <v>6.0</v>
      </c>
      <c r="D86" s="50" t="s">
        <v>2002</v>
      </c>
      <c r="E86" s="149">
        <v>184799.71</v>
      </c>
      <c r="F86" s="31" t="s">
        <v>93</v>
      </c>
      <c r="G86" s="50" t="s">
        <v>16</v>
      </c>
    </row>
    <row r="87" ht="15.75" customHeight="1">
      <c r="A87" s="30" t="s">
        <v>240</v>
      </c>
      <c r="B87" s="30" t="s">
        <v>7</v>
      </c>
      <c r="C87" s="30">
        <v>7.0</v>
      </c>
      <c r="D87" s="50" t="s">
        <v>2003</v>
      </c>
      <c r="E87" s="149">
        <v>185074.18</v>
      </c>
      <c r="F87" s="31" t="s">
        <v>93</v>
      </c>
      <c r="G87" s="50" t="s">
        <v>16</v>
      </c>
    </row>
    <row r="88" ht="15.75" customHeight="1">
      <c r="A88" s="135" t="s">
        <v>240</v>
      </c>
      <c r="B88" s="135" t="s">
        <v>7</v>
      </c>
      <c r="C88" s="135">
        <v>8.0</v>
      </c>
      <c r="D88" s="63" t="s">
        <v>2004</v>
      </c>
      <c r="E88" s="150">
        <v>188987.38</v>
      </c>
      <c r="F88" s="137" t="s">
        <v>96</v>
      </c>
      <c r="G88" s="50" t="s">
        <v>16</v>
      </c>
    </row>
    <row r="89" ht="15.75" customHeight="1">
      <c r="A89" s="30" t="s">
        <v>240</v>
      </c>
      <c r="B89" s="30" t="s">
        <v>12</v>
      </c>
      <c r="C89" s="30">
        <v>1.0</v>
      </c>
      <c r="D89" s="50" t="s">
        <v>2005</v>
      </c>
      <c r="E89" s="149">
        <v>186705.85</v>
      </c>
      <c r="F89" s="31" t="s">
        <v>96</v>
      </c>
      <c r="G89" s="50" t="s">
        <v>16</v>
      </c>
    </row>
    <row r="90" ht="15.75" customHeight="1">
      <c r="A90" s="30" t="s">
        <v>240</v>
      </c>
      <c r="B90" s="30" t="s">
        <v>12</v>
      </c>
      <c r="C90" s="30">
        <v>2.0</v>
      </c>
      <c r="D90" s="50" t="s">
        <v>2006</v>
      </c>
      <c r="E90" s="149">
        <v>199671.36</v>
      </c>
      <c r="F90" s="31" t="s">
        <v>49</v>
      </c>
      <c r="G90" s="50" t="s">
        <v>16</v>
      </c>
    </row>
    <row r="91" ht="15.75" customHeight="1">
      <c r="A91" s="30" t="s">
        <v>240</v>
      </c>
      <c r="B91" s="30" t="s">
        <v>12</v>
      </c>
      <c r="C91" s="30">
        <v>3.0</v>
      </c>
      <c r="D91" s="50" t="s">
        <v>2007</v>
      </c>
      <c r="E91" s="149">
        <v>200000.0</v>
      </c>
      <c r="F91" s="31" t="s">
        <v>114</v>
      </c>
      <c r="G91" s="50" t="s">
        <v>16</v>
      </c>
    </row>
    <row r="92" ht="15.75" customHeight="1">
      <c r="A92" s="30" t="s">
        <v>240</v>
      </c>
      <c r="B92" s="30" t="s">
        <v>12</v>
      </c>
      <c r="C92" s="30">
        <v>4.0</v>
      </c>
      <c r="D92" s="50" t="s">
        <v>2008</v>
      </c>
      <c r="E92" s="149">
        <v>93597.95</v>
      </c>
      <c r="F92" s="31" t="s">
        <v>64</v>
      </c>
      <c r="G92" s="50" t="s">
        <v>16</v>
      </c>
    </row>
    <row r="93" ht="15.75" customHeight="1">
      <c r="A93" s="30" t="s">
        <v>240</v>
      </c>
      <c r="B93" s="30" t="s">
        <v>12</v>
      </c>
      <c r="C93" s="30">
        <v>5.0</v>
      </c>
      <c r="D93" s="50" t="s">
        <v>1965</v>
      </c>
      <c r="E93" s="149">
        <v>200000.0</v>
      </c>
      <c r="F93" s="31" t="s">
        <v>31</v>
      </c>
      <c r="G93" s="50" t="s">
        <v>16</v>
      </c>
    </row>
    <row r="94" ht="15.75" customHeight="1">
      <c r="A94" s="30" t="s">
        <v>240</v>
      </c>
      <c r="B94" s="30" t="s">
        <v>12</v>
      </c>
      <c r="C94" s="30">
        <v>6.0</v>
      </c>
      <c r="D94" s="50" t="s">
        <v>2009</v>
      </c>
      <c r="E94" s="149">
        <v>194332.32</v>
      </c>
      <c r="F94" s="31" t="s">
        <v>64</v>
      </c>
      <c r="G94" s="50" t="s">
        <v>16</v>
      </c>
    </row>
    <row r="95" ht="15.75" customHeight="1">
      <c r="A95" s="30" t="s">
        <v>240</v>
      </c>
      <c r="B95" s="30" t="s">
        <v>12</v>
      </c>
      <c r="C95" s="30">
        <v>7.0</v>
      </c>
      <c r="D95" s="50" t="s">
        <v>2010</v>
      </c>
      <c r="E95" s="149">
        <v>189594.6</v>
      </c>
      <c r="F95" s="31" t="s">
        <v>102</v>
      </c>
      <c r="G95" s="50" t="s">
        <v>16</v>
      </c>
    </row>
    <row r="96" ht="15.75" customHeight="1">
      <c r="A96" s="30" t="s">
        <v>240</v>
      </c>
      <c r="B96" s="30" t="s">
        <v>12</v>
      </c>
      <c r="C96" s="30">
        <v>8.0</v>
      </c>
      <c r="D96" s="50" t="s">
        <v>2011</v>
      </c>
      <c r="E96" s="149">
        <v>156010.17</v>
      </c>
      <c r="F96" s="31" t="s">
        <v>46</v>
      </c>
      <c r="G96" s="50" t="s">
        <v>16</v>
      </c>
    </row>
    <row r="97" ht="15.75" customHeight="1">
      <c r="A97" s="30" t="s">
        <v>238</v>
      </c>
      <c r="B97" s="30" t="s">
        <v>12</v>
      </c>
      <c r="C97" s="30">
        <v>1.0</v>
      </c>
      <c r="D97" s="50" t="s">
        <v>2012</v>
      </c>
      <c r="E97" s="149">
        <v>200000.0</v>
      </c>
      <c r="F97" s="31" t="s">
        <v>40</v>
      </c>
      <c r="G97" s="50" t="s">
        <v>16</v>
      </c>
    </row>
    <row r="98" ht="15.75" customHeight="1">
      <c r="A98" s="30" t="s">
        <v>238</v>
      </c>
      <c r="B98" s="30" t="s">
        <v>12</v>
      </c>
      <c r="C98" s="30">
        <v>2.0</v>
      </c>
      <c r="D98" s="50" t="s">
        <v>2013</v>
      </c>
      <c r="E98" s="149">
        <v>200000.0</v>
      </c>
      <c r="F98" s="31" t="s">
        <v>40</v>
      </c>
      <c r="G98" s="50" t="s">
        <v>16</v>
      </c>
    </row>
    <row r="99" ht="15.75" customHeight="1">
      <c r="A99" s="30" t="s">
        <v>238</v>
      </c>
      <c r="B99" s="30" t="s">
        <v>12</v>
      </c>
      <c r="C99" s="30">
        <v>3.0</v>
      </c>
      <c r="D99" s="50" t="s">
        <v>2007</v>
      </c>
      <c r="E99" s="149">
        <v>200000.0</v>
      </c>
      <c r="F99" s="31" t="s">
        <v>114</v>
      </c>
      <c r="G99" s="50" t="s">
        <v>16</v>
      </c>
    </row>
    <row r="100" ht="15.75" customHeight="1">
      <c r="A100" s="30" t="s">
        <v>238</v>
      </c>
      <c r="B100" s="30" t="s">
        <v>12</v>
      </c>
      <c r="C100" s="30">
        <v>4.0</v>
      </c>
      <c r="D100" s="50" t="s">
        <v>2014</v>
      </c>
      <c r="E100" s="149">
        <v>200000.0</v>
      </c>
      <c r="F100" s="31" t="s">
        <v>8</v>
      </c>
      <c r="G100" s="50" t="s">
        <v>16</v>
      </c>
    </row>
    <row r="101" ht="15.75" customHeight="1">
      <c r="A101" s="30" t="s">
        <v>238</v>
      </c>
      <c r="B101" s="30" t="s">
        <v>12</v>
      </c>
      <c r="C101" s="30">
        <v>5.0</v>
      </c>
      <c r="D101" s="50" t="s">
        <v>2014</v>
      </c>
      <c r="E101" s="149">
        <v>200000.0</v>
      </c>
      <c r="F101" s="31" t="s">
        <v>8</v>
      </c>
      <c r="G101" s="50" t="s">
        <v>16</v>
      </c>
    </row>
    <row r="102" ht="15.75" customHeight="1">
      <c r="A102" s="30" t="s">
        <v>238</v>
      </c>
      <c r="B102" s="30" t="s">
        <v>12</v>
      </c>
      <c r="C102" s="30">
        <v>6.0</v>
      </c>
      <c r="D102" s="50" t="s">
        <v>1974</v>
      </c>
      <c r="E102" s="149">
        <v>200000.0</v>
      </c>
      <c r="F102" s="31" t="s">
        <v>31</v>
      </c>
      <c r="G102" s="50" t="s">
        <v>16</v>
      </c>
    </row>
    <row r="103" ht="15.75" customHeight="1">
      <c r="A103" s="30" t="s">
        <v>238</v>
      </c>
      <c r="B103" s="30" t="s">
        <v>12</v>
      </c>
      <c r="C103" s="30">
        <v>7.0</v>
      </c>
      <c r="D103" s="50" t="s">
        <v>2015</v>
      </c>
      <c r="E103" s="149">
        <v>200000.0</v>
      </c>
      <c r="F103" s="31" t="s">
        <v>31</v>
      </c>
      <c r="G103" s="50" t="s">
        <v>16</v>
      </c>
    </row>
    <row r="104" ht="15.75" customHeight="1">
      <c r="A104" s="30" t="s">
        <v>238</v>
      </c>
      <c r="B104" s="30" t="s">
        <v>12</v>
      </c>
      <c r="C104" s="30">
        <v>8.0</v>
      </c>
      <c r="D104" s="50" t="s">
        <v>1978</v>
      </c>
      <c r="E104" s="149">
        <v>200000.0</v>
      </c>
      <c r="F104" s="31" t="s">
        <v>31</v>
      </c>
      <c r="G104" s="50" t="s">
        <v>16</v>
      </c>
    </row>
    <row r="105" ht="15.75" customHeight="1">
      <c r="A105" s="30" t="s">
        <v>238</v>
      </c>
      <c r="B105" s="30" t="s">
        <v>12</v>
      </c>
      <c r="C105" s="30">
        <v>9.0</v>
      </c>
      <c r="D105" s="50" t="s">
        <v>1975</v>
      </c>
      <c r="E105" s="149">
        <v>200000.0</v>
      </c>
      <c r="F105" s="31" t="s">
        <v>31</v>
      </c>
      <c r="G105" s="50" t="s">
        <v>16</v>
      </c>
    </row>
    <row r="106" ht="15.75" customHeight="1">
      <c r="A106" s="30" t="s">
        <v>239</v>
      </c>
      <c r="B106" s="30" t="s">
        <v>12</v>
      </c>
      <c r="C106" s="30">
        <v>1.0</v>
      </c>
      <c r="D106" s="50" t="s">
        <v>1981</v>
      </c>
      <c r="E106" s="149">
        <v>200000.0</v>
      </c>
      <c r="F106" s="31" t="s">
        <v>31</v>
      </c>
      <c r="G106" s="50" t="s">
        <v>16</v>
      </c>
    </row>
    <row r="107" ht="15.75" customHeight="1">
      <c r="A107" s="30" t="s">
        <v>239</v>
      </c>
      <c r="B107" s="30" t="s">
        <v>12</v>
      </c>
      <c r="C107" s="30">
        <v>2.0</v>
      </c>
      <c r="D107" s="50" t="s">
        <v>2016</v>
      </c>
      <c r="E107" s="149">
        <v>176503.11</v>
      </c>
      <c r="F107" s="31" t="s">
        <v>28</v>
      </c>
      <c r="G107" s="50" t="s">
        <v>16</v>
      </c>
    </row>
    <row r="108" ht="15.75" customHeight="1">
      <c r="A108" s="30" t="s">
        <v>239</v>
      </c>
      <c r="B108" s="30" t="s">
        <v>12</v>
      </c>
      <c r="C108" s="30">
        <v>3.0</v>
      </c>
      <c r="D108" s="50" t="s">
        <v>2017</v>
      </c>
      <c r="E108" s="149">
        <v>197364.16</v>
      </c>
      <c r="F108" s="31" t="s">
        <v>28</v>
      </c>
      <c r="G108" s="50" t="s">
        <v>16</v>
      </c>
    </row>
    <row r="109" ht="15.75" customHeight="1">
      <c r="A109" s="30" t="s">
        <v>239</v>
      </c>
      <c r="B109" s="30" t="s">
        <v>12</v>
      </c>
      <c r="C109" s="30">
        <v>4.0</v>
      </c>
      <c r="D109" s="50" t="s">
        <v>2018</v>
      </c>
      <c r="E109" s="149">
        <v>197364.16</v>
      </c>
      <c r="F109" s="31" t="s">
        <v>28</v>
      </c>
      <c r="G109" s="50" t="s">
        <v>16</v>
      </c>
    </row>
    <row r="110" ht="15.75" customHeight="1">
      <c r="A110" s="30" t="s">
        <v>239</v>
      </c>
      <c r="B110" s="30" t="s">
        <v>12</v>
      </c>
      <c r="C110" s="30">
        <v>5.0</v>
      </c>
      <c r="D110" s="50" t="s">
        <v>2019</v>
      </c>
      <c r="E110" s="149">
        <v>192929.32</v>
      </c>
      <c r="F110" s="31" t="s">
        <v>76</v>
      </c>
      <c r="G110" s="50" t="s">
        <v>16</v>
      </c>
    </row>
    <row r="111" ht="15.75" customHeight="1">
      <c r="A111" s="30" t="s">
        <v>239</v>
      </c>
      <c r="B111" s="30" t="s">
        <v>12</v>
      </c>
      <c r="C111" s="30">
        <v>6.0</v>
      </c>
      <c r="D111" s="50" t="s">
        <v>2020</v>
      </c>
      <c r="E111" s="149">
        <v>182548.11</v>
      </c>
      <c r="F111" s="31" t="s">
        <v>96</v>
      </c>
      <c r="G111" s="50" t="s">
        <v>16</v>
      </c>
    </row>
    <row r="112" ht="15.75" customHeight="1">
      <c r="A112" s="30" t="s">
        <v>208</v>
      </c>
      <c r="B112" s="30" t="s">
        <v>12</v>
      </c>
      <c r="C112" s="30">
        <v>1.0</v>
      </c>
      <c r="D112" s="50" t="s">
        <v>2021</v>
      </c>
      <c r="E112" s="149">
        <v>200000.0</v>
      </c>
      <c r="F112" s="31" t="s">
        <v>105</v>
      </c>
      <c r="G112" s="50" t="s">
        <v>16</v>
      </c>
    </row>
    <row r="113" ht="15.75" customHeight="1">
      <c r="A113" s="30" t="s">
        <v>208</v>
      </c>
      <c r="B113" s="30" t="s">
        <v>12</v>
      </c>
      <c r="C113" s="30">
        <v>2.0</v>
      </c>
      <c r="D113" s="50" t="s">
        <v>2022</v>
      </c>
      <c r="E113" s="149">
        <v>200000.0</v>
      </c>
      <c r="F113" s="31" t="s">
        <v>31</v>
      </c>
      <c r="G113" s="50" t="s">
        <v>16</v>
      </c>
    </row>
    <row r="114" ht="15.75" customHeight="1">
      <c r="A114" s="30" t="s">
        <v>208</v>
      </c>
      <c r="B114" s="30" t="s">
        <v>12</v>
      </c>
      <c r="C114" s="30">
        <v>3.0</v>
      </c>
      <c r="D114" s="50" t="s">
        <v>1959</v>
      </c>
      <c r="E114" s="149">
        <v>197364.16</v>
      </c>
      <c r="F114" s="31" t="s">
        <v>28</v>
      </c>
      <c r="G114" s="50" t="s">
        <v>16</v>
      </c>
    </row>
    <row r="115" ht="15.75" customHeight="1">
      <c r="A115" s="30" t="s">
        <v>208</v>
      </c>
      <c r="B115" s="30" t="s">
        <v>12</v>
      </c>
      <c r="C115" s="30">
        <v>4.0</v>
      </c>
      <c r="D115" s="50" t="s">
        <v>2023</v>
      </c>
      <c r="E115" s="149">
        <v>178390.17</v>
      </c>
      <c r="F115" s="31" t="s">
        <v>108</v>
      </c>
      <c r="G115" s="50" t="s">
        <v>16</v>
      </c>
    </row>
    <row r="116" ht="15.75" customHeight="1">
      <c r="A116" s="30" t="s">
        <v>208</v>
      </c>
      <c r="B116" s="30" t="s">
        <v>12</v>
      </c>
      <c r="C116" s="30">
        <v>5.0</v>
      </c>
      <c r="D116" s="50" t="s">
        <v>2024</v>
      </c>
      <c r="E116" s="149">
        <v>200000.0</v>
      </c>
      <c r="F116" s="31" t="s">
        <v>70</v>
      </c>
      <c r="G116" s="50" t="s">
        <v>16</v>
      </c>
    </row>
    <row r="117" ht="15.75" customHeight="1">
      <c r="A117" s="30" t="s">
        <v>208</v>
      </c>
      <c r="B117" s="30" t="s">
        <v>12</v>
      </c>
      <c r="C117" s="30">
        <v>6.0</v>
      </c>
      <c r="D117" s="50" t="s">
        <v>2025</v>
      </c>
      <c r="E117" s="149">
        <v>158493.72</v>
      </c>
      <c r="F117" s="31" t="s">
        <v>46</v>
      </c>
      <c r="G117" s="50" t="s">
        <v>16</v>
      </c>
    </row>
    <row r="118" ht="15.75" customHeight="1">
      <c r="A118" s="30" t="s">
        <v>208</v>
      </c>
      <c r="B118" s="30" t="s">
        <v>12</v>
      </c>
      <c r="C118" s="30">
        <v>7.0</v>
      </c>
      <c r="D118" s="50" t="s">
        <v>2026</v>
      </c>
      <c r="E118" s="149">
        <v>185626.99</v>
      </c>
      <c r="F118" s="31" t="s">
        <v>76</v>
      </c>
      <c r="G118" s="50" t="s">
        <v>16</v>
      </c>
    </row>
    <row r="119" ht="15.75" customHeight="1">
      <c r="A119" s="30" t="s">
        <v>208</v>
      </c>
      <c r="B119" s="30" t="s">
        <v>12</v>
      </c>
      <c r="C119" s="30">
        <v>8.0</v>
      </c>
      <c r="D119" s="50" t="s">
        <v>2027</v>
      </c>
      <c r="E119" s="149">
        <v>200000.0</v>
      </c>
      <c r="F119" s="31" t="s">
        <v>114</v>
      </c>
      <c r="G119" s="50" t="s">
        <v>16</v>
      </c>
    </row>
    <row r="120" ht="15.75" customHeight="1">
      <c r="A120" s="30" t="s">
        <v>208</v>
      </c>
      <c r="B120" s="30" t="s">
        <v>12</v>
      </c>
      <c r="C120" s="30">
        <v>9.0</v>
      </c>
      <c r="D120" s="50" t="s">
        <v>2028</v>
      </c>
      <c r="E120" s="149">
        <v>100000.0</v>
      </c>
      <c r="F120" s="31" t="s">
        <v>135</v>
      </c>
      <c r="G120" s="50" t="s">
        <v>10</v>
      </c>
      <c r="H120" s="50" t="s">
        <v>2029</v>
      </c>
      <c r="I120" s="50" t="s">
        <v>2030</v>
      </c>
    </row>
    <row r="121" ht="15.75" customHeight="1">
      <c r="A121" s="30" t="s">
        <v>208</v>
      </c>
      <c r="B121" s="30" t="s">
        <v>12</v>
      </c>
      <c r="C121" s="30">
        <v>10.0</v>
      </c>
      <c r="D121" s="50" t="s">
        <v>1959</v>
      </c>
      <c r="E121" s="149">
        <v>198340.91</v>
      </c>
      <c r="F121" s="31" t="s">
        <v>28</v>
      </c>
      <c r="G121" s="50" t="s">
        <v>16</v>
      </c>
    </row>
    <row r="122" ht="15.75" customHeight="1">
      <c r="A122" s="30" t="s">
        <v>208</v>
      </c>
      <c r="B122" s="30" t="s">
        <v>12</v>
      </c>
      <c r="C122" s="30">
        <v>11.0</v>
      </c>
      <c r="D122" s="50" t="s">
        <v>2022</v>
      </c>
      <c r="E122" s="149">
        <v>200000.0</v>
      </c>
      <c r="F122" s="31" t="s">
        <v>31</v>
      </c>
      <c r="G122" s="50" t="s">
        <v>16</v>
      </c>
    </row>
    <row r="123" ht="15.75" customHeight="1">
      <c r="A123" s="30" t="s">
        <v>208</v>
      </c>
      <c r="B123" s="30" t="s">
        <v>12</v>
      </c>
      <c r="C123" s="30">
        <v>12.0</v>
      </c>
      <c r="D123" s="50" t="s">
        <v>1967</v>
      </c>
      <c r="E123" s="149">
        <v>199987.0</v>
      </c>
      <c r="F123" s="31" t="s">
        <v>40</v>
      </c>
      <c r="G123" s="50" t="s">
        <v>16</v>
      </c>
    </row>
    <row r="124" ht="15.75" customHeight="1">
      <c r="A124" s="30" t="s">
        <v>208</v>
      </c>
      <c r="B124" s="30" t="s">
        <v>12</v>
      </c>
      <c r="C124" s="30">
        <v>13.0</v>
      </c>
      <c r="D124" s="50" t="s">
        <v>2031</v>
      </c>
      <c r="E124" s="149">
        <v>175581.06</v>
      </c>
      <c r="F124" s="31" t="s">
        <v>96</v>
      </c>
      <c r="G124" s="50" t="s">
        <v>16</v>
      </c>
    </row>
    <row r="125" ht="15.75" customHeight="1">
      <c r="A125" s="30" t="s">
        <v>208</v>
      </c>
      <c r="B125" s="30" t="s">
        <v>12</v>
      </c>
      <c r="C125" s="30">
        <v>14.0</v>
      </c>
      <c r="D125" s="50" t="s">
        <v>2031</v>
      </c>
      <c r="E125" s="149">
        <v>175581.06</v>
      </c>
      <c r="F125" s="31" t="s">
        <v>96</v>
      </c>
      <c r="G125" s="50" t="s">
        <v>16</v>
      </c>
    </row>
    <row r="126" ht="15.75" customHeight="1">
      <c r="A126" s="30" t="s">
        <v>209</v>
      </c>
      <c r="B126" s="30" t="s">
        <v>12</v>
      </c>
      <c r="C126" s="30">
        <v>1.0</v>
      </c>
      <c r="D126" s="50" t="s">
        <v>2032</v>
      </c>
      <c r="E126" s="149">
        <v>199952.0</v>
      </c>
      <c r="F126" s="31" t="s">
        <v>120</v>
      </c>
      <c r="G126" s="50" t="s">
        <v>16</v>
      </c>
    </row>
    <row r="127" ht="15.75" customHeight="1">
      <c r="A127" s="30" t="s">
        <v>209</v>
      </c>
      <c r="B127" s="30" t="s">
        <v>12</v>
      </c>
      <c r="C127" s="30">
        <v>2.0</v>
      </c>
      <c r="D127" s="50" t="s">
        <v>2033</v>
      </c>
      <c r="E127" s="149">
        <v>199990.0</v>
      </c>
      <c r="F127" s="31" t="s">
        <v>8</v>
      </c>
      <c r="G127" s="50" t="s">
        <v>16</v>
      </c>
    </row>
    <row r="128" ht="15.75" customHeight="1">
      <c r="A128" s="30" t="s">
        <v>209</v>
      </c>
      <c r="B128" s="30" t="s">
        <v>12</v>
      </c>
      <c r="C128" s="30">
        <v>3.0</v>
      </c>
      <c r="D128" s="50" t="s">
        <v>2034</v>
      </c>
      <c r="E128" s="149">
        <v>200000.0</v>
      </c>
      <c r="F128" s="31" t="s">
        <v>31</v>
      </c>
      <c r="G128" s="50" t="s">
        <v>16</v>
      </c>
      <c r="H128" s="50" t="s">
        <v>2035</v>
      </c>
      <c r="I128" s="50" t="s">
        <v>2036</v>
      </c>
    </row>
    <row r="129" ht="15.75" customHeight="1">
      <c r="A129" s="30" t="s">
        <v>209</v>
      </c>
      <c r="B129" s="30" t="s">
        <v>12</v>
      </c>
      <c r="C129" s="30">
        <v>4.0</v>
      </c>
      <c r="D129" s="50" t="s">
        <v>2034</v>
      </c>
      <c r="E129" s="149">
        <v>200000.0</v>
      </c>
      <c r="F129" s="31" t="s">
        <v>31</v>
      </c>
      <c r="G129" s="50" t="s">
        <v>16</v>
      </c>
      <c r="H129" s="50" t="s">
        <v>2037</v>
      </c>
      <c r="I129" s="50" t="s">
        <v>2036</v>
      </c>
    </row>
    <row r="130" ht="15.75" customHeight="1">
      <c r="A130" s="30" t="s">
        <v>209</v>
      </c>
      <c r="B130" s="30" t="s">
        <v>12</v>
      </c>
      <c r="C130" s="30">
        <v>5.0</v>
      </c>
      <c r="D130" s="50" t="s">
        <v>2038</v>
      </c>
      <c r="E130" s="149">
        <v>192645.13</v>
      </c>
      <c r="F130" s="31" t="s">
        <v>93</v>
      </c>
      <c r="G130" s="50" t="s">
        <v>16</v>
      </c>
    </row>
    <row r="131" ht="15.75" customHeight="1">
      <c r="A131" s="30" t="s">
        <v>209</v>
      </c>
      <c r="B131" s="30" t="s">
        <v>12</v>
      </c>
      <c r="C131" s="30">
        <v>6.0</v>
      </c>
      <c r="D131" s="50" t="s">
        <v>2039</v>
      </c>
      <c r="E131" s="149">
        <v>200000.0</v>
      </c>
      <c r="F131" s="31" t="s">
        <v>96</v>
      </c>
      <c r="G131" s="50" t="s">
        <v>16</v>
      </c>
    </row>
    <row r="132" ht="15.75" customHeight="1">
      <c r="A132" s="30" t="s">
        <v>209</v>
      </c>
      <c r="B132" s="30" t="s">
        <v>12</v>
      </c>
      <c r="C132" s="30">
        <v>7.0</v>
      </c>
      <c r="D132" s="50" t="s">
        <v>2040</v>
      </c>
      <c r="E132" s="149">
        <v>199990.0</v>
      </c>
      <c r="F132" s="31" t="s">
        <v>40</v>
      </c>
      <c r="G132" s="50" t="s">
        <v>16</v>
      </c>
    </row>
    <row r="133" ht="15.75" customHeight="1">
      <c r="A133" s="30" t="s">
        <v>209</v>
      </c>
      <c r="B133" s="30" t="s">
        <v>12</v>
      </c>
      <c r="C133" s="30">
        <v>8.0</v>
      </c>
      <c r="D133" s="50" t="s">
        <v>2041</v>
      </c>
      <c r="E133" s="149">
        <v>199990.0</v>
      </c>
      <c r="F133" s="31" t="s">
        <v>114</v>
      </c>
      <c r="G133" s="50" t="s">
        <v>16</v>
      </c>
    </row>
    <row r="134" ht="15.75" customHeight="1">
      <c r="A134" s="30" t="s">
        <v>209</v>
      </c>
      <c r="B134" s="30" t="s">
        <v>12</v>
      </c>
      <c r="C134" s="30">
        <v>9.0</v>
      </c>
      <c r="D134" s="50" t="s">
        <v>723</v>
      </c>
      <c r="E134" s="149">
        <v>200000.0</v>
      </c>
      <c r="F134" s="31" t="s">
        <v>46</v>
      </c>
      <c r="G134" s="50"/>
    </row>
    <row r="135" ht="15.75" customHeight="1">
      <c r="A135" s="30" t="s">
        <v>209</v>
      </c>
      <c r="B135" s="30" t="s">
        <v>12</v>
      </c>
      <c r="C135" s="30">
        <v>10.0</v>
      </c>
      <c r="D135" s="50" t="s">
        <v>2042</v>
      </c>
      <c r="E135" s="149">
        <v>200000.0</v>
      </c>
      <c r="F135" s="31" t="s">
        <v>31</v>
      </c>
      <c r="G135" s="50" t="s">
        <v>16</v>
      </c>
    </row>
    <row r="136" ht="15.75" customHeight="1">
      <c r="A136" s="30" t="s">
        <v>209</v>
      </c>
      <c r="B136" s="30" t="s">
        <v>12</v>
      </c>
      <c r="C136" s="30">
        <v>11.0</v>
      </c>
      <c r="D136" s="50" t="s">
        <v>1978</v>
      </c>
      <c r="E136" s="149">
        <v>200000.0</v>
      </c>
      <c r="F136" s="31" t="s">
        <v>31</v>
      </c>
      <c r="G136" s="50" t="s">
        <v>16</v>
      </c>
    </row>
    <row r="137" ht="15.75" customHeight="1">
      <c r="A137" s="30" t="s">
        <v>209</v>
      </c>
      <c r="B137" s="30" t="s">
        <v>12</v>
      </c>
      <c r="C137" s="30">
        <v>12.0</v>
      </c>
      <c r="D137" s="50" t="s">
        <v>2043</v>
      </c>
      <c r="E137" s="149">
        <v>176604.05</v>
      </c>
      <c r="F137" s="31" t="s">
        <v>28</v>
      </c>
      <c r="G137" s="50" t="s">
        <v>16</v>
      </c>
    </row>
    <row r="138" ht="15.75" customHeight="1">
      <c r="A138" s="220" t="s">
        <v>242</v>
      </c>
      <c r="B138" s="30" t="s">
        <v>12</v>
      </c>
      <c r="C138" s="30">
        <v>1.0</v>
      </c>
      <c r="D138" s="50" t="s">
        <v>2044</v>
      </c>
      <c r="E138" s="149">
        <v>157193.58</v>
      </c>
      <c r="F138" s="31" t="s">
        <v>96</v>
      </c>
      <c r="G138" s="50" t="s">
        <v>16</v>
      </c>
    </row>
    <row r="139" ht="15.75" customHeight="1">
      <c r="A139" s="30" t="s">
        <v>242</v>
      </c>
      <c r="B139" s="30" t="s">
        <v>12</v>
      </c>
      <c r="C139" s="30">
        <v>2.0</v>
      </c>
      <c r="D139" s="50" t="s">
        <v>2045</v>
      </c>
      <c r="E139" s="149">
        <v>195249.18</v>
      </c>
      <c r="F139" s="31" t="s">
        <v>46</v>
      </c>
      <c r="G139" s="50" t="s">
        <v>16</v>
      </c>
    </row>
    <row r="140" ht="15.75" customHeight="1">
      <c r="A140" s="30" t="s">
        <v>242</v>
      </c>
      <c r="B140" s="30" t="s">
        <v>12</v>
      </c>
      <c r="C140" s="30">
        <v>3.0</v>
      </c>
      <c r="D140" s="50" t="s">
        <v>2046</v>
      </c>
      <c r="E140" s="149">
        <v>196271.6</v>
      </c>
      <c r="F140" s="31" t="s">
        <v>46</v>
      </c>
      <c r="G140" s="50" t="s">
        <v>16</v>
      </c>
    </row>
    <row r="141" ht="15.75" customHeight="1">
      <c r="A141" s="30" t="s">
        <v>242</v>
      </c>
      <c r="B141" s="30" t="s">
        <v>12</v>
      </c>
      <c r="C141" s="30">
        <v>4.0</v>
      </c>
      <c r="D141" s="50" t="s">
        <v>2047</v>
      </c>
      <c r="E141" s="149">
        <v>187005.69</v>
      </c>
      <c r="F141" s="31" t="s">
        <v>46</v>
      </c>
      <c r="G141" s="50" t="s">
        <v>16</v>
      </c>
    </row>
    <row r="142" ht="15.75" customHeight="1">
      <c r="A142" s="30" t="s">
        <v>242</v>
      </c>
      <c r="B142" s="30" t="s">
        <v>12</v>
      </c>
      <c r="C142" s="30">
        <v>5.0</v>
      </c>
      <c r="D142" s="50" t="s">
        <v>2044</v>
      </c>
      <c r="E142" s="149">
        <v>196811.94</v>
      </c>
      <c r="F142" s="31" t="s">
        <v>96</v>
      </c>
      <c r="G142" s="50" t="s">
        <v>16</v>
      </c>
    </row>
    <row r="143" ht="15.75" customHeight="1">
      <c r="A143" s="30" t="s">
        <v>242</v>
      </c>
      <c r="B143" s="30" t="s">
        <v>12</v>
      </c>
      <c r="C143" s="30">
        <v>6.0</v>
      </c>
      <c r="D143" s="50" t="s">
        <v>2044</v>
      </c>
      <c r="E143" s="149">
        <v>157193.58</v>
      </c>
      <c r="F143" s="31" t="s">
        <v>96</v>
      </c>
      <c r="G143" s="50" t="s">
        <v>16</v>
      </c>
    </row>
    <row r="144" ht="15.75" customHeight="1">
      <c r="A144" s="30" t="s">
        <v>243</v>
      </c>
      <c r="B144" s="30" t="s">
        <v>12</v>
      </c>
      <c r="C144" s="30">
        <v>1.0</v>
      </c>
      <c r="D144" s="50" t="s">
        <v>2048</v>
      </c>
      <c r="E144" s="149">
        <v>100000.0</v>
      </c>
      <c r="F144" s="31" t="s">
        <v>114</v>
      </c>
      <c r="G144" s="50" t="s">
        <v>10</v>
      </c>
      <c r="H144" s="50" t="s">
        <v>2049</v>
      </c>
      <c r="I144" s="50" t="s">
        <v>2050</v>
      </c>
    </row>
    <row r="145" ht="15.75" customHeight="1">
      <c r="A145" s="30" t="s">
        <v>243</v>
      </c>
      <c r="B145" s="30" t="s">
        <v>12</v>
      </c>
      <c r="C145" s="30">
        <v>2.0</v>
      </c>
      <c r="D145" s="50" t="s">
        <v>2051</v>
      </c>
      <c r="E145" s="149">
        <v>199299.58</v>
      </c>
      <c r="F145" s="31" t="s">
        <v>61</v>
      </c>
      <c r="G145" s="50" t="s">
        <v>16</v>
      </c>
    </row>
    <row r="146" ht="15.75" customHeight="1">
      <c r="A146" s="30" t="s">
        <v>243</v>
      </c>
      <c r="B146" s="30" t="s">
        <v>12</v>
      </c>
      <c r="C146" s="30">
        <v>3.0</v>
      </c>
      <c r="D146" s="50" t="s">
        <v>8</v>
      </c>
      <c r="E146" s="149">
        <v>200000.0</v>
      </c>
      <c r="F146" s="31" t="s">
        <v>8</v>
      </c>
      <c r="G146" s="50" t="s">
        <v>16</v>
      </c>
    </row>
    <row r="147" ht="15.75" customHeight="1">
      <c r="A147" s="30" t="s">
        <v>243</v>
      </c>
      <c r="B147" s="30" t="s">
        <v>12</v>
      </c>
      <c r="C147" s="30">
        <v>4.0</v>
      </c>
      <c r="D147" s="50" t="s">
        <v>2052</v>
      </c>
      <c r="E147" s="149">
        <v>200000.0</v>
      </c>
      <c r="F147" s="31" t="s">
        <v>8</v>
      </c>
      <c r="G147" s="50" t="s">
        <v>16</v>
      </c>
    </row>
    <row r="148" ht="15.75" customHeight="1">
      <c r="A148" s="30" t="s">
        <v>243</v>
      </c>
      <c r="B148" s="30" t="s">
        <v>12</v>
      </c>
      <c r="C148" s="30">
        <v>5.0</v>
      </c>
      <c r="D148" s="50" t="s">
        <v>2034</v>
      </c>
      <c r="E148" s="149">
        <v>200000.0</v>
      </c>
      <c r="F148" s="31" t="s">
        <v>31</v>
      </c>
      <c r="G148" s="50" t="s">
        <v>16</v>
      </c>
    </row>
    <row r="149" ht="15.75" customHeight="1">
      <c r="A149" s="30" t="s">
        <v>244</v>
      </c>
      <c r="B149" s="30" t="s">
        <v>12</v>
      </c>
      <c r="C149" s="30">
        <v>1.0</v>
      </c>
      <c r="D149" s="50" t="s">
        <v>2053</v>
      </c>
      <c r="E149" s="149">
        <v>100000.0</v>
      </c>
      <c r="F149" s="31" t="s">
        <v>114</v>
      </c>
      <c r="G149" s="50" t="s">
        <v>16</v>
      </c>
    </row>
    <row r="150" ht="15.75" customHeight="1">
      <c r="A150" s="30" t="s">
        <v>244</v>
      </c>
      <c r="B150" s="30" t="s">
        <v>12</v>
      </c>
      <c r="C150" s="30">
        <v>2.0</v>
      </c>
      <c r="D150" s="50" t="s">
        <v>2054</v>
      </c>
      <c r="E150" s="149">
        <v>180211.92</v>
      </c>
      <c r="F150" s="31" t="s">
        <v>46</v>
      </c>
      <c r="G150" s="50" t="s">
        <v>16</v>
      </c>
    </row>
    <row r="151" ht="15.75" customHeight="1">
      <c r="A151" s="30" t="s">
        <v>244</v>
      </c>
      <c r="B151" s="30" t="s">
        <v>12</v>
      </c>
      <c r="C151" s="30">
        <v>3.0</v>
      </c>
      <c r="D151" s="50" t="s">
        <v>2055</v>
      </c>
      <c r="E151" s="149">
        <v>192047.39</v>
      </c>
      <c r="F151" s="31" t="s">
        <v>46</v>
      </c>
      <c r="G151" s="50" t="s">
        <v>16</v>
      </c>
    </row>
    <row r="152" ht="15.75" customHeight="1">
      <c r="A152" s="30" t="s">
        <v>244</v>
      </c>
      <c r="B152" s="30" t="s">
        <v>12</v>
      </c>
      <c r="C152" s="30">
        <v>4.0</v>
      </c>
      <c r="D152" s="50" t="s">
        <v>2056</v>
      </c>
      <c r="E152" s="149">
        <v>189153.62</v>
      </c>
      <c r="F152" s="31" t="s">
        <v>93</v>
      </c>
      <c r="G152" s="50" t="s">
        <v>16</v>
      </c>
    </row>
    <row r="153" ht="15.75" customHeight="1">
      <c r="A153" s="30" t="s">
        <v>244</v>
      </c>
      <c r="B153" s="30" t="s">
        <v>12</v>
      </c>
      <c r="C153" s="30">
        <v>5.0</v>
      </c>
      <c r="D153" s="50" t="s">
        <v>2057</v>
      </c>
      <c r="E153" s="149">
        <v>185747.86</v>
      </c>
      <c r="F153" s="31" t="s">
        <v>76</v>
      </c>
      <c r="G153" s="50" t="s">
        <v>16</v>
      </c>
    </row>
    <row r="154" ht="15.75" customHeight="1">
      <c r="A154" s="30" t="s">
        <v>244</v>
      </c>
      <c r="B154" s="30" t="s">
        <v>12</v>
      </c>
      <c r="C154" s="30">
        <v>6.0</v>
      </c>
      <c r="D154" s="50" t="s">
        <v>2058</v>
      </c>
      <c r="E154" s="149">
        <v>175147.69</v>
      </c>
      <c r="F154" s="31" t="s">
        <v>90</v>
      </c>
      <c r="G154" s="50" t="s">
        <v>16</v>
      </c>
    </row>
    <row r="155" ht="15.75" customHeight="1">
      <c r="A155" s="30" t="s">
        <v>244</v>
      </c>
      <c r="B155" s="30" t="s">
        <v>12</v>
      </c>
      <c r="C155" s="30">
        <v>7.0</v>
      </c>
      <c r="D155" s="50" t="s">
        <v>2059</v>
      </c>
      <c r="E155" s="149">
        <v>321767.27</v>
      </c>
      <c r="F155" s="31" t="s">
        <v>52</v>
      </c>
      <c r="G155" s="50" t="s">
        <v>16</v>
      </c>
    </row>
    <row r="156" ht="15.75" customHeight="1">
      <c r="A156" s="30" t="s">
        <v>207</v>
      </c>
      <c r="B156" s="30" t="s">
        <v>12</v>
      </c>
      <c r="C156" s="30">
        <v>1.0</v>
      </c>
      <c r="D156" s="50" t="s">
        <v>1974</v>
      </c>
      <c r="E156" s="149">
        <v>200000.0</v>
      </c>
      <c r="F156" s="31" t="s">
        <v>31</v>
      </c>
      <c r="G156" s="50" t="s">
        <v>16</v>
      </c>
    </row>
    <row r="157" ht="15.75" customHeight="1">
      <c r="A157" s="30" t="s">
        <v>207</v>
      </c>
      <c r="B157" s="30" t="s">
        <v>12</v>
      </c>
      <c r="C157" s="30">
        <v>2.0</v>
      </c>
      <c r="D157" s="50" t="s">
        <v>1974</v>
      </c>
      <c r="E157" s="149">
        <v>200000.0</v>
      </c>
      <c r="F157" s="31" t="s">
        <v>31</v>
      </c>
      <c r="G157" s="50" t="s">
        <v>16</v>
      </c>
    </row>
    <row r="158" ht="15.75" customHeight="1">
      <c r="A158" s="30" t="s">
        <v>207</v>
      </c>
      <c r="B158" s="30" t="s">
        <v>12</v>
      </c>
      <c r="C158" s="30">
        <v>3.0</v>
      </c>
      <c r="D158" s="50" t="s">
        <v>2060</v>
      </c>
      <c r="E158" s="149">
        <v>200000.0</v>
      </c>
      <c r="F158" s="31" t="s">
        <v>31</v>
      </c>
      <c r="G158" s="50" t="s">
        <v>16</v>
      </c>
    </row>
    <row r="159" ht="15.75" customHeight="1">
      <c r="A159" s="30" t="s">
        <v>207</v>
      </c>
      <c r="B159" s="30" t="s">
        <v>12</v>
      </c>
      <c r="C159" s="30">
        <v>4.0</v>
      </c>
      <c r="D159" s="50" t="s">
        <v>2061</v>
      </c>
      <c r="E159" s="149">
        <v>200000.0</v>
      </c>
      <c r="F159" s="31" t="s">
        <v>31</v>
      </c>
      <c r="G159" s="50" t="s">
        <v>16</v>
      </c>
    </row>
    <row r="160" ht="15.75" customHeight="1">
      <c r="A160" s="30" t="s">
        <v>207</v>
      </c>
      <c r="B160" s="30" t="s">
        <v>12</v>
      </c>
      <c r="C160" s="30">
        <v>5.0</v>
      </c>
      <c r="D160" s="50" t="s">
        <v>2062</v>
      </c>
      <c r="E160" s="149">
        <v>188429.62</v>
      </c>
      <c r="F160" s="31" t="s">
        <v>61</v>
      </c>
      <c r="G160" s="50" t="s">
        <v>16</v>
      </c>
    </row>
    <row r="161" ht="15.75" customHeight="1">
      <c r="A161" s="30" t="s">
        <v>207</v>
      </c>
      <c r="B161" s="30" t="s">
        <v>12</v>
      </c>
      <c r="C161" s="30">
        <v>6.0</v>
      </c>
      <c r="D161" s="50" t="s">
        <v>2063</v>
      </c>
      <c r="E161" s="149">
        <v>200000.0</v>
      </c>
      <c r="F161" s="31" t="s">
        <v>43</v>
      </c>
      <c r="G161" s="50" t="s">
        <v>16</v>
      </c>
    </row>
    <row r="162" ht="15.75" customHeight="1">
      <c r="A162" s="30" t="s">
        <v>207</v>
      </c>
      <c r="B162" s="30" t="s">
        <v>12</v>
      </c>
      <c r="C162" s="30">
        <v>7.0</v>
      </c>
      <c r="D162" s="50" t="s">
        <v>2064</v>
      </c>
      <c r="E162" s="149">
        <v>200000.0</v>
      </c>
      <c r="F162" s="31" t="s">
        <v>70</v>
      </c>
      <c r="G162" s="50" t="s">
        <v>16</v>
      </c>
    </row>
    <row r="163" ht="15.75" customHeight="1">
      <c r="A163" s="30" t="s">
        <v>207</v>
      </c>
      <c r="B163" s="30" t="s">
        <v>12</v>
      </c>
      <c r="C163" s="30">
        <v>8.0</v>
      </c>
      <c r="D163" s="50" t="s">
        <v>2065</v>
      </c>
      <c r="E163" s="149">
        <v>198668.72</v>
      </c>
      <c r="F163" s="31" t="s">
        <v>46</v>
      </c>
      <c r="G163" s="50" t="s">
        <v>16</v>
      </c>
    </row>
    <row r="164" ht="15.75" customHeight="1">
      <c r="A164" s="30" t="s">
        <v>207</v>
      </c>
      <c r="B164" s="30" t="s">
        <v>12</v>
      </c>
      <c r="C164" s="30">
        <v>9.0</v>
      </c>
      <c r="D164" s="50" t="s">
        <v>2066</v>
      </c>
      <c r="E164" s="149">
        <v>98762.72</v>
      </c>
      <c r="F164" s="31" t="s">
        <v>28</v>
      </c>
      <c r="G164" s="50" t="s">
        <v>16</v>
      </c>
    </row>
    <row r="165" ht="15.75" customHeight="1">
      <c r="A165" s="30" t="s">
        <v>207</v>
      </c>
      <c r="B165" s="30" t="s">
        <v>12</v>
      </c>
      <c r="C165" s="30">
        <v>10.0</v>
      </c>
      <c r="D165" s="50" t="s">
        <v>1974</v>
      </c>
      <c r="E165" s="149">
        <v>200000.0</v>
      </c>
      <c r="F165" s="31" t="s">
        <v>31</v>
      </c>
      <c r="G165" s="50" t="s">
        <v>16</v>
      </c>
    </row>
    <row r="166" ht="15.75" customHeight="1">
      <c r="A166" s="30" t="s">
        <v>206</v>
      </c>
      <c r="B166" s="30" t="s">
        <v>12</v>
      </c>
      <c r="C166" s="30">
        <v>1.0</v>
      </c>
      <c r="D166" s="50" t="s">
        <v>2015</v>
      </c>
      <c r="E166" s="149">
        <v>200000.0</v>
      </c>
      <c r="F166" s="31" t="s">
        <v>31</v>
      </c>
      <c r="G166" s="50" t="s">
        <v>16</v>
      </c>
    </row>
    <row r="167" ht="15.75" customHeight="1">
      <c r="A167" s="30" t="s">
        <v>206</v>
      </c>
      <c r="B167" s="30" t="s">
        <v>12</v>
      </c>
      <c r="C167" s="30">
        <v>2.0</v>
      </c>
      <c r="D167" s="50" t="s">
        <v>2067</v>
      </c>
      <c r="E167" s="149">
        <v>193649.7</v>
      </c>
      <c r="F167" s="31" t="s">
        <v>64</v>
      </c>
      <c r="G167" s="50" t="s">
        <v>16</v>
      </c>
    </row>
    <row r="168" ht="15.75" customHeight="1">
      <c r="A168" s="30" t="s">
        <v>206</v>
      </c>
      <c r="B168" s="30" t="s">
        <v>12</v>
      </c>
      <c r="C168" s="30">
        <v>3.0</v>
      </c>
      <c r="D168" s="50" t="s">
        <v>2068</v>
      </c>
      <c r="E168" s="149">
        <v>183066.72</v>
      </c>
      <c r="F168" s="31" t="s">
        <v>96</v>
      </c>
      <c r="G168" s="50" t="s">
        <v>16</v>
      </c>
    </row>
    <row r="169" ht="15.75" customHeight="1">
      <c r="A169" s="30" t="s">
        <v>206</v>
      </c>
      <c r="B169" s="30" t="s">
        <v>12</v>
      </c>
      <c r="C169" s="30">
        <v>4.0</v>
      </c>
      <c r="D169" s="50" t="s">
        <v>2069</v>
      </c>
      <c r="E169" s="149">
        <v>200000.0</v>
      </c>
      <c r="F169" s="31" t="s">
        <v>96</v>
      </c>
      <c r="G169" s="50" t="s">
        <v>16</v>
      </c>
    </row>
    <row r="170" ht="15.75" customHeight="1">
      <c r="A170" s="30" t="s">
        <v>206</v>
      </c>
      <c r="B170" s="30" t="s">
        <v>12</v>
      </c>
      <c r="C170" s="30">
        <v>5.0</v>
      </c>
      <c r="D170" s="50" t="s">
        <v>1981</v>
      </c>
      <c r="E170" s="149">
        <v>200000.0</v>
      </c>
      <c r="F170" s="31" t="s">
        <v>31</v>
      </c>
      <c r="G170" s="50" t="s">
        <v>16</v>
      </c>
    </row>
    <row r="171" ht="15.75" customHeight="1">
      <c r="A171" s="30" t="s">
        <v>206</v>
      </c>
      <c r="B171" s="30" t="s">
        <v>12</v>
      </c>
      <c r="C171" s="30">
        <v>6.0</v>
      </c>
      <c r="D171" s="50" t="s">
        <v>2015</v>
      </c>
      <c r="E171" s="149">
        <v>200000.0</v>
      </c>
      <c r="F171" s="31" t="s">
        <v>31</v>
      </c>
      <c r="G171" s="50" t="s">
        <v>16</v>
      </c>
    </row>
    <row r="172" ht="15.75" customHeight="1">
      <c r="A172" s="30" t="s">
        <v>206</v>
      </c>
      <c r="B172" s="30" t="s">
        <v>12</v>
      </c>
      <c r="C172" s="30">
        <v>7.0</v>
      </c>
      <c r="D172" s="50" t="s">
        <v>2070</v>
      </c>
      <c r="E172" s="149">
        <v>190498.78</v>
      </c>
      <c r="F172" s="31" t="s">
        <v>87</v>
      </c>
      <c r="G172" s="50" t="s">
        <v>16</v>
      </c>
    </row>
    <row r="173" ht="15.75" customHeight="1">
      <c r="A173" s="30" t="s">
        <v>206</v>
      </c>
      <c r="B173" s="30" t="s">
        <v>12</v>
      </c>
      <c r="C173" s="30">
        <v>8.0</v>
      </c>
      <c r="D173" s="50" t="s">
        <v>2071</v>
      </c>
      <c r="E173" s="149">
        <v>139019.44</v>
      </c>
      <c r="F173" s="31" t="s">
        <v>108</v>
      </c>
      <c r="G173" s="50" t="s">
        <v>16</v>
      </c>
    </row>
    <row r="174" ht="15.75" customHeight="1">
      <c r="A174" s="135" t="s">
        <v>241</v>
      </c>
      <c r="B174" s="135" t="s">
        <v>12</v>
      </c>
      <c r="C174" s="135">
        <v>1.0</v>
      </c>
      <c r="D174" s="63" t="s">
        <v>2072</v>
      </c>
      <c r="E174" s="150">
        <v>181008.9</v>
      </c>
      <c r="F174" s="137" t="s">
        <v>37</v>
      </c>
      <c r="G174" s="50" t="s">
        <v>16</v>
      </c>
    </row>
    <row r="175" ht="15.75" customHeight="1">
      <c r="A175" s="30" t="s">
        <v>244</v>
      </c>
      <c r="B175" s="30" t="s">
        <v>18</v>
      </c>
      <c r="C175" s="30">
        <v>1.0</v>
      </c>
      <c r="D175" s="50" t="s">
        <v>2073</v>
      </c>
      <c r="E175" s="149">
        <v>197042.0</v>
      </c>
      <c r="F175" s="31" t="s">
        <v>61</v>
      </c>
      <c r="G175" s="50" t="s">
        <v>16</v>
      </c>
    </row>
    <row r="176" ht="15.75" customHeight="1">
      <c r="A176" s="30" t="s">
        <v>244</v>
      </c>
      <c r="B176" s="30" t="s">
        <v>18</v>
      </c>
      <c r="C176" s="30">
        <v>2.0</v>
      </c>
      <c r="D176" s="50" t="s">
        <v>2074</v>
      </c>
      <c r="E176" s="149">
        <v>196008.52</v>
      </c>
      <c r="F176" s="31" t="s">
        <v>61</v>
      </c>
      <c r="G176" s="50" t="s">
        <v>16</v>
      </c>
    </row>
    <row r="177" ht="15.75" customHeight="1">
      <c r="A177" s="30" t="s">
        <v>244</v>
      </c>
      <c r="B177" s="30" t="s">
        <v>18</v>
      </c>
      <c r="C177" s="30">
        <v>3.0</v>
      </c>
      <c r="D177" s="50" t="s">
        <v>2075</v>
      </c>
      <c r="E177" s="149">
        <v>98820.96</v>
      </c>
      <c r="F177" s="31" t="s">
        <v>96</v>
      </c>
      <c r="G177" s="50" t="s">
        <v>16</v>
      </c>
    </row>
    <row r="178" ht="15.75" customHeight="1">
      <c r="A178" s="30" t="s">
        <v>244</v>
      </c>
      <c r="B178" s="30" t="s">
        <v>18</v>
      </c>
      <c r="C178" s="30">
        <v>4.0</v>
      </c>
      <c r="D178" s="50" t="s">
        <v>2076</v>
      </c>
      <c r="E178" s="149">
        <v>194415.66</v>
      </c>
      <c r="F178" s="31" t="s">
        <v>96</v>
      </c>
      <c r="G178" s="50" t="s">
        <v>16</v>
      </c>
    </row>
    <row r="179" ht="15.75" customHeight="1">
      <c r="A179" s="30" t="s">
        <v>244</v>
      </c>
      <c r="B179" s="30" t="s">
        <v>18</v>
      </c>
      <c r="C179" s="30">
        <v>5.0</v>
      </c>
      <c r="D179" s="50" t="s">
        <v>2077</v>
      </c>
      <c r="E179" s="149">
        <v>82864.82</v>
      </c>
      <c r="F179" s="31" t="s">
        <v>46</v>
      </c>
      <c r="G179" s="50" t="s">
        <v>16</v>
      </c>
    </row>
    <row r="180" ht="15.75" customHeight="1">
      <c r="A180" s="30" t="s">
        <v>244</v>
      </c>
      <c r="B180" s="30" t="s">
        <v>18</v>
      </c>
      <c r="C180" s="30">
        <v>6.0</v>
      </c>
      <c r="D180" s="50" t="s">
        <v>2078</v>
      </c>
      <c r="E180" s="149">
        <v>199776.96</v>
      </c>
      <c r="F180" s="31" t="s">
        <v>46</v>
      </c>
      <c r="G180" s="50" t="s">
        <v>16</v>
      </c>
    </row>
    <row r="181" ht="15.75" customHeight="1">
      <c r="A181" s="30" t="s">
        <v>244</v>
      </c>
      <c r="B181" s="30" t="s">
        <v>18</v>
      </c>
      <c r="C181" s="30">
        <v>7.0</v>
      </c>
      <c r="D181" s="50" t="s">
        <v>2077</v>
      </c>
      <c r="E181" s="149">
        <v>197899.01</v>
      </c>
      <c r="F181" s="31" t="s">
        <v>46</v>
      </c>
      <c r="G181" s="50" t="s">
        <v>16</v>
      </c>
    </row>
    <row r="182" ht="15.75" customHeight="1">
      <c r="A182" s="30" t="s">
        <v>244</v>
      </c>
      <c r="B182" s="30" t="s">
        <v>18</v>
      </c>
      <c r="C182" s="30">
        <v>8.0</v>
      </c>
      <c r="D182" s="50" t="s">
        <v>2079</v>
      </c>
      <c r="E182" s="149">
        <v>193145.92</v>
      </c>
      <c r="F182" s="31" t="s">
        <v>49</v>
      </c>
      <c r="G182" s="50" t="s">
        <v>16</v>
      </c>
    </row>
    <row r="183" ht="15.75" customHeight="1">
      <c r="A183" s="30" t="s">
        <v>244</v>
      </c>
      <c r="B183" s="30" t="s">
        <v>18</v>
      </c>
      <c r="C183" s="30">
        <v>9.0</v>
      </c>
      <c r="D183" s="50" t="s">
        <v>2080</v>
      </c>
      <c r="E183" s="149">
        <v>196379.49</v>
      </c>
      <c r="F183" s="31" t="s">
        <v>96</v>
      </c>
      <c r="G183" s="50" t="s">
        <v>10</v>
      </c>
      <c r="H183" s="50" t="s">
        <v>2081</v>
      </c>
      <c r="I183" s="50" t="s">
        <v>2082</v>
      </c>
    </row>
    <row r="184" ht="15.75" customHeight="1">
      <c r="A184" s="30" t="s">
        <v>242</v>
      </c>
      <c r="B184" s="30" t="s">
        <v>18</v>
      </c>
      <c r="C184" s="30">
        <v>1.0</v>
      </c>
      <c r="D184" s="50" t="s">
        <v>2083</v>
      </c>
      <c r="E184" s="149">
        <v>197134.63</v>
      </c>
      <c r="F184" s="31" t="s">
        <v>46</v>
      </c>
      <c r="G184" s="50" t="s">
        <v>16</v>
      </c>
    </row>
    <row r="185" ht="15.75" customHeight="1">
      <c r="A185" s="30" t="s">
        <v>242</v>
      </c>
      <c r="B185" s="30" t="s">
        <v>18</v>
      </c>
      <c r="C185" s="30">
        <v>2.0</v>
      </c>
      <c r="D185" s="50" t="s">
        <v>2084</v>
      </c>
      <c r="E185" s="149">
        <v>185229.8</v>
      </c>
      <c r="F185" s="31" t="s">
        <v>46</v>
      </c>
      <c r="G185" s="50" t="s">
        <v>16</v>
      </c>
    </row>
    <row r="186" ht="15.75" customHeight="1">
      <c r="A186" s="30" t="s">
        <v>242</v>
      </c>
      <c r="B186" s="30" t="s">
        <v>18</v>
      </c>
      <c r="C186" s="30">
        <v>3.0</v>
      </c>
      <c r="D186" s="50" t="s">
        <v>2083</v>
      </c>
      <c r="E186" s="149">
        <v>199558.24</v>
      </c>
      <c r="F186" s="31" t="s">
        <v>46</v>
      </c>
      <c r="G186" s="50" t="s">
        <v>16</v>
      </c>
    </row>
    <row r="187" ht="15.75" customHeight="1">
      <c r="A187" s="30" t="s">
        <v>242</v>
      </c>
      <c r="B187" s="30" t="s">
        <v>18</v>
      </c>
      <c r="C187" s="30">
        <v>4.0</v>
      </c>
      <c r="D187" s="50" t="s">
        <v>2085</v>
      </c>
      <c r="E187" s="149">
        <v>185526.91</v>
      </c>
      <c r="F187" s="31" t="s">
        <v>46</v>
      </c>
      <c r="G187" s="50" t="s">
        <v>16</v>
      </c>
    </row>
    <row r="188" ht="15.75" customHeight="1">
      <c r="A188" s="30" t="s">
        <v>242</v>
      </c>
      <c r="B188" s="30" t="s">
        <v>18</v>
      </c>
      <c r="C188" s="30">
        <v>5.0</v>
      </c>
      <c r="D188" s="50" t="s">
        <v>2086</v>
      </c>
      <c r="E188" s="149">
        <v>185155.49</v>
      </c>
      <c r="F188" s="31" t="s">
        <v>46</v>
      </c>
      <c r="G188" s="50" t="s">
        <v>16</v>
      </c>
    </row>
    <row r="189" ht="15.75" customHeight="1">
      <c r="A189" s="30" t="s">
        <v>242</v>
      </c>
      <c r="B189" s="30" t="s">
        <v>18</v>
      </c>
      <c r="C189" s="30">
        <v>6.0</v>
      </c>
      <c r="D189" s="50" t="s">
        <v>2087</v>
      </c>
      <c r="E189" s="149">
        <v>199333.44</v>
      </c>
      <c r="F189" s="31" t="s">
        <v>46</v>
      </c>
      <c r="G189" s="50" t="s">
        <v>16</v>
      </c>
    </row>
    <row r="190" ht="15.75" customHeight="1">
      <c r="A190" s="30" t="s">
        <v>242</v>
      </c>
      <c r="B190" s="30" t="s">
        <v>18</v>
      </c>
      <c r="C190" s="30">
        <v>7.0</v>
      </c>
      <c r="D190" s="50" t="s">
        <v>2088</v>
      </c>
      <c r="E190" s="149">
        <v>199333.44</v>
      </c>
      <c r="F190" s="31" t="s">
        <v>46</v>
      </c>
      <c r="G190" s="50" t="s">
        <v>16</v>
      </c>
    </row>
    <row r="191" ht="15.75" customHeight="1">
      <c r="A191" s="30" t="s">
        <v>242</v>
      </c>
      <c r="B191" s="30" t="s">
        <v>18</v>
      </c>
      <c r="C191" s="30">
        <v>8.0</v>
      </c>
      <c r="D191" s="50" t="s">
        <v>2043</v>
      </c>
      <c r="E191" s="149">
        <v>189450.52</v>
      </c>
      <c r="F191" s="31" t="s">
        <v>28</v>
      </c>
      <c r="G191" s="50" t="s">
        <v>16</v>
      </c>
    </row>
    <row r="192" ht="15.75" customHeight="1">
      <c r="A192" s="30" t="s">
        <v>242</v>
      </c>
      <c r="B192" s="30" t="s">
        <v>18</v>
      </c>
      <c r="C192" s="30">
        <v>9.0</v>
      </c>
      <c r="D192" s="50" t="s">
        <v>2043</v>
      </c>
      <c r="E192" s="149">
        <v>189450.52</v>
      </c>
      <c r="F192" s="31" t="s">
        <v>28</v>
      </c>
      <c r="G192" s="50" t="s">
        <v>16</v>
      </c>
    </row>
    <row r="193" ht="15.75" customHeight="1">
      <c r="A193" s="30" t="s">
        <v>240</v>
      </c>
      <c r="B193" s="30" t="s">
        <v>18</v>
      </c>
      <c r="C193" s="30">
        <v>1.0</v>
      </c>
      <c r="D193" s="50" t="s">
        <v>102</v>
      </c>
      <c r="E193" s="149">
        <v>194736.08</v>
      </c>
      <c r="F193" s="31" t="s">
        <v>102</v>
      </c>
      <c r="G193" s="50" t="s">
        <v>16</v>
      </c>
    </row>
    <row r="194" ht="15.75" customHeight="1">
      <c r="A194" s="30" t="s">
        <v>240</v>
      </c>
      <c r="B194" s="30" t="s">
        <v>18</v>
      </c>
      <c r="C194" s="30">
        <v>2.0</v>
      </c>
      <c r="D194" s="50" t="s">
        <v>64</v>
      </c>
      <c r="E194" s="149">
        <v>197081.38</v>
      </c>
      <c r="F194" s="31" t="s">
        <v>64</v>
      </c>
      <c r="G194" s="50" t="s">
        <v>16</v>
      </c>
    </row>
    <row r="195" ht="15.75" customHeight="1">
      <c r="A195" s="30" t="s">
        <v>240</v>
      </c>
      <c r="B195" s="30" t="s">
        <v>18</v>
      </c>
      <c r="C195" s="30">
        <v>3.0</v>
      </c>
      <c r="D195" s="50" t="s">
        <v>2089</v>
      </c>
      <c r="E195" s="149">
        <v>197081.38</v>
      </c>
      <c r="F195" s="31" t="s">
        <v>64</v>
      </c>
      <c r="G195" s="50" t="s">
        <v>16</v>
      </c>
    </row>
    <row r="196" ht="15.75" customHeight="1">
      <c r="A196" s="30" t="s">
        <v>240</v>
      </c>
      <c r="B196" s="30" t="s">
        <v>18</v>
      </c>
      <c r="C196" s="30">
        <v>4.0</v>
      </c>
      <c r="D196" s="50" t="s">
        <v>2090</v>
      </c>
      <c r="E196" s="149">
        <v>196755.29</v>
      </c>
      <c r="F196" s="31" t="s">
        <v>49</v>
      </c>
      <c r="G196" s="50" t="s">
        <v>16</v>
      </c>
    </row>
    <row r="197" ht="15.75" customHeight="1">
      <c r="A197" s="30" t="s">
        <v>240</v>
      </c>
      <c r="B197" s="30" t="s">
        <v>18</v>
      </c>
      <c r="C197" s="30">
        <v>5.0</v>
      </c>
      <c r="D197" s="50" t="s">
        <v>2090</v>
      </c>
      <c r="E197" s="149">
        <v>197150.36</v>
      </c>
      <c r="F197" s="31" t="s">
        <v>49</v>
      </c>
      <c r="G197" s="50" t="s">
        <v>16</v>
      </c>
    </row>
    <row r="198" ht="15.75" customHeight="1">
      <c r="A198" s="30" t="s">
        <v>240</v>
      </c>
      <c r="B198" s="30" t="s">
        <v>18</v>
      </c>
      <c r="C198" s="30">
        <v>6.0</v>
      </c>
      <c r="D198" s="50" t="s">
        <v>2091</v>
      </c>
      <c r="E198" s="149">
        <v>199513.22</v>
      </c>
      <c r="F198" s="31" t="s">
        <v>52</v>
      </c>
      <c r="G198" s="50" t="s">
        <v>16</v>
      </c>
    </row>
    <row r="199" ht="15.75" customHeight="1">
      <c r="A199" s="30" t="s">
        <v>240</v>
      </c>
      <c r="B199" s="30" t="s">
        <v>18</v>
      </c>
      <c r="C199" s="30">
        <v>7.0</v>
      </c>
      <c r="D199" s="50" t="s">
        <v>2092</v>
      </c>
      <c r="E199" s="149">
        <v>198420.52</v>
      </c>
      <c r="F199" s="31" t="s">
        <v>93</v>
      </c>
      <c r="G199" s="50" t="s">
        <v>16</v>
      </c>
    </row>
    <row r="200" ht="15.75" customHeight="1">
      <c r="A200" s="30" t="s">
        <v>240</v>
      </c>
      <c r="B200" s="30" t="s">
        <v>18</v>
      </c>
      <c r="C200" s="30">
        <v>8.0</v>
      </c>
      <c r="D200" s="50" t="s">
        <v>2093</v>
      </c>
      <c r="E200" s="149">
        <v>195463.55</v>
      </c>
      <c r="F200" s="31" t="s">
        <v>46</v>
      </c>
      <c r="G200" s="50" t="s">
        <v>16</v>
      </c>
    </row>
    <row r="201" ht="15.75" customHeight="1">
      <c r="A201" s="30" t="s">
        <v>243</v>
      </c>
      <c r="B201" s="30" t="s">
        <v>18</v>
      </c>
      <c r="C201" s="30">
        <v>1.0</v>
      </c>
      <c r="D201" s="50" t="s">
        <v>2094</v>
      </c>
      <c r="E201" s="149">
        <v>199400.04</v>
      </c>
      <c r="F201" s="31" t="s">
        <v>96</v>
      </c>
      <c r="G201" s="50" t="s">
        <v>16</v>
      </c>
    </row>
    <row r="202" ht="15.75" customHeight="1">
      <c r="A202" s="30" t="s">
        <v>243</v>
      </c>
      <c r="B202" s="30" t="s">
        <v>18</v>
      </c>
      <c r="C202" s="30">
        <v>2.0</v>
      </c>
      <c r="D202" s="50" t="s">
        <v>8</v>
      </c>
      <c r="E202" s="149">
        <v>200000.0</v>
      </c>
      <c r="F202" s="31" t="s">
        <v>8</v>
      </c>
      <c r="G202" s="50" t="s">
        <v>16</v>
      </c>
    </row>
    <row r="203" ht="15.75" customHeight="1">
      <c r="A203" s="30" t="s">
        <v>243</v>
      </c>
      <c r="B203" s="30" t="s">
        <v>18</v>
      </c>
      <c r="C203" s="30">
        <v>3.0</v>
      </c>
      <c r="D203" s="50" t="s">
        <v>2095</v>
      </c>
      <c r="E203" s="149">
        <v>200000.0</v>
      </c>
      <c r="F203" s="31" t="s">
        <v>40</v>
      </c>
      <c r="G203" s="50" t="s">
        <v>16</v>
      </c>
    </row>
    <row r="204" ht="15.75" customHeight="1">
      <c r="A204" s="30" t="s">
        <v>243</v>
      </c>
      <c r="B204" s="30" t="s">
        <v>18</v>
      </c>
      <c r="C204" s="30">
        <v>4.0</v>
      </c>
      <c r="D204" s="50" t="s">
        <v>2096</v>
      </c>
      <c r="E204" s="149">
        <v>199082.52</v>
      </c>
      <c r="F204" s="31" t="s">
        <v>40</v>
      </c>
      <c r="G204" s="50" t="s">
        <v>16</v>
      </c>
    </row>
    <row r="205" ht="15.75" customHeight="1">
      <c r="A205" s="30" t="s">
        <v>243</v>
      </c>
      <c r="B205" s="30" t="s">
        <v>18</v>
      </c>
      <c r="C205" s="30">
        <v>5.0</v>
      </c>
      <c r="D205" s="50" t="s">
        <v>2080</v>
      </c>
      <c r="E205" s="149">
        <v>197234.05</v>
      </c>
      <c r="F205" s="31" t="s">
        <v>96</v>
      </c>
      <c r="G205" s="50" t="s">
        <v>10</v>
      </c>
      <c r="H205" s="50" t="s">
        <v>2097</v>
      </c>
      <c r="I205" s="50" t="s">
        <v>2082</v>
      </c>
    </row>
    <row r="206" ht="15.75" customHeight="1">
      <c r="A206" s="30" t="s">
        <v>243</v>
      </c>
      <c r="B206" s="30" t="s">
        <v>18</v>
      </c>
      <c r="C206" s="30">
        <v>6.0</v>
      </c>
      <c r="D206" s="50" t="s">
        <v>2098</v>
      </c>
      <c r="E206" s="149">
        <v>197534.28</v>
      </c>
      <c r="F206" s="31" t="s">
        <v>61</v>
      </c>
      <c r="G206" s="50" t="s">
        <v>16</v>
      </c>
    </row>
    <row r="207" ht="15.75" customHeight="1">
      <c r="A207" s="30" t="s">
        <v>243</v>
      </c>
      <c r="B207" s="30" t="s">
        <v>18</v>
      </c>
      <c r="C207" s="30">
        <v>7.0</v>
      </c>
      <c r="D207" s="50" t="s">
        <v>2099</v>
      </c>
      <c r="E207" s="149">
        <v>194925.75</v>
      </c>
      <c r="F207" s="31" t="s">
        <v>46</v>
      </c>
      <c r="G207" s="50" t="s">
        <v>16</v>
      </c>
    </row>
    <row r="208" ht="15.75" customHeight="1">
      <c r="A208" s="30" t="s">
        <v>243</v>
      </c>
      <c r="B208" s="30" t="s">
        <v>18</v>
      </c>
      <c r="C208" s="30">
        <v>8.0</v>
      </c>
      <c r="D208" s="50" t="s">
        <v>2100</v>
      </c>
      <c r="E208" s="149">
        <v>197845.2</v>
      </c>
      <c r="F208" s="31" t="s">
        <v>96</v>
      </c>
      <c r="G208" s="50" t="s">
        <v>16</v>
      </c>
    </row>
    <row r="209" ht="15.75" customHeight="1">
      <c r="A209" s="30" t="s">
        <v>239</v>
      </c>
      <c r="B209" s="30" t="s">
        <v>18</v>
      </c>
      <c r="C209" s="30">
        <v>1.0</v>
      </c>
      <c r="D209" s="50" t="s">
        <v>2101</v>
      </c>
      <c r="E209" s="149">
        <v>199172.22</v>
      </c>
      <c r="F209" s="31" t="s">
        <v>46</v>
      </c>
      <c r="G209" s="50" t="s">
        <v>16</v>
      </c>
    </row>
    <row r="210" ht="15.75" customHeight="1">
      <c r="A210" s="30" t="s">
        <v>239</v>
      </c>
      <c r="B210" s="30" t="s">
        <v>18</v>
      </c>
      <c r="C210" s="30">
        <v>2.0</v>
      </c>
      <c r="D210" s="50" t="s">
        <v>2102</v>
      </c>
      <c r="E210" s="149">
        <v>199954.88</v>
      </c>
      <c r="F210" s="31" t="s">
        <v>46</v>
      </c>
      <c r="G210" s="50" t="s">
        <v>16</v>
      </c>
    </row>
    <row r="211" ht="15.75" customHeight="1">
      <c r="A211" s="30" t="s">
        <v>239</v>
      </c>
      <c r="B211" s="30" t="s">
        <v>18</v>
      </c>
      <c r="C211" s="30">
        <v>3.0</v>
      </c>
      <c r="D211" s="50" t="s">
        <v>2043</v>
      </c>
      <c r="E211" s="149">
        <v>199105.74</v>
      </c>
      <c r="F211" s="31" t="s">
        <v>28</v>
      </c>
      <c r="G211" s="50" t="s">
        <v>16</v>
      </c>
    </row>
    <row r="212" ht="15.75" customHeight="1">
      <c r="A212" s="30" t="s">
        <v>239</v>
      </c>
      <c r="B212" s="30" t="s">
        <v>18</v>
      </c>
      <c r="C212" s="30">
        <v>4.0</v>
      </c>
      <c r="D212" s="50" t="s">
        <v>2103</v>
      </c>
      <c r="E212" s="149">
        <v>174672.1</v>
      </c>
      <c r="F212" s="31" t="s">
        <v>87</v>
      </c>
      <c r="G212" s="50" t="s">
        <v>16</v>
      </c>
    </row>
    <row r="213" ht="15.75" customHeight="1">
      <c r="A213" s="30" t="s">
        <v>239</v>
      </c>
      <c r="B213" s="30" t="s">
        <v>18</v>
      </c>
      <c r="C213" s="30">
        <v>5.0</v>
      </c>
      <c r="D213" s="50" t="s">
        <v>2104</v>
      </c>
      <c r="E213" s="149">
        <v>198478.35</v>
      </c>
      <c r="F213" s="31" t="s">
        <v>76</v>
      </c>
      <c r="G213" s="50" t="s">
        <v>16</v>
      </c>
    </row>
    <row r="214" ht="15.75" customHeight="1">
      <c r="A214" s="30" t="s">
        <v>239</v>
      </c>
      <c r="B214" s="30" t="s">
        <v>18</v>
      </c>
      <c r="C214" s="30">
        <v>6.0</v>
      </c>
      <c r="D214" s="50" t="s">
        <v>2105</v>
      </c>
      <c r="E214" s="149">
        <v>199355.33</v>
      </c>
      <c r="F214" s="31" t="s">
        <v>76</v>
      </c>
      <c r="G214" s="50" t="s">
        <v>16</v>
      </c>
    </row>
    <row r="215" ht="15.75" customHeight="1">
      <c r="A215" s="30" t="s">
        <v>239</v>
      </c>
      <c r="B215" s="30" t="s">
        <v>18</v>
      </c>
      <c r="C215" s="30">
        <v>7.0</v>
      </c>
      <c r="D215" s="50" t="s">
        <v>2106</v>
      </c>
      <c r="E215" s="149">
        <v>189898.59</v>
      </c>
      <c r="F215" s="31" t="s">
        <v>70</v>
      </c>
      <c r="G215" s="50" t="s">
        <v>16</v>
      </c>
    </row>
    <row r="216" ht="15.75" customHeight="1">
      <c r="A216" s="30" t="s">
        <v>239</v>
      </c>
      <c r="B216" s="30" t="s">
        <v>18</v>
      </c>
      <c r="C216" s="30">
        <v>8.0</v>
      </c>
      <c r="D216" s="50" t="s">
        <v>2043</v>
      </c>
      <c r="E216" s="149">
        <v>199421.6</v>
      </c>
      <c r="F216" s="31" t="s">
        <v>28</v>
      </c>
      <c r="G216" s="50" t="s">
        <v>16</v>
      </c>
    </row>
    <row r="217" ht="15.75" customHeight="1">
      <c r="A217" s="30" t="s">
        <v>239</v>
      </c>
      <c r="B217" s="30" t="s">
        <v>18</v>
      </c>
      <c r="C217" s="30">
        <v>9.0</v>
      </c>
      <c r="D217" s="50" t="s">
        <v>2107</v>
      </c>
      <c r="E217" s="149">
        <v>199421.6</v>
      </c>
      <c r="F217" s="31" t="s">
        <v>28</v>
      </c>
      <c r="G217" s="50" t="s">
        <v>16</v>
      </c>
    </row>
    <row r="218" ht="15.75" customHeight="1">
      <c r="A218" s="30" t="s">
        <v>239</v>
      </c>
      <c r="B218" s="30" t="s">
        <v>18</v>
      </c>
      <c r="C218" s="30">
        <v>10.0</v>
      </c>
      <c r="D218" s="50" t="s">
        <v>2108</v>
      </c>
      <c r="E218" s="149">
        <v>199421.6</v>
      </c>
      <c r="F218" s="31" t="s">
        <v>102</v>
      </c>
      <c r="G218" s="50" t="s">
        <v>16</v>
      </c>
    </row>
    <row r="219" ht="15.75" customHeight="1">
      <c r="A219" s="30" t="s">
        <v>241</v>
      </c>
      <c r="B219" s="30" t="s">
        <v>18</v>
      </c>
      <c r="C219" s="30">
        <v>1.0</v>
      </c>
      <c r="D219" s="50" t="s">
        <v>2090</v>
      </c>
      <c r="E219" s="149">
        <v>199762.76</v>
      </c>
      <c r="F219" s="31" t="s">
        <v>49</v>
      </c>
      <c r="G219" s="50" t="s">
        <v>16</v>
      </c>
    </row>
    <row r="220" ht="15.75" customHeight="1">
      <c r="A220" s="30" t="s">
        <v>241</v>
      </c>
      <c r="B220" s="30" t="s">
        <v>18</v>
      </c>
      <c r="C220" s="30">
        <v>2.0</v>
      </c>
      <c r="D220" s="50" t="s">
        <v>2109</v>
      </c>
      <c r="E220" s="149">
        <v>199883.32</v>
      </c>
      <c r="F220" s="31" t="s">
        <v>93</v>
      </c>
      <c r="G220" s="50" t="s">
        <v>16</v>
      </c>
    </row>
    <row r="221" ht="15.75" customHeight="1">
      <c r="A221" s="30" t="s">
        <v>241</v>
      </c>
      <c r="B221" s="30" t="s">
        <v>18</v>
      </c>
      <c r="C221" s="30">
        <v>3.0</v>
      </c>
      <c r="D221" s="50" t="s">
        <v>2109</v>
      </c>
      <c r="E221" s="149">
        <v>199883.32</v>
      </c>
      <c r="F221" s="31" t="s">
        <v>93</v>
      </c>
      <c r="G221" s="50" t="s">
        <v>16</v>
      </c>
    </row>
    <row r="222" ht="15.75" customHeight="1">
      <c r="A222" s="30" t="s">
        <v>241</v>
      </c>
      <c r="B222" s="30" t="s">
        <v>18</v>
      </c>
      <c r="C222" s="30">
        <v>4.0</v>
      </c>
      <c r="D222" s="50" t="s">
        <v>2110</v>
      </c>
      <c r="E222" s="149">
        <v>199883.32</v>
      </c>
      <c r="F222" s="31" t="s">
        <v>93</v>
      </c>
      <c r="G222" s="50" t="s">
        <v>16</v>
      </c>
    </row>
    <row r="223" ht="15.75" customHeight="1">
      <c r="A223" s="30" t="s">
        <v>241</v>
      </c>
      <c r="B223" s="30" t="s">
        <v>18</v>
      </c>
      <c r="C223" s="30">
        <v>5.0</v>
      </c>
      <c r="D223" s="50" t="s">
        <v>2111</v>
      </c>
      <c r="E223" s="149">
        <v>199883.32</v>
      </c>
      <c r="F223" s="31" t="s">
        <v>93</v>
      </c>
      <c r="G223" s="50" t="s">
        <v>16</v>
      </c>
    </row>
    <row r="224" ht="15.75" customHeight="1">
      <c r="A224" s="30" t="s">
        <v>241</v>
      </c>
      <c r="B224" s="30" t="s">
        <v>18</v>
      </c>
      <c r="C224" s="30">
        <v>6.0</v>
      </c>
      <c r="D224" s="50" t="s">
        <v>2112</v>
      </c>
      <c r="E224" s="149">
        <v>199883.32</v>
      </c>
      <c r="F224" s="31" t="s">
        <v>93</v>
      </c>
      <c r="G224" s="50" t="s">
        <v>16</v>
      </c>
    </row>
    <row r="225" ht="15.75" customHeight="1">
      <c r="A225" s="30" t="s">
        <v>241</v>
      </c>
      <c r="B225" s="30" t="s">
        <v>18</v>
      </c>
      <c r="C225" s="30">
        <v>7.0</v>
      </c>
      <c r="D225" s="50" t="s">
        <v>2113</v>
      </c>
      <c r="E225" s="149">
        <v>199883.32</v>
      </c>
      <c r="F225" s="31" t="s">
        <v>93</v>
      </c>
      <c r="G225" s="50" t="s">
        <v>16</v>
      </c>
    </row>
    <row r="226" ht="15.75" customHeight="1">
      <c r="A226" s="30" t="s">
        <v>241</v>
      </c>
      <c r="B226" s="30" t="s">
        <v>18</v>
      </c>
      <c r="C226" s="30">
        <v>8.0</v>
      </c>
      <c r="D226" s="50" t="s">
        <v>2114</v>
      </c>
      <c r="E226" s="149">
        <v>199883.32</v>
      </c>
      <c r="F226" s="31" t="s">
        <v>93</v>
      </c>
      <c r="G226" s="50" t="s">
        <v>16</v>
      </c>
    </row>
    <row r="227" ht="15.75" customHeight="1">
      <c r="A227" s="30" t="s">
        <v>238</v>
      </c>
      <c r="B227" s="30" t="s">
        <v>18</v>
      </c>
      <c r="C227" s="30">
        <v>1.0</v>
      </c>
      <c r="D227" s="50" t="s">
        <v>2089</v>
      </c>
      <c r="E227" s="149">
        <v>99374.24</v>
      </c>
      <c r="F227" s="31" t="s">
        <v>64</v>
      </c>
      <c r="G227" s="50" t="s">
        <v>16</v>
      </c>
    </row>
    <row r="228" ht="15.75" customHeight="1">
      <c r="A228" s="30" t="s">
        <v>238</v>
      </c>
      <c r="B228" s="30" t="s">
        <v>18</v>
      </c>
      <c r="C228" s="30">
        <v>2.0</v>
      </c>
      <c r="D228" s="50" t="s">
        <v>2115</v>
      </c>
      <c r="E228" s="149">
        <v>198664.76</v>
      </c>
      <c r="F228" s="31" t="s">
        <v>46</v>
      </c>
      <c r="G228" s="50" t="s">
        <v>16</v>
      </c>
    </row>
    <row r="229" ht="15.75" customHeight="1">
      <c r="A229" s="30" t="s">
        <v>238</v>
      </c>
      <c r="B229" s="30" t="s">
        <v>18</v>
      </c>
      <c r="C229" s="30">
        <v>3.0</v>
      </c>
      <c r="D229" s="50" t="s">
        <v>2116</v>
      </c>
      <c r="E229" s="149">
        <v>194279.46</v>
      </c>
      <c r="F229" s="31" t="s">
        <v>102</v>
      </c>
      <c r="G229" s="50" t="s">
        <v>16</v>
      </c>
    </row>
    <row r="230" ht="15.75" customHeight="1">
      <c r="A230" s="30" t="s">
        <v>238</v>
      </c>
      <c r="B230" s="30" t="s">
        <v>18</v>
      </c>
      <c r="C230" s="30">
        <v>4.0</v>
      </c>
      <c r="D230" s="50" t="s">
        <v>2117</v>
      </c>
      <c r="E230" s="149">
        <v>198664.76</v>
      </c>
      <c r="F230" s="31" t="s">
        <v>46</v>
      </c>
      <c r="G230" s="50" t="s">
        <v>16</v>
      </c>
    </row>
    <row r="231" ht="15.75" customHeight="1">
      <c r="A231" s="30" t="s">
        <v>238</v>
      </c>
      <c r="B231" s="30" t="s">
        <v>18</v>
      </c>
      <c r="C231" s="30">
        <v>5.0</v>
      </c>
      <c r="D231" s="50" t="s">
        <v>2118</v>
      </c>
      <c r="E231" s="149">
        <v>164157.09</v>
      </c>
      <c r="F231" s="31" t="s">
        <v>96</v>
      </c>
      <c r="G231" s="50" t="s">
        <v>16</v>
      </c>
    </row>
    <row r="232" ht="15.75" customHeight="1">
      <c r="A232" s="30" t="s">
        <v>238</v>
      </c>
      <c r="B232" s="30" t="s">
        <v>18</v>
      </c>
      <c r="C232" s="30">
        <v>6.0</v>
      </c>
      <c r="D232" s="50" t="s">
        <v>2119</v>
      </c>
      <c r="E232" s="149">
        <v>81823.15</v>
      </c>
      <c r="F232" s="31" t="s">
        <v>132</v>
      </c>
      <c r="G232" s="50" t="s">
        <v>10</v>
      </c>
      <c r="H232" s="50" t="s">
        <v>2120</v>
      </c>
      <c r="I232" s="50" t="s">
        <v>1963</v>
      </c>
    </row>
    <row r="233" ht="15.75" customHeight="1">
      <c r="A233" s="30" t="s">
        <v>238</v>
      </c>
      <c r="B233" s="30" t="s">
        <v>18</v>
      </c>
      <c r="C233" s="30">
        <v>7.0</v>
      </c>
      <c r="D233" s="50" t="s">
        <v>2121</v>
      </c>
      <c r="E233" s="149">
        <v>198887.58</v>
      </c>
      <c r="F233" s="31" t="s">
        <v>28</v>
      </c>
      <c r="G233" s="50" t="s">
        <v>16</v>
      </c>
    </row>
    <row r="234" ht="15.75" customHeight="1">
      <c r="A234" s="30" t="s">
        <v>238</v>
      </c>
      <c r="B234" s="30" t="s">
        <v>18</v>
      </c>
      <c r="C234" s="30">
        <v>8.0</v>
      </c>
      <c r="D234" s="50" t="s">
        <v>2122</v>
      </c>
      <c r="E234" s="149">
        <v>197236.48</v>
      </c>
      <c r="F234" s="31" t="s">
        <v>55</v>
      </c>
      <c r="G234" s="50" t="s">
        <v>16</v>
      </c>
    </row>
    <row r="235" ht="15.75" customHeight="1">
      <c r="A235" s="30" t="s">
        <v>238</v>
      </c>
      <c r="B235" s="30" t="s">
        <v>18</v>
      </c>
      <c r="C235" s="30">
        <v>9.0</v>
      </c>
      <c r="D235" s="50" t="s">
        <v>2123</v>
      </c>
      <c r="E235" s="149">
        <v>164271.69</v>
      </c>
      <c r="F235" s="31" t="s">
        <v>46</v>
      </c>
      <c r="G235" s="50" t="s">
        <v>16</v>
      </c>
    </row>
    <row r="236" ht="15.75" customHeight="1">
      <c r="A236" s="30" t="s">
        <v>238</v>
      </c>
      <c r="B236" s="30" t="s">
        <v>18</v>
      </c>
      <c r="C236" s="30">
        <v>10.0</v>
      </c>
      <c r="D236" s="50" t="s">
        <v>2124</v>
      </c>
      <c r="E236" s="149">
        <v>197372.0</v>
      </c>
      <c r="F236" s="31" t="s">
        <v>87</v>
      </c>
      <c r="G236" s="50" t="s">
        <v>16</v>
      </c>
    </row>
    <row r="237" ht="15.75" customHeight="1">
      <c r="A237" s="30" t="s">
        <v>238</v>
      </c>
      <c r="B237" s="30" t="s">
        <v>18</v>
      </c>
      <c r="C237" s="30">
        <v>11.0</v>
      </c>
      <c r="D237" s="50" t="s">
        <v>2125</v>
      </c>
      <c r="E237" s="149">
        <v>198780.68</v>
      </c>
      <c r="F237" s="31" t="s">
        <v>93</v>
      </c>
      <c r="G237" s="50" t="s">
        <v>16</v>
      </c>
    </row>
    <row r="238" ht="15.75" customHeight="1">
      <c r="A238" s="30" t="s">
        <v>207</v>
      </c>
      <c r="B238" s="30" t="s">
        <v>18</v>
      </c>
      <c r="C238" s="30">
        <v>1.0</v>
      </c>
      <c r="D238" s="50" t="s">
        <v>716</v>
      </c>
      <c r="E238" s="149">
        <v>179948.87</v>
      </c>
      <c r="F238" s="31" t="s">
        <v>46</v>
      </c>
      <c r="G238" s="50" t="s">
        <v>16</v>
      </c>
    </row>
    <row r="239" ht="15.75" customHeight="1">
      <c r="A239" s="30" t="s">
        <v>207</v>
      </c>
      <c r="B239" s="30" t="s">
        <v>18</v>
      </c>
      <c r="C239" s="30">
        <v>2.0</v>
      </c>
      <c r="D239" s="50" t="s">
        <v>716</v>
      </c>
      <c r="E239" s="149">
        <v>179947.8</v>
      </c>
      <c r="F239" s="31" t="s">
        <v>46</v>
      </c>
      <c r="G239" s="50" t="s">
        <v>16</v>
      </c>
    </row>
    <row r="240" ht="15.75" customHeight="1">
      <c r="A240" s="30" t="s">
        <v>207</v>
      </c>
      <c r="B240" s="30" t="s">
        <v>18</v>
      </c>
      <c r="C240" s="30">
        <v>3.0</v>
      </c>
      <c r="D240" s="50" t="s">
        <v>2126</v>
      </c>
      <c r="E240" s="149">
        <v>188357.1</v>
      </c>
      <c r="F240" s="31" t="s">
        <v>108</v>
      </c>
      <c r="G240" s="50" t="s">
        <v>16</v>
      </c>
    </row>
    <row r="241" ht="15.75" customHeight="1">
      <c r="A241" s="30" t="s">
        <v>207</v>
      </c>
      <c r="B241" s="30" t="s">
        <v>18</v>
      </c>
      <c r="C241" s="30">
        <v>4.0</v>
      </c>
      <c r="D241" s="50" t="s">
        <v>2127</v>
      </c>
      <c r="E241" s="149">
        <v>99792.0</v>
      </c>
      <c r="F241" s="31" t="s">
        <v>43</v>
      </c>
      <c r="G241" s="50" t="s">
        <v>16</v>
      </c>
    </row>
    <row r="242" ht="15.75" customHeight="1">
      <c r="A242" s="30" t="s">
        <v>207</v>
      </c>
      <c r="B242" s="30" t="s">
        <v>18</v>
      </c>
      <c r="C242" s="30">
        <v>5.0</v>
      </c>
      <c r="D242" s="50" t="s">
        <v>2043</v>
      </c>
      <c r="E242" s="149">
        <v>196027.42</v>
      </c>
      <c r="F242" s="31" t="s">
        <v>28</v>
      </c>
      <c r="G242" s="50" t="s">
        <v>16</v>
      </c>
    </row>
    <row r="243" ht="15.75" customHeight="1">
      <c r="A243" s="30" t="s">
        <v>207</v>
      </c>
      <c r="B243" s="30" t="s">
        <v>18</v>
      </c>
      <c r="C243" s="30">
        <v>6.0</v>
      </c>
      <c r="D243" s="50" t="s">
        <v>2128</v>
      </c>
      <c r="E243" s="149">
        <v>199846.64</v>
      </c>
      <c r="F243" s="31" t="s">
        <v>129</v>
      </c>
      <c r="G243" s="50" t="s">
        <v>10</v>
      </c>
      <c r="H243" s="50" t="s">
        <v>2129</v>
      </c>
      <c r="I243" s="50" t="s">
        <v>2130</v>
      </c>
    </row>
    <row r="244" ht="15.75" customHeight="1">
      <c r="A244" s="30" t="s">
        <v>207</v>
      </c>
      <c r="B244" s="30" t="s">
        <v>18</v>
      </c>
      <c r="C244" s="30">
        <v>7.0</v>
      </c>
      <c r="D244" s="50" t="s">
        <v>2128</v>
      </c>
      <c r="E244" s="149">
        <v>199846.64</v>
      </c>
      <c r="F244" s="31" t="s">
        <v>129</v>
      </c>
      <c r="G244" s="50" t="s">
        <v>10</v>
      </c>
      <c r="H244" s="50" t="s">
        <v>2129</v>
      </c>
      <c r="I244" s="50" t="s">
        <v>2130</v>
      </c>
    </row>
    <row r="245" ht="15.75" customHeight="1">
      <c r="A245" s="30" t="s">
        <v>207</v>
      </c>
      <c r="B245" s="30" t="s">
        <v>18</v>
      </c>
      <c r="C245" s="30">
        <v>8.0</v>
      </c>
      <c r="D245" s="50" t="s">
        <v>2131</v>
      </c>
      <c r="E245" s="149">
        <v>187497.56</v>
      </c>
      <c r="F245" s="31" t="s">
        <v>132</v>
      </c>
      <c r="G245" s="50" t="s">
        <v>16</v>
      </c>
    </row>
    <row r="246" ht="15.75" customHeight="1">
      <c r="A246" s="30" t="s">
        <v>207</v>
      </c>
      <c r="B246" s="30" t="s">
        <v>18</v>
      </c>
      <c r="C246" s="30">
        <v>9.0</v>
      </c>
      <c r="D246" s="50" t="s">
        <v>2132</v>
      </c>
      <c r="E246" s="149">
        <v>198666.34</v>
      </c>
      <c r="F246" s="31" t="s">
        <v>55</v>
      </c>
      <c r="G246" s="50" t="s">
        <v>16</v>
      </c>
    </row>
    <row r="247" ht="15.75" customHeight="1">
      <c r="A247" s="30" t="s">
        <v>207</v>
      </c>
      <c r="B247" s="30" t="s">
        <v>18</v>
      </c>
      <c r="C247" s="30">
        <v>10.0</v>
      </c>
      <c r="D247" s="50" t="s">
        <v>2133</v>
      </c>
      <c r="E247" s="149">
        <v>180002.73</v>
      </c>
      <c r="F247" s="31" t="s">
        <v>129</v>
      </c>
      <c r="G247" s="50" t="s">
        <v>16</v>
      </c>
    </row>
    <row r="248" ht="15.75" customHeight="1">
      <c r="A248" s="30" t="s">
        <v>208</v>
      </c>
      <c r="B248" s="30" t="s">
        <v>18</v>
      </c>
      <c r="C248" s="30">
        <v>1.0</v>
      </c>
      <c r="D248" s="50" t="s">
        <v>2134</v>
      </c>
      <c r="E248" s="149">
        <v>197120.0</v>
      </c>
      <c r="F248" s="31" t="s">
        <v>43</v>
      </c>
      <c r="G248" s="50" t="s">
        <v>16</v>
      </c>
    </row>
    <row r="249" ht="15.75" customHeight="1">
      <c r="A249" s="30" t="s">
        <v>208</v>
      </c>
      <c r="B249" s="30" t="s">
        <v>18</v>
      </c>
      <c r="C249" s="30">
        <v>2.0</v>
      </c>
      <c r="D249" s="50" t="s">
        <v>2135</v>
      </c>
      <c r="E249" s="149">
        <v>197120.0</v>
      </c>
      <c r="F249" s="31" t="s">
        <v>43</v>
      </c>
      <c r="G249" s="50" t="s">
        <v>16</v>
      </c>
    </row>
    <row r="250" ht="15.75" customHeight="1">
      <c r="A250" s="30" t="s">
        <v>208</v>
      </c>
      <c r="B250" s="30" t="s">
        <v>18</v>
      </c>
      <c r="C250" s="30">
        <v>3.0</v>
      </c>
      <c r="D250" s="50" t="s">
        <v>2136</v>
      </c>
      <c r="E250" s="149">
        <v>200000.0</v>
      </c>
      <c r="F250" s="31" t="s">
        <v>96</v>
      </c>
      <c r="G250" s="50" t="s">
        <v>16</v>
      </c>
    </row>
    <row r="251" ht="15.75" customHeight="1">
      <c r="A251" s="30" t="s">
        <v>208</v>
      </c>
      <c r="B251" s="30" t="s">
        <v>18</v>
      </c>
      <c r="C251" s="30">
        <v>4.0</v>
      </c>
      <c r="D251" s="50" t="s">
        <v>2136</v>
      </c>
      <c r="E251" s="149">
        <v>200000.0</v>
      </c>
      <c r="F251" s="31" t="s">
        <v>96</v>
      </c>
      <c r="G251" s="50" t="s">
        <v>16</v>
      </c>
    </row>
    <row r="252" ht="15.75" customHeight="1">
      <c r="A252" s="30" t="s">
        <v>208</v>
      </c>
      <c r="B252" s="30" t="s">
        <v>18</v>
      </c>
      <c r="C252" s="30">
        <v>5.0</v>
      </c>
      <c r="D252" s="50" t="s">
        <v>2119</v>
      </c>
      <c r="E252" s="149">
        <v>190193.78</v>
      </c>
      <c r="F252" s="31" t="s">
        <v>132</v>
      </c>
      <c r="G252" s="50" t="s">
        <v>10</v>
      </c>
      <c r="H252" s="50" t="s">
        <v>2120</v>
      </c>
      <c r="I252" s="50" t="s">
        <v>1963</v>
      </c>
    </row>
    <row r="253" ht="15.75" customHeight="1">
      <c r="A253" s="30" t="s">
        <v>208</v>
      </c>
      <c r="B253" s="30" t="s">
        <v>18</v>
      </c>
      <c r="C253" s="30">
        <v>6.0</v>
      </c>
      <c r="D253" s="50" t="s">
        <v>2137</v>
      </c>
      <c r="E253" s="149">
        <v>197589.57</v>
      </c>
      <c r="F253" s="31" t="s">
        <v>61</v>
      </c>
      <c r="G253" s="50" t="s">
        <v>16</v>
      </c>
    </row>
    <row r="254" ht="15.75" customHeight="1">
      <c r="A254" s="30" t="s">
        <v>208</v>
      </c>
      <c r="B254" s="30" t="s">
        <v>18</v>
      </c>
      <c r="C254" s="30">
        <v>7.0</v>
      </c>
      <c r="D254" s="50" t="s">
        <v>2138</v>
      </c>
      <c r="E254" s="149">
        <v>198690.18</v>
      </c>
      <c r="F254" s="31" t="s">
        <v>64</v>
      </c>
      <c r="G254" s="50" t="s">
        <v>16</v>
      </c>
    </row>
    <row r="255" ht="15.75" customHeight="1">
      <c r="A255" s="30" t="s">
        <v>208</v>
      </c>
      <c r="B255" s="30" t="s">
        <v>18</v>
      </c>
      <c r="C255" s="30">
        <v>8.0</v>
      </c>
      <c r="D255" s="50" t="s">
        <v>2139</v>
      </c>
      <c r="E255" s="149">
        <v>200000.0</v>
      </c>
      <c r="F255" s="31" t="s">
        <v>31</v>
      </c>
      <c r="G255" s="50" t="s">
        <v>16</v>
      </c>
    </row>
    <row r="256" ht="15.75" customHeight="1">
      <c r="A256" s="30" t="s">
        <v>208</v>
      </c>
      <c r="B256" s="30" t="s">
        <v>18</v>
      </c>
      <c r="C256" s="30">
        <v>9.0</v>
      </c>
      <c r="D256" s="50" t="s">
        <v>2140</v>
      </c>
      <c r="E256" s="149">
        <v>200000.0</v>
      </c>
      <c r="F256" s="31" t="s">
        <v>31</v>
      </c>
      <c r="G256" s="50" t="s">
        <v>16</v>
      </c>
    </row>
    <row r="257" ht="15.75" customHeight="1">
      <c r="A257" s="30" t="s">
        <v>209</v>
      </c>
      <c r="B257" s="30" t="s">
        <v>18</v>
      </c>
      <c r="C257" s="30">
        <v>1.0</v>
      </c>
      <c r="D257" s="50" t="s">
        <v>2141</v>
      </c>
      <c r="E257" s="149">
        <v>200000.0</v>
      </c>
      <c r="F257" s="31" t="s">
        <v>31</v>
      </c>
      <c r="G257" s="50" t="s">
        <v>16</v>
      </c>
    </row>
    <row r="258" ht="15.75" customHeight="1">
      <c r="A258" s="30" t="s">
        <v>209</v>
      </c>
      <c r="B258" s="30" t="s">
        <v>18</v>
      </c>
      <c r="C258" s="30">
        <v>2.0</v>
      </c>
      <c r="D258" s="50" t="s">
        <v>2142</v>
      </c>
      <c r="E258" s="149">
        <v>199482.36</v>
      </c>
      <c r="F258" s="31" t="s">
        <v>43</v>
      </c>
      <c r="G258" s="50" t="s">
        <v>16</v>
      </c>
    </row>
    <row r="259" ht="15.75" customHeight="1">
      <c r="A259" s="30" t="s">
        <v>209</v>
      </c>
      <c r="B259" s="30" t="s">
        <v>18</v>
      </c>
      <c r="C259" s="30">
        <v>3.0</v>
      </c>
      <c r="D259" s="50" t="s">
        <v>2143</v>
      </c>
      <c r="E259" s="149">
        <v>193195.5</v>
      </c>
      <c r="F259" s="31" t="s">
        <v>87</v>
      </c>
      <c r="G259" s="50" t="s">
        <v>16</v>
      </c>
    </row>
    <row r="260" ht="15.75" customHeight="1">
      <c r="A260" s="30" t="s">
        <v>209</v>
      </c>
      <c r="B260" s="30" t="s">
        <v>18</v>
      </c>
      <c r="C260" s="30">
        <v>4.0</v>
      </c>
      <c r="D260" s="50" t="s">
        <v>2119</v>
      </c>
      <c r="E260" s="149">
        <v>192747.05</v>
      </c>
      <c r="F260" s="31" t="s">
        <v>132</v>
      </c>
      <c r="G260" s="50" t="s">
        <v>10</v>
      </c>
      <c r="H260" s="50" t="s">
        <v>2120</v>
      </c>
      <c r="I260" s="50" t="s">
        <v>1963</v>
      </c>
    </row>
    <row r="261" ht="15.75" customHeight="1">
      <c r="A261" s="30" t="s">
        <v>209</v>
      </c>
      <c r="B261" s="30" t="s">
        <v>18</v>
      </c>
      <c r="C261" s="30">
        <v>5.0</v>
      </c>
      <c r="D261" s="50" t="s">
        <v>2144</v>
      </c>
      <c r="E261" s="149">
        <v>175936.7</v>
      </c>
      <c r="F261" s="31" t="s">
        <v>28</v>
      </c>
      <c r="G261" s="50" t="s">
        <v>16</v>
      </c>
    </row>
    <row r="262" ht="15.75" customHeight="1">
      <c r="A262" s="30" t="s">
        <v>209</v>
      </c>
      <c r="B262" s="30" t="s">
        <v>18</v>
      </c>
      <c r="C262" s="30">
        <v>6.0</v>
      </c>
      <c r="D262" s="50" t="s">
        <v>2145</v>
      </c>
      <c r="E262" s="149">
        <v>195923.82</v>
      </c>
      <c r="F262" s="31" t="s">
        <v>93</v>
      </c>
      <c r="G262" s="50" t="s">
        <v>16</v>
      </c>
    </row>
    <row r="263" ht="15.75" customHeight="1">
      <c r="A263" s="30" t="s">
        <v>209</v>
      </c>
      <c r="B263" s="30" t="s">
        <v>18</v>
      </c>
      <c r="C263" s="30">
        <v>7.0</v>
      </c>
      <c r="D263" s="50" t="s">
        <v>8</v>
      </c>
      <c r="E263" s="149">
        <v>200000.0</v>
      </c>
      <c r="F263" s="31" t="s">
        <v>8</v>
      </c>
      <c r="G263" s="50" t="s">
        <v>16</v>
      </c>
    </row>
    <row r="264" ht="15.75" customHeight="1">
      <c r="A264" s="30" t="s">
        <v>209</v>
      </c>
      <c r="B264" s="30" t="s">
        <v>18</v>
      </c>
      <c r="C264" s="30">
        <v>8.0</v>
      </c>
      <c r="D264" s="50" t="s">
        <v>2146</v>
      </c>
      <c r="E264" s="149">
        <v>193873.68</v>
      </c>
      <c r="F264" s="31" t="s">
        <v>55</v>
      </c>
      <c r="G264" s="50" t="s">
        <v>16</v>
      </c>
    </row>
    <row r="265" ht="15.75" customHeight="1">
      <c r="A265" s="30" t="s">
        <v>209</v>
      </c>
      <c r="B265" s="30" t="s">
        <v>18</v>
      </c>
      <c r="C265" s="30">
        <v>9.0</v>
      </c>
      <c r="D265" s="50" t="s">
        <v>2147</v>
      </c>
      <c r="E265" s="149">
        <v>187257.84</v>
      </c>
      <c r="F265" s="31" t="s">
        <v>96</v>
      </c>
      <c r="G265" s="50" t="s">
        <v>16</v>
      </c>
    </row>
    <row r="266" ht="15.75" customHeight="1">
      <c r="A266" s="30" t="s">
        <v>206</v>
      </c>
      <c r="B266" s="30" t="s">
        <v>18</v>
      </c>
      <c r="C266" s="30">
        <v>1.0</v>
      </c>
      <c r="D266" s="50" t="s">
        <v>2148</v>
      </c>
      <c r="E266" s="149">
        <v>199367.18</v>
      </c>
      <c r="F266" s="31" t="s">
        <v>87</v>
      </c>
      <c r="G266" s="50" t="s">
        <v>16</v>
      </c>
    </row>
    <row r="267" ht="15.75" customHeight="1">
      <c r="A267" s="30" t="s">
        <v>206</v>
      </c>
      <c r="B267" s="30" t="s">
        <v>18</v>
      </c>
      <c r="C267" s="30">
        <v>2.0</v>
      </c>
      <c r="D267" s="50" t="s">
        <v>2126</v>
      </c>
      <c r="E267" s="149">
        <v>199771.32</v>
      </c>
      <c r="F267" s="31" t="s">
        <v>108</v>
      </c>
      <c r="G267" s="50" t="s">
        <v>16</v>
      </c>
    </row>
    <row r="268" ht="15.75" customHeight="1">
      <c r="A268" s="30" t="s">
        <v>206</v>
      </c>
      <c r="B268" s="30" t="s">
        <v>18</v>
      </c>
      <c r="C268" s="30">
        <v>3.0</v>
      </c>
      <c r="D268" s="50" t="s">
        <v>2119</v>
      </c>
      <c r="E268" s="149">
        <v>174007.8</v>
      </c>
      <c r="F268" s="31" t="s">
        <v>132</v>
      </c>
      <c r="G268" s="50" t="s">
        <v>10</v>
      </c>
      <c r="H268" s="50" t="s">
        <v>2120</v>
      </c>
      <c r="I268" s="50" t="s">
        <v>1963</v>
      </c>
    </row>
    <row r="269" ht="15.75" customHeight="1">
      <c r="A269" s="30" t="s">
        <v>206</v>
      </c>
      <c r="B269" s="30" t="s">
        <v>18</v>
      </c>
      <c r="C269" s="30">
        <v>4.0</v>
      </c>
      <c r="D269" s="50" t="s">
        <v>2137</v>
      </c>
      <c r="E269" s="149">
        <v>181492.06</v>
      </c>
      <c r="F269" s="31" t="s">
        <v>61</v>
      </c>
      <c r="G269" s="50" t="s">
        <v>16</v>
      </c>
    </row>
    <row r="270" ht="15.75" customHeight="1">
      <c r="A270" s="30" t="s">
        <v>206</v>
      </c>
      <c r="B270" s="30" t="s">
        <v>18</v>
      </c>
      <c r="C270" s="30">
        <v>5.0</v>
      </c>
      <c r="D270" s="50" t="s">
        <v>2149</v>
      </c>
      <c r="E270" s="149">
        <v>128955.6</v>
      </c>
      <c r="F270" s="31" t="s">
        <v>96</v>
      </c>
      <c r="G270" s="50" t="s">
        <v>16</v>
      </c>
    </row>
    <row r="271" ht="15.75" customHeight="1">
      <c r="A271" s="30" t="s">
        <v>206</v>
      </c>
      <c r="B271" s="30" t="s">
        <v>18</v>
      </c>
      <c r="C271" s="30">
        <v>6.0</v>
      </c>
      <c r="D271" s="50" t="s">
        <v>2150</v>
      </c>
      <c r="E271" s="149">
        <v>199846.64</v>
      </c>
      <c r="F271" s="31" t="s">
        <v>129</v>
      </c>
      <c r="G271" s="50" t="s">
        <v>10</v>
      </c>
      <c r="H271" s="50" t="s">
        <v>2129</v>
      </c>
      <c r="I271" s="50" t="s">
        <v>2130</v>
      </c>
    </row>
    <row r="272" ht="15.75" customHeight="1">
      <c r="A272" s="30" t="s">
        <v>206</v>
      </c>
      <c r="B272" s="30" t="s">
        <v>18</v>
      </c>
      <c r="C272" s="30">
        <v>7.0</v>
      </c>
      <c r="D272" s="50" t="s">
        <v>2151</v>
      </c>
      <c r="E272" s="149">
        <v>195857.76</v>
      </c>
      <c r="F272" s="31" t="s">
        <v>99</v>
      </c>
      <c r="G272" s="50" t="s">
        <v>16</v>
      </c>
    </row>
    <row r="273" ht="15.75" customHeight="1">
      <c r="A273" s="30" t="s">
        <v>206</v>
      </c>
      <c r="B273" s="30" t="s">
        <v>18</v>
      </c>
      <c r="C273" s="30">
        <v>8.0</v>
      </c>
      <c r="D273" s="50" t="s">
        <v>2152</v>
      </c>
      <c r="E273" s="149">
        <v>199628.8</v>
      </c>
      <c r="F273" s="31" t="s">
        <v>64</v>
      </c>
      <c r="G273" s="50" t="s">
        <v>16</v>
      </c>
    </row>
    <row r="274" ht="15.75" customHeight="1">
      <c r="A274" s="30" t="s">
        <v>206</v>
      </c>
      <c r="B274" s="30" t="s">
        <v>18</v>
      </c>
      <c r="C274" s="30">
        <v>9.0</v>
      </c>
      <c r="D274" s="50" t="s">
        <v>2153</v>
      </c>
      <c r="E274" s="149">
        <v>200000.0</v>
      </c>
      <c r="F274" s="31" t="s">
        <v>114</v>
      </c>
      <c r="G274" s="50" t="s">
        <v>16</v>
      </c>
    </row>
    <row r="275" ht="15.75" customHeight="1">
      <c r="A275" s="135" t="s">
        <v>206</v>
      </c>
      <c r="B275" s="135" t="s">
        <v>18</v>
      </c>
      <c r="C275" s="135">
        <v>10.0</v>
      </c>
      <c r="D275" s="63" t="s">
        <v>2154</v>
      </c>
      <c r="E275" s="150">
        <v>200000.0</v>
      </c>
      <c r="F275" s="137" t="s">
        <v>40</v>
      </c>
      <c r="G275" s="50" t="s">
        <v>16</v>
      </c>
    </row>
    <row r="276" ht="15.75" customHeight="1">
      <c r="A276" s="30" t="s">
        <v>244</v>
      </c>
      <c r="B276" s="30" t="s">
        <v>23</v>
      </c>
      <c r="C276" s="30">
        <v>1.0</v>
      </c>
      <c r="D276" s="50" t="s">
        <v>2117</v>
      </c>
      <c r="E276" s="149">
        <v>199766.28</v>
      </c>
      <c r="F276" s="31" t="s">
        <v>46</v>
      </c>
      <c r="G276" s="50" t="s">
        <v>16</v>
      </c>
    </row>
    <row r="277" ht="15.75" customHeight="1">
      <c r="A277" s="30" t="s">
        <v>244</v>
      </c>
      <c r="B277" s="30" t="s">
        <v>23</v>
      </c>
      <c r="C277" s="30">
        <v>2.0</v>
      </c>
      <c r="D277" s="50" t="s">
        <v>2155</v>
      </c>
      <c r="E277" s="149">
        <v>199589.88</v>
      </c>
      <c r="F277" s="31" t="s">
        <v>70</v>
      </c>
      <c r="G277" s="50" t="s">
        <v>16</v>
      </c>
    </row>
    <row r="278" ht="15.75" customHeight="1">
      <c r="A278" s="30" t="s">
        <v>244</v>
      </c>
      <c r="B278" s="30" t="s">
        <v>23</v>
      </c>
      <c r="C278" s="30">
        <v>3.0</v>
      </c>
      <c r="D278" s="50" t="s">
        <v>2156</v>
      </c>
      <c r="E278" s="149">
        <v>177833.8</v>
      </c>
      <c r="F278" s="31" t="s">
        <v>61</v>
      </c>
      <c r="G278" s="50" t="s">
        <v>16</v>
      </c>
    </row>
    <row r="279" ht="15.75" customHeight="1">
      <c r="A279" s="30" t="s">
        <v>244</v>
      </c>
      <c r="B279" s="30" t="s">
        <v>23</v>
      </c>
      <c r="C279" s="30">
        <v>4.0</v>
      </c>
      <c r="D279" s="50" t="s">
        <v>2094</v>
      </c>
      <c r="E279" s="149">
        <v>199105.76</v>
      </c>
      <c r="F279" s="31" t="s">
        <v>96</v>
      </c>
      <c r="G279" s="50" t="s">
        <v>16</v>
      </c>
    </row>
    <row r="280" ht="15.75" customHeight="1">
      <c r="A280" s="30" t="s">
        <v>244</v>
      </c>
      <c r="B280" s="30" t="s">
        <v>23</v>
      </c>
      <c r="C280" s="30">
        <v>5.0</v>
      </c>
      <c r="D280" s="50" t="s">
        <v>2157</v>
      </c>
      <c r="E280" s="149">
        <v>199360.0</v>
      </c>
      <c r="F280" s="31" t="s">
        <v>96</v>
      </c>
      <c r="G280" s="50" t="s">
        <v>16</v>
      </c>
    </row>
    <row r="281" ht="15.75" customHeight="1">
      <c r="A281" s="30" t="s">
        <v>244</v>
      </c>
      <c r="B281" s="30" t="s">
        <v>23</v>
      </c>
      <c r="C281" s="30">
        <v>6.0</v>
      </c>
      <c r="D281" s="50" t="s">
        <v>2158</v>
      </c>
      <c r="E281" s="149">
        <v>199188.32</v>
      </c>
      <c r="F281" s="31" t="s">
        <v>123</v>
      </c>
      <c r="G281" s="50" t="s">
        <v>16</v>
      </c>
    </row>
    <row r="282" ht="15.75" customHeight="1">
      <c r="A282" s="30" t="s">
        <v>244</v>
      </c>
      <c r="B282" s="30" t="s">
        <v>23</v>
      </c>
      <c r="C282" s="30">
        <v>7.0</v>
      </c>
      <c r="D282" s="50" t="s">
        <v>2159</v>
      </c>
      <c r="E282" s="149">
        <v>199454.0</v>
      </c>
      <c r="F282" s="31" t="s">
        <v>123</v>
      </c>
      <c r="G282" s="50" t="s">
        <v>16</v>
      </c>
    </row>
    <row r="283" ht="15.75" customHeight="1">
      <c r="A283" s="30" t="s">
        <v>244</v>
      </c>
      <c r="B283" s="30" t="s">
        <v>23</v>
      </c>
      <c r="C283" s="30">
        <v>8.0</v>
      </c>
      <c r="D283" s="50" t="s">
        <v>2160</v>
      </c>
      <c r="E283" s="149">
        <v>199626.63</v>
      </c>
      <c r="F283" s="31" t="s">
        <v>123</v>
      </c>
      <c r="G283" s="50" t="s">
        <v>16</v>
      </c>
    </row>
    <row r="284" ht="15.75" customHeight="1">
      <c r="A284" s="30" t="s">
        <v>244</v>
      </c>
      <c r="B284" s="30" t="s">
        <v>23</v>
      </c>
      <c r="C284" s="30">
        <v>9.0</v>
      </c>
      <c r="D284" s="50" t="s">
        <v>2161</v>
      </c>
      <c r="E284" s="149">
        <v>199300.0</v>
      </c>
      <c r="F284" s="31" t="s">
        <v>123</v>
      </c>
      <c r="G284" s="50" t="s">
        <v>16</v>
      </c>
    </row>
    <row r="285" ht="15.75" customHeight="1">
      <c r="A285" s="30" t="s">
        <v>244</v>
      </c>
      <c r="B285" s="30" t="s">
        <v>23</v>
      </c>
      <c r="C285" s="30">
        <v>10.0</v>
      </c>
      <c r="D285" s="50" t="s">
        <v>2162</v>
      </c>
      <c r="E285" s="149">
        <v>199766.28</v>
      </c>
      <c r="F285" s="31" t="s">
        <v>46</v>
      </c>
      <c r="G285" s="50" t="s">
        <v>16</v>
      </c>
    </row>
    <row r="286" ht="15.75" customHeight="1">
      <c r="A286" s="30" t="s">
        <v>244</v>
      </c>
      <c r="B286" s="30" t="s">
        <v>23</v>
      </c>
      <c r="C286" s="30">
        <v>11.0</v>
      </c>
      <c r="D286" s="50" t="s">
        <v>2163</v>
      </c>
      <c r="E286" s="149">
        <v>199591.56</v>
      </c>
      <c r="F286" s="31" t="s">
        <v>46</v>
      </c>
      <c r="G286" s="50" t="s">
        <v>16</v>
      </c>
    </row>
    <row r="287" ht="15.75" customHeight="1">
      <c r="A287" s="30" t="s">
        <v>244</v>
      </c>
      <c r="B287" s="30" t="s">
        <v>23</v>
      </c>
      <c r="C287" s="30">
        <v>12.0</v>
      </c>
      <c r="D287" s="50" t="s">
        <v>2164</v>
      </c>
      <c r="E287" s="149">
        <v>199077.48</v>
      </c>
      <c r="F287" s="31" t="s">
        <v>46</v>
      </c>
      <c r="G287" s="50" t="s">
        <v>16</v>
      </c>
    </row>
    <row r="288" ht="15.75" customHeight="1">
      <c r="A288" s="30" t="s">
        <v>244</v>
      </c>
      <c r="B288" s="30" t="s">
        <v>23</v>
      </c>
      <c r="C288" s="30">
        <v>13.0</v>
      </c>
      <c r="D288" s="50" t="s">
        <v>2165</v>
      </c>
      <c r="E288" s="149">
        <v>199938.32</v>
      </c>
      <c r="F288" s="31" t="s">
        <v>123</v>
      </c>
      <c r="G288" s="50" t="s">
        <v>16</v>
      </c>
    </row>
    <row r="289" ht="15.75" customHeight="1">
      <c r="A289" s="30" t="s">
        <v>244</v>
      </c>
      <c r="B289" s="30" t="s">
        <v>23</v>
      </c>
      <c r="C289" s="30">
        <v>14.0</v>
      </c>
      <c r="D289" s="50" t="s">
        <v>2166</v>
      </c>
      <c r="E289" s="149">
        <v>199438.32</v>
      </c>
      <c r="F289" s="31" t="s">
        <v>123</v>
      </c>
      <c r="G289" s="50" t="s">
        <v>16</v>
      </c>
    </row>
    <row r="290" ht="15.75" customHeight="1">
      <c r="A290" s="30" t="s">
        <v>244</v>
      </c>
      <c r="B290" s="30" t="s">
        <v>23</v>
      </c>
      <c r="C290" s="30">
        <v>15.0</v>
      </c>
      <c r="D290" s="50" t="s">
        <v>2167</v>
      </c>
      <c r="E290" s="149">
        <v>199962.9</v>
      </c>
      <c r="F290" s="31" t="s">
        <v>123</v>
      </c>
      <c r="G290" s="50" t="s">
        <v>16</v>
      </c>
    </row>
    <row r="291" ht="15.75" customHeight="1">
      <c r="A291" s="30" t="s">
        <v>244</v>
      </c>
      <c r="B291" s="30" t="s">
        <v>23</v>
      </c>
      <c r="C291" s="30">
        <v>16.0</v>
      </c>
      <c r="D291" s="50" t="s">
        <v>2167</v>
      </c>
      <c r="E291" s="149">
        <v>199938.32</v>
      </c>
      <c r="F291" s="31" t="s">
        <v>123</v>
      </c>
      <c r="G291" s="50" t="s">
        <v>16</v>
      </c>
    </row>
    <row r="292" ht="15.75" customHeight="1">
      <c r="A292" s="30" t="s">
        <v>244</v>
      </c>
      <c r="B292" s="30" t="s">
        <v>23</v>
      </c>
      <c r="C292" s="30">
        <v>17.0</v>
      </c>
      <c r="D292" s="50" t="s">
        <v>2166</v>
      </c>
      <c r="E292" s="149">
        <v>199300.0</v>
      </c>
      <c r="F292" s="31" t="s">
        <v>123</v>
      </c>
      <c r="G292" s="50" t="s">
        <v>16</v>
      </c>
    </row>
    <row r="293" ht="15.75" customHeight="1">
      <c r="A293" s="30" t="s">
        <v>244</v>
      </c>
      <c r="B293" s="30" t="s">
        <v>23</v>
      </c>
      <c r="C293" s="30">
        <v>18.0</v>
      </c>
      <c r="D293" s="50" t="s">
        <v>2160</v>
      </c>
      <c r="E293" s="149">
        <v>199626.63</v>
      </c>
      <c r="F293" s="31" t="s">
        <v>123</v>
      </c>
      <c r="G293" s="50" t="s">
        <v>16</v>
      </c>
    </row>
    <row r="294" ht="15.75" customHeight="1">
      <c r="A294" s="30" t="s">
        <v>244</v>
      </c>
      <c r="B294" s="30" t="s">
        <v>23</v>
      </c>
      <c r="C294" s="30">
        <v>19.0</v>
      </c>
      <c r="D294" s="50" t="s">
        <v>2158</v>
      </c>
      <c r="E294" s="149">
        <v>199188.32</v>
      </c>
      <c r="F294" s="31" t="s">
        <v>123</v>
      </c>
      <c r="G294" s="50" t="s">
        <v>16</v>
      </c>
    </row>
    <row r="295" ht="15.75" customHeight="1">
      <c r="A295" s="30" t="s">
        <v>241</v>
      </c>
      <c r="B295" s="30" t="s">
        <v>23</v>
      </c>
      <c r="C295" s="30">
        <v>1.0</v>
      </c>
      <c r="D295" s="50" t="s">
        <v>2165</v>
      </c>
      <c r="E295" s="149">
        <v>199691.78</v>
      </c>
      <c r="F295" s="31" t="s">
        <v>123</v>
      </c>
      <c r="G295" s="50" t="s">
        <v>16</v>
      </c>
    </row>
    <row r="296" ht="15.75" customHeight="1">
      <c r="A296" s="30" t="s">
        <v>241</v>
      </c>
      <c r="B296" s="30" t="s">
        <v>23</v>
      </c>
      <c r="C296" s="30">
        <v>2.0</v>
      </c>
      <c r="D296" s="50" t="s">
        <v>2092</v>
      </c>
      <c r="E296" s="149">
        <v>198520.52</v>
      </c>
      <c r="F296" s="31" t="s">
        <v>93</v>
      </c>
      <c r="G296" s="50" t="s">
        <v>16</v>
      </c>
    </row>
    <row r="297" ht="15.75" customHeight="1">
      <c r="A297" s="30" t="s">
        <v>241</v>
      </c>
      <c r="B297" s="30" t="s">
        <v>23</v>
      </c>
      <c r="C297" s="30">
        <v>3.0</v>
      </c>
      <c r="D297" s="50" t="s">
        <v>2168</v>
      </c>
      <c r="E297" s="149">
        <v>199518.98</v>
      </c>
      <c r="F297" s="31" t="s">
        <v>96</v>
      </c>
      <c r="G297" s="50" t="s">
        <v>16</v>
      </c>
    </row>
    <row r="298" ht="15.75" customHeight="1">
      <c r="A298" s="30" t="s">
        <v>241</v>
      </c>
      <c r="B298" s="30" t="s">
        <v>23</v>
      </c>
      <c r="C298" s="30">
        <v>4.0</v>
      </c>
      <c r="D298" s="50" t="s">
        <v>2169</v>
      </c>
      <c r="E298" s="149">
        <v>198520.52</v>
      </c>
      <c r="F298" s="31" t="s">
        <v>93</v>
      </c>
      <c r="G298" s="50" t="s">
        <v>16</v>
      </c>
    </row>
    <row r="299" ht="15.75" customHeight="1">
      <c r="A299" s="30" t="s">
        <v>241</v>
      </c>
      <c r="B299" s="30" t="s">
        <v>23</v>
      </c>
      <c r="C299" s="30">
        <v>5.0</v>
      </c>
      <c r="D299" s="50" t="s">
        <v>2170</v>
      </c>
      <c r="E299" s="149">
        <v>198788.2</v>
      </c>
      <c r="F299" s="31" t="s">
        <v>93</v>
      </c>
      <c r="G299" s="50" t="s">
        <v>16</v>
      </c>
    </row>
    <row r="300" ht="15.75" customHeight="1">
      <c r="A300" s="30" t="s">
        <v>241</v>
      </c>
      <c r="B300" s="30" t="s">
        <v>23</v>
      </c>
      <c r="C300" s="30">
        <v>6.0</v>
      </c>
      <c r="D300" s="50" t="s">
        <v>2171</v>
      </c>
      <c r="E300" s="149">
        <v>198520.52</v>
      </c>
      <c r="F300" s="31" t="s">
        <v>93</v>
      </c>
      <c r="G300" s="50" t="s">
        <v>16</v>
      </c>
    </row>
    <row r="301" ht="15.75" customHeight="1">
      <c r="A301" s="30" t="s">
        <v>241</v>
      </c>
      <c r="B301" s="30" t="s">
        <v>23</v>
      </c>
      <c r="C301" s="30">
        <v>7.0</v>
      </c>
      <c r="D301" s="50" t="s">
        <v>2170</v>
      </c>
      <c r="E301" s="149">
        <v>198520.52</v>
      </c>
      <c r="F301" s="31" t="s">
        <v>93</v>
      </c>
      <c r="G301" s="50" t="s">
        <v>16</v>
      </c>
    </row>
    <row r="302" ht="15.75" customHeight="1">
      <c r="A302" s="30" t="s">
        <v>241</v>
      </c>
      <c r="B302" s="30" t="s">
        <v>23</v>
      </c>
      <c r="C302" s="30">
        <v>8.0</v>
      </c>
      <c r="D302" s="50" t="s">
        <v>2171</v>
      </c>
      <c r="E302" s="149">
        <v>198520.52</v>
      </c>
      <c r="F302" s="31" t="s">
        <v>93</v>
      </c>
      <c r="G302" s="50" t="s">
        <v>16</v>
      </c>
    </row>
    <row r="303" ht="15.75" customHeight="1">
      <c r="A303" s="30" t="s">
        <v>241</v>
      </c>
      <c r="B303" s="30" t="s">
        <v>23</v>
      </c>
      <c r="C303" s="30">
        <v>9.0</v>
      </c>
      <c r="D303" s="50" t="s">
        <v>2171</v>
      </c>
      <c r="E303" s="149">
        <v>198520.52</v>
      </c>
      <c r="F303" s="31" t="s">
        <v>93</v>
      </c>
      <c r="G303" s="50" t="s">
        <v>16</v>
      </c>
    </row>
    <row r="304" ht="15.75" customHeight="1">
      <c r="A304" s="30" t="s">
        <v>241</v>
      </c>
      <c r="B304" s="30" t="s">
        <v>23</v>
      </c>
      <c r="C304" s="30">
        <v>10.0</v>
      </c>
      <c r="D304" s="50" t="s">
        <v>2172</v>
      </c>
      <c r="E304" s="149">
        <v>199748.28</v>
      </c>
      <c r="F304" s="31" t="s">
        <v>123</v>
      </c>
      <c r="G304" s="50" t="s">
        <v>16</v>
      </c>
    </row>
    <row r="305" ht="15.75" customHeight="1">
      <c r="A305" s="30" t="s">
        <v>242</v>
      </c>
      <c r="B305" s="30" t="s">
        <v>23</v>
      </c>
      <c r="C305" s="30">
        <v>1.0</v>
      </c>
      <c r="D305" s="50" t="s">
        <v>720</v>
      </c>
      <c r="E305" s="149">
        <v>199212.55</v>
      </c>
      <c r="F305" s="31" t="s">
        <v>123</v>
      </c>
      <c r="G305" s="50" t="s">
        <v>16</v>
      </c>
    </row>
    <row r="306" ht="15.75" customHeight="1">
      <c r="A306" s="30" t="s">
        <v>242</v>
      </c>
      <c r="B306" s="30" t="s">
        <v>23</v>
      </c>
      <c r="C306" s="30">
        <v>2.0</v>
      </c>
      <c r="D306" s="50" t="s">
        <v>2173</v>
      </c>
      <c r="E306" s="149">
        <v>196778.09</v>
      </c>
      <c r="F306" s="31" t="s">
        <v>123</v>
      </c>
      <c r="G306" s="50" t="s">
        <v>16</v>
      </c>
    </row>
    <row r="307" ht="15.75" customHeight="1">
      <c r="A307" s="30" t="s">
        <v>238</v>
      </c>
      <c r="B307" s="30" t="s">
        <v>23</v>
      </c>
      <c r="C307" s="30">
        <v>1.0</v>
      </c>
      <c r="D307" s="50" t="s">
        <v>2123</v>
      </c>
      <c r="E307" s="149">
        <v>198856.0</v>
      </c>
      <c r="F307" s="31" t="s">
        <v>46</v>
      </c>
      <c r="G307" s="50" t="s">
        <v>16</v>
      </c>
    </row>
    <row r="308" ht="15.75" customHeight="1">
      <c r="A308" s="30" t="s">
        <v>238</v>
      </c>
      <c r="B308" s="30" t="s">
        <v>23</v>
      </c>
      <c r="C308" s="30">
        <v>2.0</v>
      </c>
      <c r="D308" s="50" t="s">
        <v>1074</v>
      </c>
      <c r="E308" s="149">
        <v>200000.0</v>
      </c>
      <c r="F308" s="31" t="s">
        <v>123</v>
      </c>
      <c r="G308" s="50" t="s">
        <v>16</v>
      </c>
    </row>
    <row r="309" ht="15.75" customHeight="1">
      <c r="A309" s="30" t="s">
        <v>238</v>
      </c>
      <c r="B309" s="30" t="s">
        <v>23</v>
      </c>
      <c r="C309" s="30">
        <v>3.0</v>
      </c>
      <c r="D309" s="50" t="s">
        <v>2174</v>
      </c>
      <c r="E309" s="149">
        <v>200000.0</v>
      </c>
      <c r="F309" s="31" t="s">
        <v>123</v>
      </c>
      <c r="G309" s="50" t="s">
        <v>16</v>
      </c>
    </row>
    <row r="310" ht="15.75" customHeight="1">
      <c r="A310" s="30" t="s">
        <v>238</v>
      </c>
      <c r="B310" s="30" t="s">
        <v>23</v>
      </c>
      <c r="C310" s="30">
        <v>4.0</v>
      </c>
      <c r="D310" s="50" t="s">
        <v>2175</v>
      </c>
      <c r="E310" s="149">
        <v>200000.0</v>
      </c>
      <c r="F310" s="31" t="s">
        <v>31</v>
      </c>
      <c r="G310" s="50" t="s">
        <v>16</v>
      </c>
    </row>
    <row r="311" ht="15.75" customHeight="1">
      <c r="A311" s="30" t="s">
        <v>238</v>
      </c>
      <c r="B311" s="30" t="s">
        <v>23</v>
      </c>
      <c r="C311" s="30">
        <v>5.0</v>
      </c>
      <c r="D311" s="50" t="s">
        <v>2175</v>
      </c>
      <c r="E311" s="149">
        <v>200000.0</v>
      </c>
      <c r="F311" s="31" t="s">
        <v>31</v>
      </c>
      <c r="G311" s="50" t="s">
        <v>16</v>
      </c>
    </row>
    <row r="312" ht="15.75" customHeight="1">
      <c r="A312" s="30" t="s">
        <v>238</v>
      </c>
      <c r="B312" s="30" t="s">
        <v>23</v>
      </c>
      <c r="C312" s="30">
        <v>6.0</v>
      </c>
      <c r="D312" s="50" t="s">
        <v>2176</v>
      </c>
      <c r="E312" s="149">
        <v>199542.0</v>
      </c>
      <c r="F312" s="31" t="s">
        <v>108</v>
      </c>
      <c r="G312" s="50" t="s">
        <v>16</v>
      </c>
    </row>
    <row r="313" ht="15.75" customHeight="1">
      <c r="A313" s="30" t="s">
        <v>238</v>
      </c>
      <c r="B313" s="30" t="s">
        <v>23</v>
      </c>
      <c r="C313" s="30">
        <v>7.0</v>
      </c>
      <c r="D313" s="50" t="s">
        <v>2177</v>
      </c>
      <c r="E313" s="149">
        <v>199692.0</v>
      </c>
      <c r="F313" s="31" t="s">
        <v>123</v>
      </c>
      <c r="G313" s="50" t="s">
        <v>16</v>
      </c>
    </row>
    <row r="314" ht="15.75" customHeight="1">
      <c r="A314" s="30" t="s">
        <v>238</v>
      </c>
      <c r="B314" s="30" t="s">
        <v>23</v>
      </c>
      <c r="C314" s="30">
        <v>8.0</v>
      </c>
      <c r="D314" s="50" t="s">
        <v>2178</v>
      </c>
      <c r="E314" s="149">
        <v>177035.0</v>
      </c>
      <c r="F314" s="31" t="s">
        <v>46</v>
      </c>
      <c r="G314" s="50" t="s">
        <v>16</v>
      </c>
    </row>
    <row r="315" ht="15.75" customHeight="1">
      <c r="A315" s="30" t="s">
        <v>238</v>
      </c>
      <c r="B315" s="30" t="s">
        <v>23</v>
      </c>
      <c r="C315" s="30">
        <v>9.0</v>
      </c>
      <c r="D315" s="50" t="s">
        <v>2178</v>
      </c>
      <c r="E315" s="149">
        <v>178065.0</v>
      </c>
      <c r="F315" s="31" t="s">
        <v>46</v>
      </c>
      <c r="G315" s="50" t="s">
        <v>16</v>
      </c>
    </row>
    <row r="316" ht="15.75" customHeight="1">
      <c r="A316" s="30" t="s">
        <v>239</v>
      </c>
      <c r="B316" s="30" t="s">
        <v>23</v>
      </c>
      <c r="C316" s="30">
        <v>1.0</v>
      </c>
      <c r="D316" s="50" t="s">
        <v>2179</v>
      </c>
      <c r="E316" s="149">
        <v>200000.0</v>
      </c>
      <c r="F316" s="31" t="s">
        <v>123</v>
      </c>
      <c r="G316" s="50" t="s">
        <v>16</v>
      </c>
    </row>
    <row r="317" ht="15.75" customHeight="1">
      <c r="A317" s="30" t="s">
        <v>239</v>
      </c>
      <c r="B317" s="30" t="s">
        <v>23</v>
      </c>
      <c r="C317" s="30">
        <v>2.0</v>
      </c>
      <c r="D317" s="50" t="s">
        <v>2180</v>
      </c>
      <c r="E317" s="149">
        <v>194407.0</v>
      </c>
      <c r="F317" s="31" t="s">
        <v>46</v>
      </c>
      <c r="G317" s="50" t="s">
        <v>16</v>
      </c>
    </row>
    <row r="318" ht="15.75" customHeight="1">
      <c r="A318" s="30" t="s">
        <v>239</v>
      </c>
      <c r="B318" s="30" t="s">
        <v>23</v>
      </c>
      <c r="C318" s="30">
        <v>3.0</v>
      </c>
      <c r="D318" s="50" t="s">
        <v>2179</v>
      </c>
      <c r="E318" s="149">
        <v>200000.0</v>
      </c>
      <c r="F318" s="31" t="s">
        <v>123</v>
      </c>
      <c r="G318" s="50" t="s">
        <v>16</v>
      </c>
    </row>
    <row r="319" ht="15.75" customHeight="1">
      <c r="A319" s="30" t="s">
        <v>239</v>
      </c>
      <c r="B319" s="30" t="s">
        <v>23</v>
      </c>
      <c r="C319" s="30">
        <v>4.0</v>
      </c>
      <c r="D319" s="50" t="s">
        <v>2066</v>
      </c>
      <c r="E319" s="149">
        <v>198896.95</v>
      </c>
      <c r="F319" s="31" t="s">
        <v>28</v>
      </c>
      <c r="G319" s="50" t="s">
        <v>16</v>
      </c>
    </row>
    <row r="320" ht="15.75" customHeight="1">
      <c r="A320" s="30" t="s">
        <v>239</v>
      </c>
      <c r="B320" s="30" t="s">
        <v>23</v>
      </c>
      <c r="C320" s="30">
        <v>5.0</v>
      </c>
      <c r="D320" s="50" t="s">
        <v>2179</v>
      </c>
      <c r="E320" s="149">
        <v>199800.0</v>
      </c>
      <c r="F320" s="31" t="s">
        <v>123</v>
      </c>
      <c r="G320" s="50" t="s">
        <v>16</v>
      </c>
    </row>
    <row r="321" ht="15.75" customHeight="1">
      <c r="A321" s="30" t="s">
        <v>207</v>
      </c>
      <c r="B321" s="30" t="s">
        <v>23</v>
      </c>
      <c r="C321" s="30">
        <v>1.0</v>
      </c>
      <c r="D321" s="50" t="s">
        <v>2174</v>
      </c>
      <c r="E321" s="149">
        <v>199702.8</v>
      </c>
      <c r="F321" s="31" t="s">
        <v>123</v>
      </c>
      <c r="G321" s="50" t="s">
        <v>16</v>
      </c>
    </row>
    <row r="322" ht="15.75" customHeight="1">
      <c r="A322" s="30" t="s">
        <v>207</v>
      </c>
      <c r="B322" s="30" t="s">
        <v>23</v>
      </c>
      <c r="C322" s="30">
        <v>2.0</v>
      </c>
      <c r="D322" s="50" t="s">
        <v>2181</v>
      </c>
      <c r="E322" s="149">
        <v>199856.22</v>
      </c>
      <c r="F322" s="31" t="s">
        <v>123</v>
      </c>
      <c r="G322" s="50" t="s">
        <v>16</v>
      </c>
    </row>
    <row r="323" ht="15.75" customHeight="1">
      <c r="A323" s="30" t="s">
        <v>207</v>
      </c>
      <c r="B323" s="30" t="s">
        <v>23</v>
      </c>
      <c r="C323" s="30">
        <v>3.0</v>
      </c>
      <c r="D323" s="50" t="s">
        <v>2174</v>
      </c>
      <c r="E323" s="149">
        <v>199188.32</v>
      </c>
      <c r="F323" s="31" t="s">
        <v>123</v>
      </c>
      <c r="G323" s="50" t="s">
        <v>16</v>
      </c>
    </row>
    <row r="324" ht="15.75" customHeight="1">
      <c r="A324" s="30" t="s">
        <v>207</v>
      </c>
      <c r="B324" s="30" t="s">
        <v>23</v>
      </c>
      <c r="C324" s="30">
        <v>4.0</v>
      </c>
      <c r="D324" s="50" t="s">
        <v>2182</v>
      </c>
      <c r="E324" s="149">
        <v>199660.16</v>
      </c>
      <c r="F324" s="31" t="s">
        <v>46</v>
      </c>
      <c r="G324" s="50" t="s">
        <v>16</v>
      </c>
    </row>
    <row r="325" ht="15.75" customHeight="1">
      <c r="A325" s="30" t="s">
        <v>207</v>
      </c>
      <c r="B325" s="30" t="s">
        <v>23</v>
      </c>
      <c r="C325" s="30">
        <v>5.0</v>
      </c>
      <c r="D325" s="50" t="s">
        <v>2183</v>
      </c>
      <c r="E325" s="149">
        <v>199702.8</v>
      </c>
      <c r="F325" s="31" t="s">
        <v>123</v>
      </c>
      <c r="G325" s="50" t="s">
        <v>16</v>
      </c>
    </row>
    <row r="326" ht="15.75" customHeight="1">
      <c r="A326" s="30" t="s">
        <v>243</v>
      </c>
      <c r="B326" s="30" t="s">
        <v>23</v>
      </c>
      <c r="C326" s="30">
        <v>1.0</v>
      </c>
      <c r="D326" s="50" t="s">
        <v>2184</v>
      </c>
      <c r="E326" s="149">
        <v>199800.0</v>
      </c>
      <c r="F326" s="31" t="s">
        <v>123</v>
      </c>
      <c r="G326" s="50" t="s">
        <v>16</v>
      </c>
    </row>
    <row r="327" ht="15.75" customHeight="1">
      <c r="A327" s="30" t="s">
        <v>243</v>
      </c>
      <c r="B327" s="30" t="s">
        <v>23</v>
      </c>
      <c r="C327" s="30">
        <v>2.0</v>
      </c>
      <c r="D327" s="50" t="s">
        <v>2185</v>
      </c>
      <c r="E327" s="149">
        <v>194163.2</v>
      </c>
      <c r="F327" s="31" t="s">
        <v>123</v>
      </c>
      <c r="G327" s="50" t="s">
        <v>16</v>
      </c>
    </row>
    <row r="328" ht="15.75" customHeight="1">
      <c r="A328" s="30" t="s">
        <v>243</v>
      </c>
      <c r="B328" s="30" t="s">
        <v>23</v>
      </c>
      <c r="C328" s="30">
        <v>3.0</v>
      </c>
      <c r="D328" s="50" t="s">
        <v>2186</v>
      </c>
      <c r="E328" s="149">
        <v>194779.2</v>
      </c>
      <c r="F328" s="31" t="s">
        <v>123</v>
      </c>
      <c r="G328" s="50" t="s">
        <v>16</v>
      </c>
    </row>
    <row r="329" ht="15.75" customHeight="1">
      <c r="A329" s="30" t="s">
        <v>243</v>
      </c>
      <c r="B329" s="30" t="s">
        <v>23</v>
      </c>
      <c r="C329" s="30">
        <v>4.0</v>
      </c>
      <c r="D329" s="50" t="s">
        <v>2187</v>
      </c>
      <c r="E329" s="149">
        <v>199764.0</v>
      </c>
      <c r="F329" s="31" t="s">
        <v>123</v>
      </c>
      <c r="G329" s="50" t="s">
        <v>16</v>
      </c>
    </row>
    <row r="330" ht="15.75" customHeight="1">
      <c r="A330" s="30" t="s">
        <v>240</v>
      </c>
      <c r="B330" s="30" t="s">
        <v>23</v>
      </c>
      <c r="C330" s="30">
        <v>1.0</v>
      </c>
      <c r="D330" s="50" t="s">
        <v>2092</v>
      </c>
      <c r="E330" s="149">
        <v>198520.52</v>
      </c>
      <c r="F330" s="31" t="s">
        <v>93</v>
      </c>
      <c r="G330" s="50" t="s">
        <v>16</v>
      </c>
    </row>
    <row r="331" ht="15.75" customHeight="1">
      <c r="A331" s="30" t="s">
        <v>240</v>
      </c>
      <c r="B331" s="30" t="s">
        <v>23</v>
      </c>
      <c r="C331" s="30">
        <v>2.0</v>
      </c>
      <c r="D331" s="50" t="s">
        <v>2188</v>
      </c>
      <c r="E331" s="149">
        <v>199995.68</v>
      </c>
      <c r="F331" s="31" t="s">
        <v>108</v>
      </c>
      <c r="G331" s="50" t="s">
        <v>16</v>
      </c>
    </row>
    <row r="332" ht="15.75" customHeight="1">
      <c r="A332" s="30" t="s">
        <v>240</v>
      </c>
      <c r="B332" s="30" t="s">
        <v>23</v>
      </c>
      <c r="C332" s="30">
        <v>3.0</v>
      </c>
      <c r="D332" s="50" t="s">
        <v>2189</v>
      </c>
      <c r="E332" s="149">
        <v>199126.63</v>
      </c>
      <c r="F332" s="31" t="s">
        <v>123</v>
      </c>
      <c r="G332" s="50" t="s">
        <v>16</v>
      </c>
    </row>
    <row r="333" ht="15.75" customHeight="1">
      <c r="A333" s="30" t="s">
        <v>240</v>
      </c>
      <c r="B333" s="30" t="s">
        <v>23</v>
      </c>
      <c r="C333" s="30">
        <v>4.0</v>
      </c>
      <c r="D333" s="50" t="s">
        <v>2190</v>
      </c>
      <c r="E333" s="149">
        <v>199777.64</v>
      </c>
      <c r="F333" s="31" t="s">
        <v>108</v>
      </c>
      <c r="G333" s="50" t="s">
        <v>16</v>
      </c>
    </row>
    <row r="334" ht="15.75" customHeight="1">
      <c r="A334" s="30" t="s">
        <v>240</v>
      </c>
      <c r="B334" s="30" t="s">
        <v>23</v>
      </c>
      <c r="C334" s="30">
        <v>5.0</v>
      </c>
      <c r="D334" s="50" t="s">
        <v>2190</v>
      </c>
      <c r="E334" s="149">
        <v>199670.12</v>
      </c>
      <c r="F334" s="31" t="s">
        <v>108</v>
      </c>
      <c r="G334" s="50" t="s">
        <v>16</v>
      </c>
    </row>
    <row r="335" ht="15.75" customHeight="1">
      <c r="A335" s="30" t="s">
        <v>208</v>
      </c>
      <c r="B335" s="30" t="s">
        <v>23</v>
      </c>
      <c r="C335" s="30">
        <v>1.0</v>
      </c>
      <c r="D335" s="50" t="s">
        <v>2191</v>
      </c>
      <c r="E335" s="149">
        <v>199890.71</v>
      </c>
      <c r="F335" s="31" t="s">
        <v>108</v>
      </c>
      <c r="G335" s="50" t="s">
        <v>16</v>
      </c>
    </row>
    <row r="336" ht="15.75" customHeight="1">
      <c r="A336" s="30" t="s">
        <v>208</v>
      </c>
      <c r="B336" s="30" t="s">
        <v>23</v>
      </c>
      <c r="C336" s="30">
        <v>2.0</v>
      </c>
      <c r="D336" s="50" t="s">
        <v>739</v>
      </c>
      <c r="E336" s="149">
        <v>199898.72</v>
      </c>
      <c r="F336" s="31" t="s">
        <v>55</v>
      </c>
      <c r="G336" s="50" t="s">
        <v>16</v>
      </c>
    </row>
    <row r="337" ht="15.75" customHeight="1">
      <c r="A337" s="30" t="s">
        <v>208</v>
      </c>
      <c r="B337" s="30" t="s">
        <v>23</v>
      </c>
      <c r="C337" s="30">
        <v>3.0</v>
      </c>
      <c r="D337" s="50" t="s">
        <v>2043</v>
      </c>
      <c r="E337" s="149">
        <v>199956.98</v>
      </c>
      <c r="F337" s="31" t="s">
        <v>28</v>
      </c>
      <c r="G337" s="50" t="s">
        <v>16</v>
      </c>
    </row>
    <row r="338" ht="15.75" customHeight="1">
      <c r="A338" s="30" t="s">
        <v>208</v>
      </c>
      <c r="B338" s="30" t="s">
        <v>23</v>
      </c>
      <c r="C338" s="30">
        <v>4.0</v>
      </c>
      <c r="D338" s="50" t="s">
        <v>2192</v>
      </c>
      <c r="E338" s="149">
        <v>199724.84</v>
      </c>
      <c r="F338" s="31" t="s">
        <v>46</v>
      </c>
      <c r="G338" s="50" t="s">
        <v>16</v>
      </c>
    </row>
    <row r="339" ht="15.75" customHeight="1">
      <c r="A339" s="30" t="s">
        <v>208</v>
      </c>
      <c r="B339" s="30" t="s">
        <v>23</v>
      </c>
      <c r="C339" s="30">
        <v>5.0</v>
      </c>
      <c r="D339" s="50" t="s">
        <v>2193</v>
      </c>
      <c r="E339" s="149">
        <v>199830.4</v>
      </c>
      <c r="F339" s="31" t="s">
        <v>46</v>
      </c>
      <c r="G339" s="50" t="s">
        <v>16</v>
      </c>
    </row>
    <row r="340" ht="15.75" customHeight="1">
      <c r="A340" s="30" t="s">
        <v>208</v>
      </c>
      <c r="B340" s="30" t="s">
        <v>23</v>
      </c>
      <c r="C340" s="30">
        <v>6.0</v>
      </c>
      <c r="D340" s="50" t="s">
        <v>2193</v>
      </c>
      <c r="E340" s="149">
        <v>198943.36</v>
      </c>
      <c r="F340" s="31" t="s">
        <v>46</v>
      </c>
      <c r="G340" s="50" t="s">
        <v>16</v>
      </c>
    </row>
    <row r="341" ht="15.75" customHeight="1">
      <c r="A341" s="30" t="s">
        <v>206</v>
      </c>
      <c r="B341" s="30" t="s">
        <v>23</v>
      </c>
      <c r="C341" s="30">
        <v>1.0</v>
      </c>
      <c r="D341" s="50" t="s">
        <v>2179</v>
      </c>
      <c r="E341" s="149">
        <v>199750.0</v>
      </c>
      <c r="F341" s="31" t="s">
        <v>123</v>
      </c>
      <c r="G341" s="50" t="s">
        <v>16</v>
      </c>
    </row>
    <row r="342" ht="15.75" customHeight="1">
      <c r="A342" s="30" t="s">
        <v>206</v>
      </c>
      <c r="B342" s="30" t="s">
        <v>23</v>
      </c>
      <c r="C342" s="30">
        <v>2.0</v>
      </c>
      <c r="D342" s="50" t="s">
        <v>2194</v>
      </c>
      <c r="E342" s="149">
        <v>198423.68</v>
      </c>
      <c r="F342" s="31" t="s">
        <v>46</v>
      </c>
      <c r="G342" s="50" t="s">
        <v>16</v>
      </c>
    </row>
    <row r="343" ht="15.75" customHeight="1">
      <c r="A343" s="30" t="s">
        <v>206</v>
      </c>
      <c r="B343" s="30" t="s">
        <v>23</v>
      </c>
      <c r="C343" s="30">
        <v>3.0</v>
      </c>
      <c r="D343" s="50" t="s">
        <v>2194</v>
      </c>
      <c r="E343" s="149">
        <v>199270.4</v>
      </c>
      <c r="F343" s="31" t="s">
        <v>46</v>
      </c>
      <c r="G343" s="50" t="s">
        <v>16</v>
      </c>
    </row>
    <row r="344" ht="15.75" customHeight="1">
      <c r="A344" s="30" t="s">
        <v>209</v>
      </c>
      <c r="B344" s="30" t="s">
        <v>23</v>
      </c>
      <c r="C344" s="30">
        <v>1.0</v>
      </c>
      <c r="D344" s="50" t="s">
        <v>2043</v>
      </c>
      <c r="E344" s="149">
        <v>199127.15</v>
      </c>
      <c r="F344" s="31" t="s">
        <v>28</v>
      </c>
      <c r="G344" s="50" t="s">
        <v>16</v>
      </c>
    </row>
    <row r="345" ht="15.75" customHeight="1">
      <c r="A345" s="30" t="s">
        <v>209</v>
      </c>
      <c r="B345" s="30" t="s">
        <v>23</v>
      </c>
      <c r="C345" s="30">
        <v>2.0</v>
      </c>
      <c r="D345" s="50" t="s">
        <v>716</v>
      </c>
      <c r="E345" s="149">
        <v>199725.12</v>
      </c>
      <c r="F345" s="31" t="s">
        <v>46</v>
      </c>
      <c r="G345" s="50" t="s">
        <v>16</v>
      </c>
    </row>
    <row r="346" ht="15.75" customHeight="1">
      <c r="A346" s="30" t="s">
        <v>209</v>
      </c>
      <c r="B346" s="30" t="s">
        <v>23</v>
      </c>
      <c r="C346" s="30">
        <v>3.0</v>
      </c>
      <c r="D346" s="50" t="s">
        <v>2195</v>
      </c>
      <c r="E346" s="149">
        <v>199764.0</v>
      </c>
      <c r="F346" s="31" t="s">
        <v>123</v>
      </c>
      <c r="G346" s="50" t="s">
        <v>16</v>
      </c>
    </row>
    <row r="347" ht="15.75" customHeight="1">
      <c r="A347" s="30" t="s">
        <v>209</v>
      </c>
      <c r="B347" s="30" t="s">
        <v>23</v>
      </c>
      <c r="C347" s="30">
        <v>4.0</v>
      </c>
      <c r="D347" s="50" t="s">
        <v>2196</v>
      </c>
      <c r="E347" s="149">
        <v>198303.84</v>
      </c>
      <c r="F347" s="31" t="s">
        <v>46</v>
      </c>
      <c r="G347" s="50" t="s">
        <v>16</v>
      </c>
    </row>
    <row r="348" ht="15.75" customHeight="1">
      <c r="A348" s="30" t="s">
        <v>209</v>
      </c>
      <c r="B348" s="30" t="s">
        <v>23</v>
      </c>
      <c r="C348" s="30">
        <v>5.0</v>
      </c>
      <c r="D348" s="50" t="s">
        <v>739</v>
      </c>
      <c r="E348" s="149">
        <v>195373.51</v>
      </c>
      <c r="F348" s="31" t="s">
        <v>55</v>
      </c>
      <c r="G348" s="50" t="s">
        <v>16</v>
      </c>
    </row>
    <row r="349" ht="15.75" customHeight="1">
      <c r="A349" s="30" t="s">
        <v>209</v>
      </c>
      <c r="B349" s="30" t="s">
        <v>23</v>
      </c>
      <c r="C349" s="30">
        <v>6.0</v>
      </c>
      <c r="D349" s="50" t="s">
        <v>2197</v>
      </c>
      <c r="E349" s="149">
        <v>194370.83</v>
      </c>
      <c r="F349" s="31" t="s">
        <v>46</v>
      </c>
      <c r="G349" s="50" t="s">
        <v>16</v>
      </c>
    </row>
    <row r="350" ht="15.75" customHeight="1">
      <c r="A350" s="30" t="s">
        <v>209</v>
      </c>
      <c r="B350" s="30" t="s">
        <v>23</v>
      </c>
      <c r="C350" s="30">
        <v>7.0</v>
      </c>
      <c r="D350" s="50" t="s">
        <v>2198</v>
      </c>
      <c r="E350" s="149">
        <v>177119.28</v>
      </c>
      <c r="F350" s="31" t="s">
        <v>123</v>
      </c>
      <c r="G350" s="50" t="s">
        <v>16</v>
      </c>
    </row>
    <row r="351" ht="15.75" customHeight="1">
      <c r="A351" s="221" t="s">
        <v>242</v>
      </c>
      <c r="B351" s="221" t="s">
        <v>27</v>
      </c>
      <c r="C351" s="221">
        <v>1.0</v>
      </c>
      <c r="D351" s="222" t="s">
        <v>679</v>
      </c>
      <c r="E351" s="223">
        <v>168510.38</v>
      </c>
      <c r="F351" s="224" t="s">
        <v>46</v>
      </c>
      <c r="G351" s="50" t="s">
        <v>16</v>
      </c>
    </row>
    <row r="352" ht="15.75" customHeight="1">
      <c r="A352" s="54" t="s">
        <v>242</v>
      </c>
      <c r="B352" s="54" t="s">
        <v>27</v>
      </c>
      <c r="C352" s="54">
        <v>2.0</v>
      </c>
      <c r="D352" s="52" t="s">
        <v>2199</v>
      </c>
      <c r="E352" s="151">
        <v>168244.56</v>
      </c>
      <c r="F352" s="146" t="s">
        <v>46</v>
      </c>
      <c r="G352" s="50" t="s">
        <v>16</v>
      </c>
    </row>
    <row r="353" ht="15.75" customHeight="1">
      <c r="A353" s="54" t="s">
        <v>242</v>
      </c>
      <c r="B353" s="54" t="s">
        <v>27</v>
      </c>
      <c r="C353" s="54">
        <v>3.0</v>
      </c>
      <c r="D353" s="52" t="s">
        <v>2199</v>
      </c>
      <c r="E353" s="151">
        <v>163165.36</v>
      </c>
      <c r="F353" s="146" t="s">
        <v>46</v>
      </c>
      <c r="G353" s="50" t="s">
        <v>16</v>
      </c>
    </row>
    <row r="354" ht="15.75" customHeight="1">
      <c r="A354" s="54" t="s">
        <v>242</v>
      </c>
      <c r="B354" s="54" t="s">
        <v>27</v>
      </c>
      <c r="C354" s="54">
        <v>4.0</v>
      </c>
      <c r="D354" s="52" t="s">
        <v>2199</v>
      </c>
      <c r="E354" s="151">
        <v>167337.86</v>
      </c>
      <c r="F354" s="146" t="s">
        <v>46</v>
      </c>
      <c r="G354" s="50" t="s">
        <v>16</v>
      </c>
    </row>
    <row r="355" ht="15.75" customHeight="1">
      <c r="A355" s="54" t="s">
        <v>242</v>
      </c>
      <c r="B355" s="54" t="s">
        <v>27</v>
      </c>
      <c r="C355" s="54">
        <v>5.0</v>
      </c>
      <c r="D355" s="52" t="s">
        <v>2200</v>
      </c>
      <c r="E355" s="151">
        <v>174866.81</v>
      </c>
      <c r="F355" s="146" t="s">
        <v>49</v>
      </c>
      <c r="G355" s="50" t="s">
        <v>16</v>
      </c>
    </row>
    <row r="356" ht="15.75" customHeight="1">
      <c r="A356" s="54" t="s">
        <v>242</v>
      </c>
      <c r="B356" s="54" t="s">
        <v>27</v>
      </c>
      <c r="C356" s="54">
        <v>6.0</v>
      </c>
      <c r="D356" s="52" t="s">
        <v>716</v>
      </c>
      <c r="E356" s="151">
        <v>174461.9</v>
      </c>
      <c r="F356" s="146" t="s">
        <v>46</v>
      </c>
      <c r="G356" s="50" t="s">
        <v>16</v>
      </c>
    </row>
    <row r="357" ht="15.75" customHeight="1">
      <c r="A357" s="54" t="s">
        <v>242</v>
      </c>
      <c r="B357" s="54" t="s">
        <v>27</v>
      </c>
      <c r="C357" s="54">
        <v>7.0</v>
      </c>
      <c r="D357" s="52" t="s">
        <v>1470</v>
      </c>
      <c r="E357" s="151">
        <v>174488.73</v>
      </c>
      <c r="F357" s="146" t="s">
        <v>46</v>
      </c>
      <c r="G357" s="50" t="s">
        <v>16</v>
      </c>
    </row>
    <row r="358" ht="15.75" customHeight="1">
      <c r="A358" s="54" t="s">
        <v>242</v>
      </c>
      <c r="B358" s="54" t="s">
        <v>27</v>
      </c>
      <c r="C358" s="54">
        <v>8.0</v>
      </c>
      <c r="D358" s="52" t="s">
        <v>2201</v>
      </c>
      <c r="E358" s="151">
        <v>200000.0</v>
      </c>
      <c r="F358" s="146" t="s">
        <v>52</v>
      </c>
      <c r="G358" s="50" t="s">
        <v>16</v>
      </c>
    </row>
    <row r="359" ht="15.75" customHeight="1">
      <c r="A359" s="54" t="s">
        <v>243</v>
      </c>
      <c r="B359" s="54" t="s">
        <v>27</v>
      </c>
      <c r="C359" s="54">
        <v>9.0</v>
      </c>
      <c r="D359" s="52" t="s">
        <v>2202</v>
      </c>
      <c r="E359" s="151">
        <v>200000.0</v>
      </c>
      <c r="F359" s="146" t="s">
        <v>96</v>
      </c>
      <c r="G359" s="50" t="s">
        <v>16</v>
      </c>
    </row>
    <row r="360" ht="15.75" customHeight="1">
      <c r="A360" s="54" t="s">
        <v>243</v>
      </c>
      <c r="B360" s="54" t="s">
        <v>27</v>
      </c>
      <c r="C360" s="54">
        <v>10.0</v>
      </c>
      <c r="D360" s="157" t="s">
        <v>798</v>
      </c>
      <c r="E360" s="151">
        <v>200000.0</v>
      </c>
      <c r="F360" s="146" t="s">
        <v>28</v>
      </c>
      <c r="G360" s="50" t="s">
        <v>16</v>
      </c>
    </row>
    <row r="361" ht="15.75" customHeight="1">
      <c r="A361" s="54" t="s">
        <v>243</v>
      </c>
      <c r="B361" s="54" t="s">
        <v>27</v>
      </c>
      <c r="C361" s="54">
        <v>11.0</v>
      </c>
      <c r="D361" s="52" t="s">
        <v>2203</v>
      </c>
      <c r="E361" s="151">
        <v>200000.0</v>
      </c>
      <c r="F361" s="146" t="s">
        <v>46</v>
      </c>
      <c r="G361" s="50" t="s">
        <v>16</v>
      </c>
    </row>
    <row r="362" ht="15.75" customHeight="1">
      <c r="A362" s="54" t="s">
        <v>243</v>
      </c>
      <c r="B362" s="54" t="s">
        <v>27</v>
      </c>
      <c r="C362" s="54">
        <v>12.0</v>
      </c>
      <c r="D362" s="52" t="s">
        <v>2204</v>
      </c>
      <c r="E362" s="151">
        <v>200000.0</v>
      </c>
      <c r="F362" s="146" t="s">
        <v>46</v>
      </c>
      <c r="G362" s="50" t="s">
        <v>16</v>
      </c>
    </row>
    <row r="363" ht="15.75" customHeight="1">
      <c r="A363" s="54" t="s">
        <v>243</v>
      </c>
      <c r="B363" s="54" t="s">
        <v>27</v>
      </c>
      <c r="C363" s="54">
        <v>13.0</v>
      </c>
      <c r="D363" s="52" t="s">
        <v>2203</v>
      </c>
      <c r="E363" s="151">
        <v>200000.0</v>
      </c>
      <c r="F363" s="146" t="s">
        <v>46</v>
      </c>
      <c r="G363" s="50" t="s">
        <v>16</v>
      </c>
    </row>
    <row r="364" ht="15.75" customHeight="1">
      <c r="A364" s="54" t="s">
        <v>243</v>
      </c>
      <c r="B364" s="54" t="s">
        <v>27</v>
      </c>
      <c r="C364" s="54">
        <v>14.0</v>
      </c>
      <c r="D364" s="52" t="s">
        <v>848</v>
      </c>
      <c r="E364" s="151">
        <v>200000.0</v>
      </c>
      <c r="F364" s="146" t="s">
        <v>46</v>
      </c>
      <c r="G364" s="50" t="s">
        <v>16</v>
      </c>
    </row>
    <row r="365" ht="15.75" customHeight="1">
      <c r="A365" s="54" t="s">
        <v>243</v>
      </c>
      <c r="B365" s="54" t="s">
        <v>27</v>
      </c>
      <c r="C365" s="54">
        <v>15.0</v>
      </c>
      <c r="D365" s="52" t="s">
        <v>2205</v>
      </c>
      <c r="E365" s="151">
        <v>200000.0</v>
      </c>
      <c r="F365" s="146" t="s">
        <v>102</v>
      </c>
      <c r="G365" s="50" t="s">
        <v>16</v>
      </c>
    </row>
    <row r="366" ht="15.75" customHeight="1">
      <c r="A366" s="54" t="s">
        <v>243</v>
      </c>
      <c r="B366" s="54" t="s">
        <v>27</v>
      </c>
      <c r="C366" s="54">
        <v>16.0</v>
      </c>
      <c r="D366" s="157" t="s">
        <v>798</v>
      </c>
      <c r="E366" s="151">
        <v>200000.0</v>
      </c>
      <c r="F366" s="146" t="s">
        <v>28</v>
      </c>
      <c r="G366" s="50" t="s">
        <v>16</v>
      </c>
    </row>
    <row r="367" ht="15.75" customHeight="1">
      <c r="A367" s="54" t="s">
        <v>240</v>
      </c>
      <c r="B367" s="54" t="s">
        <v>27</v>
      </c>
      <c r="C367" s="54">
        <v>17.0</v>
      </c>
      <c r="D367" s="52" t="s">
        <v>2206</v>
      </c>
      <c r="E367" s="151">
        <v>169556.55</v>
      </c>
      <c r="F367" s="146" t="s">
        <v>93</v>
      </c>
      <c r="G367" s="50" t="s">
        <v>16</v>
      </c>
    </row>
    <row r="368" ht="15.75" customHeight="1">
      <c r="A368" s="54" t="s">
        <v>240</v>
      </c>
      <c r="B368" s="54" t="s">
        <v>27</v>
      </c>
      <c r="C368" s="54">
        <v>18.0</v>
      </c>
      <c r="D368" s="52" t="s">
        <v>2206</v>
      </c>
      <c r="E368" s="151">
        <v>169531.6</v>
      </c>
      <c r="F368" s="146" t="s">
        <v>93</v>
      </c>
      <c r="G368" s="50" t="s">
        <v>16</v>
      </c>
    </row>
    <row r="369" ht="15.75" customHeight="1">
      <c r="A369" s="54" t="s">
        <v>240</v>
      </c>
      <c r="B369" s="54" t="s">
        <v>27</v>
      </c>
      <c r="C369" s="54">
        <v>19.0</v>
      </c>
      <c r="D369" s="52" t="s">
        <v>2206</v>
      </c>
      <c r="E369" s="151">
        <v>169606.45</v>
      </c>
      <c r="F369" s="146" t="s">
        <v>93</v>
      </c>
      <c r="G369" s="50" t="s">
        <v>16</v>
      </c>
    </row>
    <row r="370" ht="15.75" customHeight="1">
      <c r="A370" s="54" t="s">
        <v>240</v>
      </c>
      <c r="B370" s="54" t="s">
        <v>27</v>
      </c>
      <c r="C370" s="54">
        <v>20.0</v>
      </c>
      <c r="D370" s="52" t="s">
        <v>2206</v>
      </c>
      <c r="E370" s="151">
        <v>169581.5</v>
      </c>
      <c r="F370" s="146" t="s">
        <v>93</v>
      </c>
      <c r="G370" s="50" t="s">
        <v>16</v>
      </c>
    </row>
    <row r="371" ht="15.75" customHeight="1">
      <c r="A371" s="54" t="s">
        <v>240</v>
      </c>
      <c r="B371" s="54" t="s">
        <v>27</v>
      </c>
      <c r="C371" s="54">
        <v>21.0</v>
      </c>
      <c r="D371" s="52" t="s">
        <v>2206</v>
      </c>
      <c r="E371" s="151">
        <v>169569.03</v>
      </c>
      <c r="F371" s="146" t="s">
        <v>93</v>
      </c>
      <c r="G371" s="50" t="s">
        <v>16</v>
      </c>
    </row>
    <row r="372" ht="15.75" customHeight="1">
      <c r="A372" s="54" t="s">
        <v>240</v>
      </c>
      <c r="B372" s="54" t="s">
        <v>27</v>
      </c>
      <c r="C372" s="54">
        <v>22.0</v>
      </c>
      <c r="D372" s="52" t="s">
        <v>2206</v>
      </c>
      <c r="E372" s="151">
        <v>169593.98</v>
      </c>
      <c r="F372" s="146" t="s">
        <v>93</v>
      </c>
      <c r="G372" s="50" t="s">
        <v>16</v>
      </c>
    </row>
    <row r="373" ht="15.75" customHeight="1">
      <c r="A373" s="54" t="s">
        <v>240</v>
      </c>
      <c r="B373" s="54" t="s">
        <v>27</v>
      </c>
      <c r="C373" s="54">
        <v>23.0</v>
      </c>
      <c r="D373" s="52" t="s">
        <v>2206</v>
      </c>
      <c r="E373" s="151">
        <v>169544.08</v>
      </c>
      <c r="F373" s="146" t="s">
        <v>93</v>
      </c>
      <c r="G373" s="50" t="s">
        <v>16</v>
      </c>
    </row>
    <row r="374" ht="15.75" customHeight="1">
      <c r="A374" s="54" t="s">
        <v>240</v>
      </c>
      <c r="B374" s="54" t="s">
        <v>27</v>
      </c>
      <c r="C374" s="54">
        <v>24.0</v>
      </c>
      <c r="D374" s="52" t="s">
        <v>2092</v>
      </c>
      <c r="E374" s="151">
        <v>168115.02</v>
      </c>
      <c r="F374" s="146" t="s">
        <v>93</v>
      </c>
      <c r="G374" s="50" t="s">
        <v>16</v>
      </c>
    </row>
    <row r="375" ht="15.75" customHeight="1">
      <c r="A375" s="54" t="s">
        <v>241</v>
      </c>
      <c r="B375" s="54" t="s">
        <v>27</v>
      </c>
      <c r="C375" s="54">
        <v>25.0</v>
      </c>
      <c r="D375" s="52" t="s">
        <v>2207</v>
      </c>
      <c r="E375" s="151">
        <v>168115.02</v>
      </c>
      <c r="F375" s="146" t="s">
        <v>93</v>
      </c>
      <c r="G375" s="50" t="s">
        <v>16</v>
      </c>
    </row>
    <row r="376" ht="15.75" customHeight="1">
      <c r="A376" s="54" t="s">
        <v>240</v>
      </c>
      <c r="B376" s="54" t="s">
        <v>27</v>
      </c>
      <c r="C376" s="54">
        <v>26.0</v>
      </c>
      <c r="D376" s="52" t="s">
        <v>2206</v>
      </c>
      <c r="E376" s="151">
        <v>169618.93</v>
      </c>
      <c r="F376" s="146" t="s">
        <v>93</v>
      </c>
      <c r="G376" s="50" t="s">
        <v>16</v>
      </c>
    </row>
    <row r="377" ht="15.75" customHeight="1">
      <c r="A377" s="54" t="s">
        <v>244</v>
      </c>
      <c r="B377" s="54" t="s">
        <v>27</v>
      </c>
      <c r="C377" s="54">
        <v>27.0</v>
      </c>
      <c r="D377" s="52" t="s">
        <v>2208</v>
      </c>
      <c r="E377" s="151">
        <v>158209.13</v>
      </c>
      <c r="F377" s="146" t="s">
        <v>46</v>
      </c>
      <c r="G377" s="50" t="s">
        <v>16</v>
      </c>
    </row>
    <row r="378" ht="15.75" customHeight="1">
      <c r="A378" s="54" t="s">
        <v>238</v>
      </c>
      <c r="B378" s="54" t="s">
        <v>27</v>
      </c>
      <c r="C378" s="54">
        <v>28.0</v>
      </c>
      <c r="D378" s="52" t="s">
        <v>2209</v>
      </c>
      <c r="E378" s="151">
        <v>197766.6</v>
      </c>
      <c r="F378" s="146" t="s">
        <v>46</v>
      </c>
      <c r="G378" s="50" t="s">
        <v>16</v>
      </c>
    </row>
    <row r="379" ht="15.75" customHeight="1">
      <c r="A379" s="54" t="s">
        <v>238</v>
      </c>
      <c r="B379" s="54" t="s">
        <v>27</v>
      </c>
      <c r="C379" s="54">
        <v>29.0</v>
      </c>
      <c r="D379" s="52" t="s">
        <v>2209</v>
      </c>
      <c r="E379" s="151">
        <v>198530.18</v>
      </c>
      <c r="F379" s="146" t="s">
        <v>46</v>
      </c>
      <c r="G379" s="50" t="s">
        <v>16</v>
      </c>
    </row>
    <row r="380" ht="15.75" customHeight="1">
      <c r="A380" s="54" t="s">
        <v>238</v>
      </c>
      <c r="B380" s="54" t="s">
        <v>27</v>
      </c>
      <c r="C380" s="54">
        <v>30.0</v>
      </c>
      <c r="D380" s="52" t="s">
        <v>2209</v>
      </c>
      <c r="E380" s="151">
        <v>198530.18</v>
      </c>
      <c r="F380" s="146" t="s">
        <v>46</v>
      </c>
      <c r="G380" s="50" t="s">
        <v>16</v>
      </c>
    </row>
    <row r="381" ht="15.75" customHeight="1">
      <c r="A381" s="54" t="s">
        <v>244</v>
      </c>
      <c r="B381" s="54" t="s">
        <v>27</v>
      </c>
      <c r="C381" s="54">
        <v>31.0</v>
      </c>
      <c r="D381" s="52" t="s">
        <v>2208</v>
      </c>
      <c r="E381" s="151">
        <v>173659.82</v>
      </c>
      <c r="F381" s="146" t="s">
        <v>46</v>
      </c>
      <c r="G381" s="50" t="s">
        <v>16</v>
      </c>
    </row>
    <row r="382" ht="15.75" customHeight="1">
      <c r="A382" s="54" t="s">
        <v>244</v>
      </c>
      <c r="B382" s="54" t="s">
        <v>27</v>
      </c>
      <c r="C382" s="54">
        <v>32.0</v>
      </c>
      <c r="D382" s="52" t="s">
        <v>2208</v>
      </c>
      <c r="E382" s="151">
        <v>174204.33</v>
      </c>
      <c r="F382" s="146" t="s">
        <v>46</v>
      </c>
      <c r="G382" s="50" t="s">
        <v>16</v>
      </c>
    </row>
    <row r="383" ht="15.75" customHeight="1">
      <c r="A383" s="54" t="s">
        <v>244</v>
      </c>
      <c r="B383" s="54" t="s">
        <v>27</v>
      </c>
      <c r="C383" s="54">
        <v>33.0</v>
      </c>
      <c r="D383" s="52" t="s">
        <v>2208</v>
      </c>
      <c r="E383" s="151">
        <v>174102.35</v>
      </c>
      <c r="F383" s="146" t="s">
        <v>46</v>
      </c>
      <c r="G383" s="50" t="s">
        <v>16</v>
      </c>
    </row>
    <row r="384" ht="15.75" customHeight="1">
      <c r="A384" s="54" t="s">
        <v>244</v>
      </c>
      <c r="B384" s="54" t="s">
        <v>27</v>
      </c>
      <c r="C384" s="54">
        <v>34.0</v>
      </c>
      <c r="D384" s="52" t="s">
        <v>2208</v>
      </c>
      <c r="E384" s="151">
        <v>174102.35</v>
      </c>
      <c r="F384" s="146" t="s">
        <v>46</v>
      </c>
      <c r="G384" s="50" t="s">
        <v>16</v>
      </c>
    </row>
    <row r="385" ht="15.75" customHeight="1">
      <c r="A385" s="54" t="s">
        <v>244</v>
      </c>
      <c r="B385" s="54" t="s">
        <v>27</v>
      </c>
      <c r="C385" s="54">
        <v>35.0</v>
      </c>
      <c r="D385" s="52" t="s">
        <v>2208</v>
      </c>
      <c r="E385" s="151">
        <v>174064.72</v>
      </c>
      <c r="F385" s="146" t="s">
        <v>46</v>
      </c>
      <c r="G385" s="50" t="s">
        <v>16</v>
      </c>
    </row>
    <row r="386" ht="15.75" customHeight="1">
      <c r="A386" s="54" t="s">
        <v>244</v>
      </c>
      <c r="B386" s="54" t="s">
        <v>27</v>
      </c>
      <c r="C386" s="54">
        <v>36.0</v>
      </c>
      <c r="D386" s="52" t="s">
        <v>2208</v>
      </c>
      <c r="E386" s="151">
        <v>174252.84</v>
      </c>
      <c r="F386" s="146" t="s">
        <v>46</v>
      </c>
      <c r="G386" s="50" t="s">
        <v>16</v>
      </c>
    </row>
    <row r="387" ht="15.75" customHeight="1">
      <c r="A387" s="54" t="s">
        <v>208</v>
      </c>
      <c r="B387" s="54" t="s">
        <v>27</v>
      </c>
      <c r="C387" s="54">
        <v>37.0</v>
      </c>
      <c r="D387" s="52" t="s">
        <v>2210</v>
      </c>
      <c r="E387" s="151">
        <v>172293.03</v>
      </c>
      <c r="F387" s="146" t="s">
        <v>46</v>
      </c>
      <c r="G387" s="50" t="s">
        <v>16</v>
      </c>
    </row>
    <row r="388" ht="15.75" customHeight="1">
      <c r="A388" s="54" t="s">
        <v>208</v>
      </c>
      <c r="B388" s="54" t="s">
        <v>27</v>
      </c>
      <c r="C388" s="54">
        <v>38.0</v>
      </c>
      <c r="D388" s="52" t="s">
        <v>866</v>
      </c>
      <c r="E388" s="151">
        <v>176732.82</v>
      </c>
      <c r="F388" s="146" t="s">
        <v>55</v>
      </c>
      <c r="G388" s="50" t="s">
        <v>16</v>
      </c>
    </row>
    <row r="389" ht="15.75" customHeight="1">
      <c r="A389" s="54" t="s">
        <v>208</v>
      </c>
      <c r="B389" s="54" t="s">
        <v>27</v>
      </c>
      <c r="C389" s="54">
        <v>39.0</v>
      </c>
      <c r="D389" s="52" t="s">
        <v>818</v>
      </c>
      <c r="E389" s="151">
        <v>176658.57</v>
      </c>
      <c r="F389" s="146" t="s">
        <v>46</v>
      </c>
      <c r="G389" s="50" t="s">
        <v>16</v>
      </c>
    </row>
    <row r="390" ht="15.75" customHeight="1">
      <c r="A390" s="54" t="s">
        <v>208</v>
      </c>
      <c r="B390" s="54" t="s">
        <v>27</v>
      </c>
      <c r="C390" s="54">
        <v>40.0</v>
      </c>
      <c r="D390" s="52" t="s">
        <v>991</v>
      </c>
      <c r="E390" s="151">
        <v>175597.53</v>
      </c>
      <c r="F390" s="146" t="s">
        <v>87</v>
      </c>
      <c r="G390" s="50" t="s">
        <v>16</v>
      </c>
    </row>
    <row r="391" ht="15.75" customHeight="1">
      <c r="A391" s="54" t="s">
        <v>208</v>
      </c>
      <c r="B391" s="54" t="s">
        <v>27</v>
      </c>
      <c r="C391" s="54">
        <v>41.0</v>
      </c>
      <c r="D391" s="52" t="s">
        <v>2211</v>
      </c>
      <c r="E391" s="151">
        <v>176782.32</v>
      </c>
      <c r="F391" s="146" t="s">
        <v>46</v>
      </c>
      <c r="G391" s="50" t="s">
        <v>16</v>
      </c>
    </row>
    <row r="392" ht="15.75" customHeight="1">
      <c r="A392" s="54" t="s">
        <v>208</v>
      </c>
      <c r="B392" s="54" t="s">
        <v>27</v>
      </c>
      <c r="C392" s="54">
        <v>42.0</v>
      </c>
      <c r="D392" s="52" t="s">
        <v>2211</v>
      </c>
      <c r="E392" s="151">
        <v>176739.75</v>
      </c>
      <c r="F392" s="146" t="s">
        <v>46</v>
      </c>
      <c r="G392" s="50" t="s">
        <v>16</v>
      </c>
    </row>
    <row r="393" ht="15.75" customHeight="1">
      <c r="A393" s="54" t="s">
        <v>208</v>
      </c>
      <c r="B393" s="54" t="s">
        <v>27</v>
      </c>
      <c r="C393" s="54">
        <v>43.0</v>
      </c>
      <c r="D393" s="52" t="s">
        <v>2211</v>
      </c>
      <c r="E393" s="151">
        <v>176756.58</v>
      </c>
      <c r="F393" s="146" t="s">
        <v>46</v>
      </c>
      <c r="G393" s="50" t="s">
        <v>16</v>
      </c>
    </row>
    <row r="394" ht="15.75" customHeight="1">
      <c r="A394" s="54" t="s">
        <v>208</v>
      </c>
      <c r="B394" s="54" t="s">
        <v>27</v>
      </c>
      <c r="C394" s="54">
        <v>44.0</v>
      </c>
      <c r="D394" s="52" t="s">
        <v>2211</v>
      </c>
      <c r="E394" s="151">
        <v>176732.82</v>
      </c>
      <c r="F394" s="146" t="s">
        <v>46</v>
      </c>
      <c r="G394" s="50" t="s">
        <v>16</v>
      </c>
    </row>
    <row r="395" ht="15.75" customHeight="1">
      <c r="A395" s="54" t="s">
        <v>238</v>
      </c>
      <c r="B395" s="54" t="s">
        <v>27</v>
      </c>
      <c r="C395" s="54">
        <v>45.0</v>
      </c>
      <c r="D395" s="52" t="s">
        <v>2212</v>
      </c>
      <c r="E395" s="151">
        <v>199998.0</v>
      </c>
      <c r="F395" s="146" t="s">
        <v>28</v>
      </c>
      <c r="G395" s="50" t="s">
        <v>16</v>
      </c>
    </row>
    <row r="396" ht="15.75" customHeight="1">
      <c r="A396" s="54" t="s">
        <v>238</v>
      </c>
      <c r="B396" s="54" t="s">
        <v>27</v>
      </c>
      <c r="C396" s="54">
        <v>46.0</v>
      </c>
      <c r="D396" s="52" t="s">
        <v>2212</v>
      </c>
      <c r="E396" s="151">
        <v>199980.0</v>
      </c>
      <c r="F396" s="146" t="s">
        <v>28</v>
      </c>
      <c r="G396" s="50" t="s">
        <v>16</v>
      </c>
    </row>
    <row r="397" ht="15.75" customHeight="1">
      <c r="A397" s="54" t="s">
        <v>239</v>
      </c>
      <c r="B397" s="54" t="s">
        <v>27</v>
      </c>
      <c r="C397" s="54">
        <v>47.0</v>
      </c>
      <c r="D397" s="52" t="s">
        <v>2213</v>
      </c>
      <c r="E397" s="151">
        <v>172105.78</v>
      </c>
      <c r="F397" s="146" t="s">
        <v>90</v>
      </c>
      <c r="G397" s="50" t="s">
        <v>16</v>
      </c>
    </row>
    <row r="398" ht="15.75" customHeight="1">
      <c r="A398" s="54" t="s">
        <v>239</v>
      </c>
      <c r="B398" s="54" t="s">
        <v>27</v>
      </c>
      <c r="C398" s="54">
        <v>48.0</v>
      </c>
      <c r="D398" s="52" t="s">
        <v>2214</v>
      </c>
      <c r="E398" s="151">
        <v>176921.8</v>
      </c>
      <c r="F398" s="146" t="s">
        <v>49</v>
      </c>
      <c r="G398" s="50" t="s">
        <v>16</v>
      </c>
    </row>
    <row r="399" ht="15.75" customHeight="1">
      <c r="A399" s="54" t="s">
        <v>239</v>
      </c>
      <c r="B399" s="54" t="s">
        <v>27</v>
      </c>
      <c r="C399" s="54">
        <v>49.0</v>
      </c>
      <c r="D399" s="52" t="s">
        <v>866</v>
      </c>
      <c r="E399" s="151">
        <v>168957.1</v>
      </c>
      <c r="F399" s="146" t="s">
        <v>55</v>
      </c>
      <c r="G399" s="50" t="s">
        <v>16</v>
      </c>
    </row>
    <row r="400" ht="15.75" customHeight="1">
      <c r="A400" s="54" t="s">
        <v>239</v>
      </c>
      <c r="B400" s="54" t="s">
        <v>27</v>
      </c>
      <c r="C400" s="54">
        <v>50.0</v>
      </c>
      <c r="D400" s="52" t="s">
        <v>2215</v>
      </c>
      <c r="E400" s="151">
        <v>173129.38</v>
      </c>
      <c r="F400" s="146" t="s">
        <v>96</v>
      </c>
      <c r="G400" s="50" t="s">
        <v>16</v>
      </c>
    </row>
    <row r="401" ht="15.75" customHeight="1">
      <c r="A401" s="54" t="s">
        <v>206</v>
      </c>
      <c r="B401" s="54" t="s">
        <v>27</v>
      </c>
      <c r="C401" s="54">
        <v>51.0</v>
      </c>
      <c r="D401" s="52" t="s">
        <v>716</v>
      </c>
      <c r="E401" s="151">
        <v>200000.0</v>
      </c>
      <c r="F401" s="146" t="s">
        <v>46</v>
      </c>
      <c r="G401" s="50" t="s">
        <v>16</v>
      </c>
    </row>
    <row r="402" ht="15.75" customHeight="1">
      <c r="A402" s="54" t="s">
        <v>206</v>
      </c>
      <c r="B402" s="54" t="s">
        <v>27</v>
      </c>
      <c r="C402" s="54">
        <v>52.0</v>
      </c>
      <c r="D402" s="52" t="s">
        <v>716</v>
      </c>
      <c r="E402" s="151">
        <v>200000.0</v>
      </c>
      <c r="F402" s="146" t="s">
        <v>46</v>
      </c>
      <c r="G402" s="50" t="s">
        <v>16</v>
      </c>
    </row>
    <row r="403" ht="15.75" customHeight="1">
      <c r="A403" s="54" t="s">
        <v>206</v>
      </c>
      <c r="B403" s="54" t="s">
        <v>27</v>
      </c>
      <c r="C403" s="54">
        <v>53.0</v>
      </c>
      <c r="D403" s="52" t="s">
        <v>716</v>
      </c>
      <c r="E403" s="151">
        <v>200000.0</v>
      </c>
      <c r="F403" s="146" t="s">
        <v>46</v>
      </c>
      <c r="G403" s="50" t="s">
        <v>16</v>
      </c>
    </row>
    <row r="404" ht="15.75" customHeight="1">
      <c r="A404" s="54" t="s">
        <v>206</v>
      </c>
      <c r="B404" s="54" t="s">
        <v>27</v>
      </c>
      <c r="C404" s="54">
        <v>54.0</v>
      </c>
      <c r="D404" s="52" t="s">
        <v>716</v>
      </c>
      <c r="E404" s="151">
        <v>200000.0</v>
      </c>
      <c r="F404" s="146" t="s">
        <v>46</v>
      </c>
      <c r="G404" s="50" t="s">
        <v>16</v>
      </c>
    </row>
    <row r="405" ht="15.75" customHeight="1">
      <c r="A405" s="54" t="s">
        <v>207</v>
      </c>
      <c r="B405" s="54" t="s">
        <v>27</v>
      </c>
      <c r="C405" s="54">
        <v>55.0</v>
      </c>
      <c r="D405" s="52" t="s">
        <v>690</v>
      </c>
      <c r="E405" s="151">
        <v>137203.2</v>
      </c>
      <c r="F405" s="146" t="s">
        <v>64</v>
      </c>
      <c r="G405" s="50" t="s">
        <v>16</v>
      </c>
    </row>
    <row r="406" ht="15.75" customHeight="1">
      <c r="A406" s="54" t="s">
        <v>207</v>
      </c>
      <c r="B406" s="54" t="s">
        <v>27</v>
      </c>
      <c r="C406" s="54">
        <v>56.0</v>
      </c>
      <c r="D406" s="52" t="s">
        <v>690</v>
      </c>
      <c r="E406" s="151">
        <v>137894.4</v>
      </c>
      <c r="F406" s="146" t="s">
        <v>64</v>
      </c>
      <c r="G406" s="50" t="s">
        <v>16</v>
      </c>
    </row>
    <row r="407" ht="15.75" customHeight="1">
      <c r="A407" s="54" t="s">
        <v>207</v>
      </c>
      <c r="B407" s="54" t="s">
        <v>27</v>
      </c>
      <c r="C407" s="54">
        <v>57.0</v>
      </c>
      <c r="D407" s="52" t="s">
        <v>2216</v>
      </c>
      <c r="E407" s="151">
        <v>123962.0</v>
      </c>
      <c r="F407" s="146" t="s">
        <v>93</v>
      </c>
      <c r="G407" s="50" t="s">
        <v>16</v>
      </c>
    </row>
    <row r="408" ht="15.75" customHeight="1">
      <c r="A408" s="54" t="s">
        <v>207</v>
      </c>
      <c r="B408" s="54" t="s">
        <v>27</v>
      </c>
      <c r="C408" s="54">
        <v>58.0</v>
      </c>
      <c r="D408" s="52" t="s">
        <v>2216</v>
      </c>
      <c r="E408" s="151">
        <v>153536.0</v>
      </c>
      <c r="F408" s="146" t="s">
        <v>93</v>
      </c>
      <c r="G408" s="50" t="s">
        <v>16</v>
      </c>
    </row>
    <row r="409" ht="15.75" customHeight="1">
      <c r="A409" s="54" t="s">
        <v>207</v>
      </c>
      <c r="B409" s="54" t="s">
        <v>27</v>
      </c>
      <c r="C409" s="54">
        <v>59.0</v>
      </c>
      <c r="D409" s="52" t="s">
        <v>2217</v>
      </c>
      <c r="E409" s="151">
        <v>174213.0</v>
      </c>
      <c r="F409" s="146" t="s">
        <v>28</v>
      </c>
      <c r="G409" s="50" t="s">
        <v>16</v>
      </c>
    </row>
    <row r="410" ht="15.75" customHeight="1">
      <c r="A410" s="54" t="s">
        <v>207</v>
      </c>
      <c r="B410" s="54" t="s">
        <v>27</v>
      </c>
      <c r="C410" s="54">
        <v>60.0</v>
      </c>
      <c r="D410" s="52" t="s">
        <v>2217</v>
      </c>
      <c r="E410" s="151">
        <v>174831.0</v>
      </c>
      <c r="F410" s="146" t="s">
        <v>28</v>
      </c>
      <c r="G410" s="50" t="s">
        <v>16</v>
      </c>
    </row>
    <row r="411" ht="15.75" customHeight="1">
      <c r="A411" s="54" t="s">
        <v>207</v>
      </c>
      <c r="B411" s="54" t="s">
        <v>27</v>
      </c>
      <c r="C411" s="54">
        <v>61.0</v>
      </c>
      <c r="D411" s="52" t="s">
        <v>690</v>
      </c>
      <c r="E411" s="151">
        <v>139254.4</v>
      </c>
      <c r="F411" s="146" t="s">
        <v>64</v>
      </c>
      <c r="G411" s="50" t="s">
        <v>16</v>
      </c>
    </row>
    <row r="412" ht="15.75" customHeight="1">
      <c r="A412" s="54" t="s">
        <v>207</v>
      </c>
      <c r="B412" s="54" t="s">
        <v>27</v>
      </c>
      <c r="C412" s="54">
        <v>62.0</v>
      </c>
      <c r="D412" s="52" t="s">
        <v>2217</v>
      </c>
      <c r="E412" s="151">
        <v>174213.04</v>
      </c>
      <c r="F412" s="146" t="s">
        <v>28</v>
      </c>
      <c r="G412" s="50" t="s">
        <v>16</v>
      </c>
    </row>
    <row r="413" ht="15.75" customHeight="1">
      <c r="A413" s="54" t="s">
        <v>209</v>
      </c>
      <c r="B413" s="54" t="s">
        <v>27</v>
      </c>
      <c r="C413" s="54">
        <v>63.0</v>
      </c>
      <c r="D413" s="52" t="s">
        <v>914</v>
      </c>
      <c r="E413" s="151">
        <v>121053.6</v>
      </c>
      <c r="F413" s="146" t="s">
        <v>46</v>
      </c>
      <c r="G413" s="50" t="s">
        <v>16</v>
      </c>
    </row>
    <row r="414" ht="15.75" customHeight="1">
      <c r="A414" s="54" t="s">
        <v>209</v>
      </c>
      <c r="B414" s="54" t="s">
        <v>27</v>
      </c>
      <c r="C414" s="54">
        <v>64.0</v>
      </c>
      <c r="D414" s="52" t="s">
        <v>2212</v>
      </c>
      <c r="E414" s="151">
        <v>199974.0</v>
      </c>
      <c r="F414" s="146" t="s">
        <v>28</v>
      </c>
      <c r="G414" s="50" t="s">
        <v>16</v>
      </c>
    </row>
    <row r="415" ht="15.75" customHeight="1">
      <c r="A415" s="54" t="s">
        <v>209</v>
      </c>
      <c r="B415" s="54" t="s">
        <v>27</v>
      </c>
      <c r="C415" s="54">
        <v>65.0</v>
      </c>
      <c r="D415" s="52" t="s">
        <v>2212</v>
      </c>
      <c r="E415" s="151">
        <v>199992.0</v>
      </c>
      <c r="F415" s="146" t="s">
        <v>28</v>
      </c>
      <c r="G415" s="50" t="s">
        <v>16</v>
      </c>
    </row>
    <row r="416" ht="15.75" customHeight="1">
      <c r="A416" s="54" t="s">
        <v>208</v>
      </c>
      <c r="B416" s="54" t="s">
        <v>27</v>
      </c>
      <c r="C416" s="54">
        <v>66.0</v>
      </c>
      <c r="D416" s="52" t="s">
        <v>2212</v>
      </c>
      <c r="E416" s="151">
        <v>199998.0</v>
      </c>
      <c r="F416" s="146" t="s">
        <v>28</v>
      </c>
      <c r="G416" s="50" t="s">
        <v>16</v>
      </c>
    </row>
    <row r="417" ht="15.75" customHeight="1">
      <c r="A417" s="54" t="s">
        <v>208</v>
      </c>
      <c r="B417" s="54" t="s">
        <v>27</v>
      </c>
      <c r="C417" s="54">
        <v>67.0</v>
      </c>
      <c r="D417" s="52" t="s">
        <v>2212</v>
      </c>
      <c r="E417" s="151">
        <v>199998.0</v>
      </c>
      <c r="F417" s="146" t="s">
        <v>28</v>
      </c>
      <c r="G417" s="50" t="s">
        <v>16</v>
      </c>
    </row>
    <row r="418" ht="15.75" customHeight="1">
      <c r="A418" s="54" t="s">
        <v>206</v>
      </c>
      <c r="B418" s="54" t="s">
        <v>27</v>
      </c>
      <c r="C418" s="54">
        <v>68.0</v>
      </c>
      <c r="D418" s="52" t="s">
        <v>2212</v>
      </c>
      <c r="E418" s="151">
        <v>199998.0</v>
      </c>
      <c r="F418" s="146" t="s">
        <v>28</v>
      </c>
      <c r="G418" s="50" t="s">
        <v>16</v>
      </c>
    </row>
    <row r="419" ht="15.75" customHeight="1">
      <c r="A419" s="54" t="s">
        <v>238</v>
      </c>
      <c r="B419" s="54" t="s">
        <v>27</v>
      </c>
      <c r="C419" s="54">
        <v>69.0</v>
      </c>
      <c r="D419" s="52" t="s">
        <v>861</v>
      </c>
      <c r="E419" s="151">
        <v>129561.96</v>
      </c>
      <c r="F419" s="146" t="s">
        <v>46</v>
      </c>
      <c r="G419" s="50" t="s">
        <v>16</v>
      </c>
    </row>
    <row r="420" ht="15.75" customHeight="1">
      <c r="A420" s="54" t="s">
        <v>238</v>
      </c>
      <c r="B420" s="54" t="s">
        <v>27</v>
      </c>
      <c r="C420" s="54">
        <v>70.0</v>
      </c>
      <c r="D420" s="52" t="s">
        <v>787</v>
      </c>
      <c r="E420" s="151">
        <v>200000.0</v>
      </c>
      <c r="F420" s="146" t="s">
        <v>120</v>
      </c>
      <c r="G420" s="50" t="s">
        <v>16</v>
      </c>
    </row>
    <row r="421" ht="15.75" customHeight="1">
      <c r="A421" s="54" t="s">
        <v>238</v>
      </c>
      <c r="B421" s="54" t="s">
        <v>27</v>
      </c>
      <c r="C421" s="54">
        <v>71.0</v>
      </c>
      <c r="D421" s="52" t="s">
        <v>861</v>
      </c>
      <c r="E421" s="151">
        <v>200000.0</v>
      </c>
      <c r="F421" s="146" t="s">
        <v>46</v>
      </c>
      <c r="G421" s="50" t="s">
        <v>16</v>
      </c>
    </row>
    <row r="422" ht="15.75" customHeight="1">
      <c r="A422" s="54" t="s">
        <v>238</v>
      </c>
      <c r="B422" s="54" t="s">
        <v>27</v>
      </c>
      <c r="C422" s="54">
        <v>72.0</v>
      </c>
      <c r="D422" s="52" t="s">
        <v>2216</v>
      </c>
      <c r="E422" s="151">
        <v>200000.0</v>
      </c>
      <c r="F422" s="146" t="s">
        <v>93</v>
      </c>
      <c r="G422" s="50" t="s">
        <v>16</v>
      </c>
    </row>
    <row r="423" ht="15.75" customHeight="1">
      <c r="A423" s="54" t="s">
        <v>238</v>
      </c>
      <c r="B423" s="54" t="s">
        <v>27</v>
      </c>
      <c r="C423" s="54">
        <v>73.0</v>
      </c>
      <c r="D423" s="52" t="s">
        <v>723</v>
      </c>
      <c r="E423" s="151">
        <v>200000.0</v>
      </c>
      <c r="F423" s="146" t="s">
        <v>46</v>
      </c>
      <c r="G423" s="50" t="s">
        <v>16</v>
      </c>
    </row>
    <row r="424" ht="15.75" customHeight="1">
      <c r="A424" s="54" t="s">
        <v>239</v>
      </c>
      <c r="B424" s="54" t="s">
        <v>27</v>
      </c>
      <c r="C424" s="54">
        <v>74.0</v>
      </c>
      <c r="D424" s="52" t="s">
        <v>881</v>
      </c>
      <c r="E424" s="151">
        <v>200000.0</v>
      </c>
      <c r="F424" s="146" t="s">
        <v>96</v>
      </c>
      <c r="G424" s="50" t="s">
        <v>16</v>
      </c>
    </row>
    <row r="425" ht="15.75" customHeight="1">
      <c r="A425" s="54" t="s">
        <v>239</v>
      </c>
      <c r="B425" s="54" t="s">
        <v>27</v>
      </c>
      <c r="C425" s="54">
        <v>75.0</v>
      </c>
      <c r="D425" s="52" t="s">
        <v>2200</v>
      </c>
      <c r="E425" s="151">
        <v>175498.92</v>
      </c>
      <c r="F425" s="146" t="s">
        <v>49</v>
      </c>
      <c r="G425" s="50" t="s">
        <v>16</v>
      </c>
    </row>
    <row r="426" ht="15.75" customHeight="1">
      <c r="A426" s="54" t="s">
        <v>209</v>
      </c>
      <c r="B426" s="54" t="s">
        <v>27</v>
      </c>
      <c r="C426" s="54">
        <v>76.0</v>
      </c>
      <c r="D426" s="52" t="s">
        <v>787</v>
      </c>
      <c r="E426" s="151">
        <v>120849.59</v>
      </c>
      <c r="F426" s="146" t="s">
        <v>120</v>
      </c>
      <c r="G426" s="50" t="s">
        <v>16</v>
      </c>
    </row>
    <row r="427" ht="15.75" customHeight="1">
      <c r="A427" s="54" t="s">
        <v>241</v>
      </c>
      <c r="B427" s="54" t="s">
        <v>27</v>
      </c>
      <c r="C427" s="54">
        <v>77.0</v>
      </c>
      <c r="D427" s="52" t="s">
        <v>2206</v>
      </c>
      <c r="E427" s="151">
        <v>167304.87</v>
      </c>
      <c r="F427" s="146" t="s">
        <v>93</v>
      </c>
      <c r="G427" s="50" t="s">
        <v>16</v>
      </c>
    </row>
    <row r="428" ht="15.75" customHeight="1">
      <c r="A428" s="54" t="s">
        <v>241</v>
      </c>
      <c r="B428" s="54" t="s">
        <v>27</v>
      </c>
      <c r="C428" s="54">
        <v>78.0</v>
      </c>
      <c r="D428" s="52" t="s">
        <v>2206</v>
      </c>
      <c r="E428" s="151">
        <v>167317.34</v>
      </c>
      <c r="F428" s="146" t="s">
        <v>93</v>
      </c>
      <c r="G428" s="50" t="s">
        <v>16</v>
      </c>
    </row>
    <row r="429" ht="15.75" customHeight="1">
      <c r="A429" s="54" t="s">
        <v>242</v>
      </c>
      <c r="B429" s="54" t="s">
        <v>27</v>
      </c>
      <c r="C429" s="54">
        <v>79.0</v>
      </c>
      <c r="D429" s="52" t="s">
        <v>2212</v>
      </c>
      <c r="E429" s="151">
        <v>200000.0</v>
      </c>
      <c r="F429" s="146" t="s">
        <v>28</v>
      </c>
      <c r="G429" s="50" t="s">
        <v>16</v>
      </c>
    </row>
    <row r="430" ht="15.75" customHeight="1">
      <c r="A430" s="54" t="s">
        <v>242</v>
      </c>
      <c r="B430" s="54" t="s">
        <v>27</v>
      </c>
      <c r="C430" s="54">
        <v>80.0</v>
      </c>
      <c r="D430" s="52" t="s">
        <v>2212</v>
      </c>
      <c r="E430" s="151">
        <v>200000.0</v>
      </c>
      <c r="F430" s="146" t="s">
        <v>28</v>
      </c>
      <c r="G430" s="50" t="s">
        <v>16</v>
      </c>
    </row>
    <row r="431" ht="15.75" customHeight="1">
      <c r="A431" s="54" t="s">
        <v>243</v>
      </c>
      <c r="B431" s="54" t="s">
        <v>27</v>
      </c>
      <c r="C431" s="54">
        <v>81.0</v>
      </c>
      <c r="D431" s="52" t="s">
        <v>2091</v>
      </c>
      <c r="E431" s="151">
        <v>200000.0</v>
      </c>
      <c r="F431" s="146" t="s">
        <v>52</v>
      </c>
      <c r="G431" s="50" t="s">
        <v>16</v>
      </c>
    </row>
    <row r="432" ht="15.75" customHeight="1">
      <c r="A432" s="225" t="s">
        <v>243</v>
      </c>
      <c r="B432" s="225" t="s">
        <v>27</v>
      </c>
      <c r="C432" s="225">
        <v>82.0</v>
      </c>
      <c r="D432" s="226" t="s">
        <v>2218</v>
      </c>
      <c r="E432" s="227">
        <v>200000.0</v>
      </c>
      <c r="F432" s="228" t="s">
        <v>55</v>
      </c>
      <c r="G432" s="50" t="s">
        <v>16</v>
      </c>
    </row>
    <row r="433" ht="15.75" customHeight="1">
      <c r="A433" s="30"/>
      <c r="B433" s="30"/>
      <c r="C433" s="54"/>
      <c r="E433" s="149"/>
      <c r="F433" s="31"/>
      <c r="G433" s="50"/>
    </row>
    <row r="434" ht="15.75" customHeight="1">
      <c r="A434" s="30"/>
      <c r="B434" s="30"/>
      <c r="C434" s="54"/>
      <c r="E434" s="149"/>
      <c r="F434" s="31"/>
      <c r="G434" s="50"/>
    </row>
    <row r="435" ht="15.75" customHeight="1">
      <c r="A435" s="30"/>
      <c r="B435" s="30"/>
      <c r="C435" s="54"/>
      <c r="E435" s="149"/>
      <c r="F435" s="31"/>
      <c r="G435" s="50"/>
    </row>
    <row r="436" ht="15.75" customHeight="1">
      <c r="A436" s="30"/>
      <c r="B436" s="30"/>
      <c r="C436" s="54"/>
      <c r="E436" s="149"/>
      <c r="F436" s="31"/>
      <c r="G436" s="50"/>
    </row>
    <row r="437" ht="15.75" customHeight="1">
      <c r="A437" s="30"/>
      <c r="B437" s="30"/>
      <c r="C437" s="54"/>
      <c r="E437" s="149"/>
      <c r="F437" s="31"/>
      <c r="G437" s="50"/>
    </row>
    <row r="438" ht="15.75" customHeight="1">
      <c r="A438" s="30"/>
      <c r="B438" s="30"/>
      <c r="C438" s="54"/>
      <c r="E438" s="149"/>
      <c r="F438" s="31"/>
      <c r="G438" s="50"/>
    </row>
    <row r="439" ht="15.75" customHeight="1">
      <c r="A439" s="30"/>
      <c r="B439" s="30"/>
      <c r="C439" s="54"/>
      <c r="E439" s="149"/>
      <c r="F439" s="31"/>
      <c r="G439" s="50"/>
    </row>
    <row r="440" ht="15.75" customHeight="1">
      <c r="A440" s="30"/>
      <c r="B440" s="30"/>
      <c r="C440" s="54"/>
      <c r="E440" s="149"/>
      <c r="F440" s="31"/>
      <c r="G440" s="50"/>
    </row>
    <row r="441" ht="15.75" customHeight="1">
      <c r="A441" s="30"/>
      <c r="B441" s="30"/>
      <c r="C441" s="54"/>
      <c r="E441" s="149"/>
      <c r="F441" s="31"/>
      <c r="G441" s="50"/>
    </row>
    <row r="442" ht="15.75" customHeight="1">
      <c r="A442" s="30"/>
      <c r="B442" s="30"/>
      <c r="C442" s="54"/>
      <c r="E442" s="149"/>
      <c r="F442" s="31"/>
      <c r="G442" s="50"/>
    </row>
    <row r="443" ht="15.75" customHeight="1">
      <c r="A443" s="30"/>
      <c r="B443" s="30"/>
      <c r="C443" s="54"/>
      <c r="E443" s="149"/>
      <c r="F443" s="31"/>
      <c r="G443" s="50"/>
    </row>
    <row r="444" ht="15.75" customHeight="1">
      <c r="A444" s="30"/>
      <c r="B444" s="30"/>
      <c r="C444" s="54"/>
      <c r="E444" s="149"/>
      <c r="F444" s="31"/>
      <c r="G444" s="50"/>
    </row>
    <row r="445" ht="15.75" customHeight="1">
      <c r="A445" s="30"/>
      <c r="B445" s="30"/>
      <c r="C445" s="54"/>
      <c r="E445" s="149"/>
      <c r="F445" s="31"/>
      <c r="G445" s="50"/>
    </row>
    <row r="446" ht="15.75" customHeight="1">
      <c r="A446" s="30"/>
      <c r="B446" s="30"/>
      <c r="C446" s="54"/>
      <c r="E446" s="149"/>
      <c r="F446" s="31"/>
      <c r="G446" s="50"/>
    </row>
    <row r="447" ht="15.75" customHeight="1">
      <c r="A447" s="30"/>
      <c r="B447" s="30"/>
      <c r="C447" s="54"/>
      <c r="E447" s="149"/>
      <c r="F447" s="31"/>
      <c r="G447" s="50"/>
    </row>
    <row r="448" ht="15.75" customHeight="1">
      <c r="A448" s="30"/>
      <c r="B448" s="30"/>
      <c r="C448" s="54"/>
      <c r="E448" s="149"/>
      <c r="F448" s="31"/>
      <c r="G448" s="50"/>
    </row>
    <row r="449" ht="15.75" customHeight="1">
      <c r="A449" s="30"/>
      <c r="B449" s="30"/>
      <c r="C449" s="54"/>
      <c r="E449" s="149"/>
      <c r="F449" s="31"/>
      <c r="G449" s="50"/>
    </row>
    <row r="450" ht="15.75" customHeight="1">
      <c r="A450" s="30"/>
      <c r="B450" s="30"/>
      <c r="C450" s="54"/>
      <c r="E450" s="149"/>
      <c r="F450" s="31"/>
      <c r="G450" s="50"/>
    </row>
    <row r="451" ht="15.75" customHeight="1">
      <c r="A451" s="30"/>
      <c r="B451" s="30"/>
      <c r="C451" s="54"/>
      <c r="E451" s="149"/>
      <c r="F451" s="31"/>
      <c r="G451" s="50"/>
    </row>
    <row r="452" ht="15.75" customHeight="1">
      <c r="A452" s="30"/>
      <c r="B452" s="30"/>
      <c r="C452" s="54"/>
      <c r="E452" s="149"/>
      <c r="F452" s="31"/>
      <c r="G452" s="50"/>
    </row>
    <row r="453" ht="15.75" customHeight="1">
      <c r="A453" s="30"/>
      <c r="B453" s="30"/>
      <c r="C453" s="54"/>
      <c r="E453" s="149"/>
      <c r="F453" s="31"/>
      <c r="G453" s="50"/>
    </row>
    <row r="454" ht="15.75" customHeight="1">
      <c r="A454" s="30"/>
      <c r="B454" s="30"/>
      <c r="C454" s="54"/>
      <c r="E454" s="149"/>
      <c r="F454" s="31"/>
      <c r="G454" s="50"/>
    </row>
    <row r="455" ht="15.75" customHeight="1">
      <c r="A455" s="30"/>
      <c r="B455" s="30"/>
      <c r="C455" s="54"/>
      <c r="E455" s="149"/>
      <c r="F455" s="31"/>
      <c r="G455" s="50"/>
    </row>
    <row r="456" ht="15.75" customHeight="1">
      <c r="A456" s="30"/>
      <c r="B456" s="30"/>
      <c r="C456" s="54"/>
      <c r="E456" s="149"/>
      <c r="F456" s="31"/>
      <c r="G456" s="50"/>
    </row>
    <row r="457" ht="15.75" customHeight="1">
      <c r="A457" s="30"/>
      <c r="B457" s="30"/>
      <c r="C457" s="54"/>
      <c r="E457" s="149"/>
      <c r="F457" s="31"/>
      <c r="G457" s="50"/>
    </row>
    <row r="458" ht="15.75" customHeight="1">
      <c r="A458" s="30"/>
      <c r="B458" s="30"/>
      <c r="C458" s="54"/>
      <c r="E458" s="149"/>
      <c r="F458" s="31"/>
      <c r="G458" s="50"/>
    </row>
    <row r="459" ht="15.75" customHeight="1">
      <c r="A459" s="30"/>
      <c r="B459" s="30"/>
      <c r="C459" s="54"/>
      <c r="E459" s="149"/>
      <c r="F459" s="31"/>
      <c r="G459" s="50"/>
    </row>
    <row r="460" ht="15.75" customHeight="1">
      <c r="A460" s="30"/>
      <c r="B460" s="30"/>
      <c r="C460" s="54"/>
      <c r="E460" s="149"/>
      <c r="F460" s="31"/>
      <c r="G460" s="50"/>
    </row>
    <row r="461" ht="15.75" customHeight="1">
      <c r="A461" s="30"/>
      <c r="B461" s="30"/>
      <c r="C461" s="54"/>
      <c r="E461" s="149"/>
      <c r="F461" s="31"/>
      <c r="G461" s="50"/>
    </row>
    <row r="462" ht="15.75" customHeight="1">
      <c r="A462" s="30"/>
      <c r="B462" s="30"/>
      <c r="C462" s="54"/>
      <c r="E462" s="149"/>
      <c r="F462" s="31"/>
      <c r="G462" s="50"/>
    </row>
    <row r="463" ht="15.75" customHeight="1">
      <c r="A463" s="30"/>
      <c r="B463" s="30"/>
      <c r="C463" s="54"/>
      <c r="E463" s="149"/>
      <c r="F463" s="31"/>
      <c r="G463" s="50"/>
    </row>
    <row r="464" ht="15.75" customHeight="1">
      <c r="A464" s="30"/>
      <c r="B464" s="30"/>
      <c r="C464" s="54"/>
      <c r="E464" s="149"/>
      <c r="F464" s="31"/>
      <c r="G464" s="50"/>
    </row>
    <row r="465" ht="15.75" customHeight="1">
      <c r="A465" s="30"/>
      <c r="B465" s="30"/>
      <c r="C465" s="54"/>
      <c r="E465" s="149"/>
      <c r="F465" s="31"/>
      <c r="G465" s="50"/>
    </row>
    <row r="466" ht="15.75" customHeight="1">
      <c r="A466" s="30"/>
      <c r="B466" s="30"/>
      <c r="C466" s="54"/>
      <c r="E466" s="149"/>
      <c r="F466" s="31"/>
      <c r="G466" s="50"/>
    </row>
    <row r="467" ht="15.75" customHeight="1">
      <c r="A467" s="30"/>
      <c r="B467" s="30"/>
      <c r="C467" s="54"/>
      <c r="E467" s="149"/>
      <c r="F467" s="31"/>
      <c r="G467" s="50"/>
    </row>
    <row r="468" ht="15.75" customHeight="1">
      <c r="A468" s="30"/>
      <c r="B468" s="30"/>
      <c r="C468" s="54"/>
      <c r="E468" s="149"/>
      <c r="F468" s="31"/>
      <c r="G468" s="50"/>
    </row>
    <row r="469" ht="15.75" customHeight="1">
      <c r="A469" s="30"/>
      <c r="B469" s="30"/>
      <c r="C469" s="54"/>
      <c r="E469" s="149"/>
      <c r="F469" s="31"/>
      <c r="G469" s="50"/>
    </row>
    <row r="470" ht="15.75" customHeight="1">
      <c r="A470" s="30"/>
      <c r="B470" s="30"/>
      <c r="C470" s="54"/>
      <c r="E470" s="149"/>
      <c r="F470" s="31"/>
      <c r="G470" s="50"/>
    </row>
    <row r="471" ht="15.75" customHeight="1">
      <c r="A471" s="30"/>
      <c r="B471" s="30"/>
      <c r="C471" s="54"/>
      <c r="E471" s="149"/>
      <c r="F471" s="31"/>
      <c r="G471" s="50"/>
    </row>
    <row r="472" ht="15.75" customHeight="1">
      <c r="A472" s="30"/>
      <c r="B472" s="30"/>
      <c r="C472" s="54"/>
      <c r="E472" s="149"/>
      <c r="F472" s="31"/>
      <c r="G472" s="50"/>
    </row>
    <row r="473" ht="15.75" customHeight="1">
      <c r="A473" s="30"/>
      <c r="B473" s="30"/>
      <c r="C473" s="54"/>
      <c r="E473" s="149"/>
      <c r="F473" s="31"/>
      <c r="G473" s="50"/>
    </row>
    <row r="474" ht="15.75" customHeight="1">
      <c r="A474" s="30"/>
      <c r="B474" s="30"/>
      <c r="C474" s="54"/>
      <c r="E474" s="149"/>
      <c r="F474" s="31"/>
      <c r="G474" s="50"/>
    </row>
    <row r="475" ht="15.75" customHeight="1">
      <c r="A475" s="30"/>
      <c r="B475" s="30"/>
      <c r="C475" s="54"/>
      <c r="E475" s="149"/>
      <c r="F475" s="31"/>
      <c r="G475" s="50"/>
    </row>
    <row r="476" ht="15.75" customHeight="1">
      <c r="A476" s="30"/>
      <c r="B476" s="30"/>
      <c r="C476" s="54"/>
      <c r="E476" s="149"/>
      <c r="F476" s="31"/>
      <c r="G476" s="50"/>
    </row>
    <row r="477" ht="15.75" customHeight="1">
      <c r="A477" s="30"/>
      <c r="B477" s="30"/>
      <c r="C477" s="54"/>
      <c r="E477" s="149"/>
      <c r="F477" s="31"/>
      <c r="G477" s="50"/>
    </row>
    <row r="478" ht="15.75" customHeight="1">
      <c r="A478" s="30"/>
      <c r="B478" s="30"/>
      <c r="C478" s="54"/>
      <c r="E478" s="149"/>
      <c r="F478" s="31"/>
      <c r="G478" s="50"/>
    </row>
    <row r="479" ht="15.75" customHeight="1">
      <c r="A479" s="30"/>
      <c r="B479" s="30"/>
      <c r="C479" s="54"/>
      <c r="E479" s="149"/>
      <c r="F479" s="31"/>
      <c r="G479" s="50"/>
    </row>
    <row r="480" ht="15.75" customHeight="1">
      <c r="A480" s="30"/>
      <c r="B480" s="30"/>
      <c r="C480" s="54"/>
      <c r="E480" s="149"/>
      <c r="F480" s="31"/>
      <c r="G480" s="50"/>
    </row>
    <row r="481" ht="15.75" customHeight="1">
      <c r="A481" s="30"/>
      <c r="B481" s="30"/>
      <c r="C481" s="54"/>
      <c r="E481" s="149"/>
      <c r="F481" s="31"/>
      <c r="G481" s="50"/>
    </row>
    <row r="482" ht="15.75" customHeight="1">
      <c r="A482" s="30"/>
      <c r="B482" s="30"/>
      <c r="C482" s="54"/>
      <c r="E482" s="149"/>
      <c r="F482" s="31"/>
      <c r="G482" s="50"/>
    </row>
    <row r="483" ht="15.75" customHeight="1">
      <c r="A483" s="30"/>
      <c r="B483" s="30"/>
      <c r="C483" s="54"/>
      <c r="E483" s="149"/>
      <c r="F483" s="31"/>
      <c r="G483" s="50"/>
    </row>
    <row r="484" ht="15.75" customHeight="1">
      <c r="A484" s="30"/>
      <c r="B484" s="30"/>
      <c r="C484" s="54"/>
      <c r="E484" s="149"/>
      <c r="F484" s="31"/>
      <c r="G484" s="50"/>
    </row>
    <row r="485" ht="15.75" customHeight="1">
      <c r="A485" s="30"/>
      <c r="B485" s="30"/>
      <c r="C485" s="54"/>
      <c r="E485" s="149"/>
      <c r="F485" s="31"/>
      <c r="G485" s="50"/>
    </row>
    <row r="486" ht="15.75" customHeight="1">
      <c r="A486" s="30"/>
      <c r="B486" s="30"/>
      <c r="C486" s="54"/>
      <c r="E486" s="149"/>
      <c r="F486" s="31"/>
      <c r="G486" s="50"/>
    </row>
    <row r="487" ht="15.75" customHeight="1">
      <c r="A487" s="30"/>
      <c r="B487" s="30"/>
      <c r="C487" s="54"/>
      <c r="E487" s="149"/>
      <c r="F487" s="31"/>
      <c r="G487" s="50"/>
    </row>
    <row r="488" ht="15.75" customHeight="1">
      <c r="A488" s="30"/>
      <c r="B488" s="30"/>
      <c r="C488" s="54"/>
      <c r="E488" s="149"/>
      <c r="F488" s="31"/>
      <c r="G488" s="50"/>
    </row>
    <row r="489" ht="15.75" customHeight="1">
      <c r="A489" s="30"/>
      <c r="B489" s="30"/>
      <c r="C489" s="54"/>
      <c r="E489" s="149"/>
      <c r="F489" s="31"/>
      <c r="G489" s="50"/>
    </row>
    <row r="490" ht="15.75" customHeight="1">
      <c r="A490" s="30"/>
      <c r="B490" s="30"/>
      <c r="C490" s="54"/>
      <c r="E490" s="149"/>
      <c r="F490" s="31"/>
      <c r="G490" s="50"/>
    </row>
    <row r="491" ht="15.75" customHeight="1">
      <c r="A491" s="30"/>
      <c r="B491" s="30"/>
      <c r="C491" s="54"/>
      <c r="E491" s="149"/>
      <c r="F491" s="31"/>
      <c r="G491" s="50"/>
    </row>
    <row r="492" ht="15.75" customHeight="1">
      <c r="A492" s="30"/>
      <c r="B492" s="30"/>
      <c r="C492" s="54"/>
      <c r="E492" s="149"/>
      <c r="F492" s="31"/>
      <c r="G492" s="50"/>
    </row>
    <row r="493" ht="15.75" customHeight="1">
      <c r="A493" s="30"/>
      <c r="B493" s="30"/>
      <c r="C493" s="54"/>
      <c r="E493" s="149"/>
      <c r="F493" s="31"/>
      <c r="G493" s="50"/>
    </row>
    <row r="494" ht="15.75" customHeight="1">
      <c r="A494" s="30"/>
      <c r="B494" s="30"/>
      <c r="C494" s="54"/>
      <c r="E494" s="149"/>
      <c r="F494" s="31"/>
      <c r="G494" s="50"/>
    </row>
    <row r="495" ht="15.75" customHeight="1">
      <c r="A495" s="30"/>
      <c r="B495" s="30"/>
      <c r="C495" s="54"/>
      <c r="E495" s="149"/>
      <c r="F495" s="31"/>
      <c r="G495" s="50"/>
    </row>
    <row r="496" ht="15.75" customHeight="1">
      <c r="A496" s="30"/>
      <c r="B496" s="30"/>
      <c r="C496" s="54"/>
      <c r="E496" s="149"/>
      <c r="F496" s="31"/>
      <c r="G496" s="50"/>
    </row>
    <row r="497" ht="15.75" customHeight="1">
      <c r="A497" s="30"/>
      <c r="B497" s="30"/>
      <c r="C497" s="54"/>
      <c r="E497" s="149"/>
      <c r="F497" s="31"/>
      <c r="G497" s="50"/>
    </row>
    <row r="498" ht="15.75" customHeight="1">
      <c r="A498" s="30"/>
      <c r="B498" s="30"/>
      <c r="C498" s="54"/>
      <c r="E498" s="149"/>
      <c r="F498" s="31"/>
      <c r="G498" s="50"/>
    </row>
    <row r="499" ht="15.75" customHeight="1">
      <c r="A499" s="30"/>
      <c r="B499" s="30"/>
      <c r="C499" s="54"/>
      <c r="E499" s="149"/>
      <c r="F499" s="31"/>
      <c r="G499" s="50"/>
    </row>
    <row r="500" ht="15.75" customHeight="1">
      <c r="A500" s="30"/>
      <c r="B500" s="30"/>
      <c r="C500" s="54"/>
      <c r="E500" s="149"/>
      <c r="F500" s="31"/>
      <c r="G500" s="50"/>
    </row>
    <row r="501" ht="15.75" customHeight="1">
      <c r="A501" s="30"/>
      <c r="B501" s="30"/>
      <c r="C501" s="54"/>
      <c r="E501" s="149"/>
      <c r="F501" s="31"/>
      <c r="G501" s="50"/>
    </row>
    <row r="502" ht="15.75" customHeight="1">
      <c r="A502" s="30"/>
      <c r="B502" s="30"/>
      <c r="C502" s="54"/>
      <c r="E502" s="149"/>
      <c r="F502" s="31"/>
      <c r="G502" s="50"/>
    </row>
    <row r="503" ht="15.75" customHeight="1">
      <c r="A503" s="30"/>
      <c r="B503" s="30"/>
      <c r="C503" s="54"/>
      <c r="E503" s="149"/>
      <c r="F503" s="31"/>
      <c r="G503" s="50"/>
    </row>
    <row r="504" ht="15.75" customHeight="1">
      <c r="A504" s="30"/>
      <c r="B504" s="30"/>
      <c r="C504" s="54"/>
      <c r="E504" s="149"/>
      <c r="F504" s="31"/>
      <c r="G504" s="50"/>
    </row>
    <row r="505" ht="15.75" customHeight="1">
      <c r="A505" s="30"/>
      <c r="B505" s="30"/>
      <c r="C505" s="54"/>
      <c r="E505" s="149"/>
      <c r="F505" s="31"/>
      <c r="G505" s="50"/>
    </row>
    <row r="506" ht="15.75" customHeight="1">
      <c r="A506" s="30"/>
      <c r="B506" s="30"/>
      <c r="C506" s="54"/>
      <c r="E506" s="149"/>
      <c r="F506" s="31"/>
      <c r="G506" s="50"/>
    </row>
    <row r="507" ht="15.75" customHeight="1">
      <c r="A507" s="30"/>
      <c r="B507" s="30"/>
      <c r="C507" s="54"/>
      <c r="E507" s="149"/>
      <c r="F507" s="31"/>
      <c r="G507" s="50"/>
    </row>
    <row r="508" ht="15.75" customHeight="1">
      <c r="A508" s="30"/>
      <c r="B508" s="30"/>
      <c r="C508" s="54"/>
      <c r="E508" s="149"/>
      <c r="F508" s="31"/>
      <c r="G508" s="50"/>
    </row>
    <row r="509" ht="15.75" customHeight="1">
      <c r="A509" s="30"/>
      <c r="B509" s="30"/>
      <c r="C509" s="54"/>
      <c r="E509" s="149"/>
      <c r="F509" s="31"/>
      <c r="G509" s="50"/>
    </row>
    <row r="510" ht="15.75" customHeight="1">
      <c r="A510" s="30"/>
      <c r="B510" s="30"/>
      <c r="C510" s="54"/>
      <c r="E510" s="149"/>
      <c r="F510" s="31"/>
      <c r="G510" s="50"/>
    </row>
    <row r="511" ht="15.75" customHeight="1">
      <c r="A511" s="30"/>
      <c r="B511" s="30"/>
      <c r="C511" s="54"/>
      <c r="E511" s="149"/>
      <c r="F511" s="31"/>
      <c r="G511" s="50"/>
    </row>
    <row r="512" ht="15.75" customHeight="1">
      <c r="A512" s="30"/>
      <c r="B512" s="30"/>
      <c r="C512" s="54"/>
      <c r="E512" s="149"/>
      <c r="F512" s="31"/>
      <c r="G512" s="50"/>
    </row>
    <row r="513" ht="15.75" customHeight="1">
      <c r="A513" s="30"/>
      <c r="B513" s="30"/>
      <c r="C513" s="54"/>
      <c r="E513" s="149"/>
      <c r="F513" s="31"/>
      <c r="G513" s="50"/>
    </row>
    <row r="514" ht="15.75" customHeight="1">
      <c r="A514" s="30"/>
      <c r="B514" s="30"/>
      <c r="C514" s="54"/>
      <c r="E514" s="149"/>
      <c r="F514" s="31"/>
      <c r="G514" s="50"/>
    </row>
    <row r="515" ht="15.75" customHeight="1">
      <c r="A515" s="30"/>
      <c r="B515" s="30"/>
      <c r="C515" s="54"/>
      <c r="E515" s="149"/>
      <c r="F515" s="31"/>
      <c r="G515" s="50"/>
    </row>
    <row r="516" ht="15.75" customHeight="1">
      <c r="A516" s="30"/>
      <c r="B516" s="30"/>
      <c r="C516" s="54"/>
      <c r="E516" s="149"/>
      <c r="F516" s="31"/>
      <c r="G516" s="50"/>
    </row>
    <row r="517" ht="15.75" customHeight="1">
      <c r="A517" s="30"/>
      <c r="B517" s="30"/>
      <c r="C517" s="54"/>
      <c r="E517" s="149"/>
      <c r="F517" s="31"/>
      <c r="G517" s="50"/>
    </row>
    <row r="518" ht="15.75" customHeight="1">
      <c r="A518" s="30"/>
      <c r="B518" s="30"/>
      <c r="C518" s="54"/>
      <c r="E518" s="149"/>
      <c r="F518" s="31"/>
      <c r="G518" s="50"/>
    </row>
    <row r="519" ht="15.75" customHeight="1">
      <c r="A519" s="30"/>
      <c r="B519" s="30"/>
      <c r="C519" s="54"/>
      <c r="E519" s="149"/>
      <c r="F519" s="31"/>
      <c r="G519" s="50"/>
    </row>
    <row r="520" ht="15.75" customHeight="1">
      <c r="A520" s="30"/>
      <c r="B520" s="30"/>
      <c r="C520" s="54"/>
      <c r="E520" s="149"/>
      <c r="F520" s="31"/>
      <c r="G520" s="50"/>
    </row>
    <row r="521" ht="15.75" customHeight="1">
      <c r="A521" s="30"/>
      <c r="B521" s="30"/>
      <c r="C521" s="54"/>
      <c r="E521" s="149"/>
      <c r="F521" s="31"/>
      <c r="G521" s="50"/>
    </row>
    <row r="522" ht="15.75" customHeight="1">
      <c r="A522" s="30"/>
      <c r="B522" s="30"/>
      <c r="C522" s="54"/>
      <c r="E522" s="149"/>
      <c r="F522" s="31"/>
      <c r="G522" s="50"/>
    </row>
    <row r="523" ht="15.75" customHeight="1">
      <c r="A523" s="30"/>
      <c r="B523" s="30"/>
      <c r="C523" s="54"/>
      <c r="E523" s="149"/>
      <c r="F523" s="31"/>
      <c r="G523" s="50"/>
    </row>
    <row r="524" ht="15.75" customHeight="1">
      <c r="A524" s="30"/>
      <c r="B524" s="30"/>
      <c r="C524" s="54"/>
      <c r="E524" s="149"/>
      <c r="F524" s="31"/>
      <c r="G524" s="50"/>
    </row>
    <row r="525" ht="15.75" customHeight="1">
      <c r="A525" s="30"/>
      <c r="B525" s="30"/>
      <c r="C525" s="54"/>
      <c r="E525" s="149"/>
      <c r="F525" s="31"/>
      <c r="G525" s="50"/>
    </row>
    <row r="526" ht="15.75" customHeight="1">
      <c r="A526" s="30"/>
      <c r="B526" s="30"/>
      <c r="C526" s="54"/>
      <c r="E526" s="149"/>
      <c r="F526" s="31"/>
      <c r="G526" s="50"/>
    </row>
    <row r="527" ht="15.75" customHeight="1">
      <c r="A527" s="30"/>
      <c r="B527" s="30"/>
      <c r="C527" s="54"/>
      <c r="E527" s="149"/>
      <c r="F527" s="31"/>
      <c r="G527" s="50"/>
    </row>
    <row r="528" ht="15.75" customHeight="1">
      <c r="A528" s="30"/>
      <c r="B528" s="30"/>
      <c r="C528" s="54"/>
      <c r="E528" s="149"/>
      <c r="F528" s="31"/>
      <c r="G528" s="50"/>
    </row>
    <row r="529" ht="15.75" customHeight="1">
      <c r="A529" s="30"/>
      <c r="B529" s="30"/>
      <c r="C529" s="54"/>
      <c r="E529" s="149"/>
      <c r="F529" s="31"/>
      <c r="G529" s="50"/>
    </row>
    <row r="530" ht="15.75" customHeight="1">
      <c r="A530" s="30"/>
      <c r="B530" s="30"/>
      <c r="C530" s="54"/>
      <c r="E530" s="149"/>
      <c r="F530" s="31"/>
      <c r="G530" s="50"/>
    </row>
    <row r="531" ht="15.75" customHeight="1">
      <c r="A531" s="30"/>
      <c r="B531" s="30"/>
      <c r="C531" s="54"/>
      <c r="E531" s="149"/>
      <c r="F531" s="31"/>
      <c r="G531" s="50"/>
    </row>
    <row r="532" ht="15.75" customHeight="1">
      <c r="A532" s="30"/>
      <c r="B532" s="30"/>
      <c r="C532" s="54"/>
      <c r="E532" s="149"/>
      <c r="F532" s="31"/>
      <c r="G532" s="50"/>
    </row>
    <row r="533" ht="15.75" customHeight="1">
      <c r="A533" s="30"/>
      <c r="B533" s="30"/>
      <c r="C533" s="54"/>
      <c r="E533" s="149"/>
      <c r="F533" s="31"/>
      <c r="G533" s="50"/>
    </row>
    <row r="534" ht="15.75" customHeight="1">
      <c r="A534" s="30"/>
      <c r="B534" s="30"/>
      <c r="C534" s="54"/>
      <c r="E534" s="149"/>
      <c r="F534" s="31"/>
      <c r="G534" s="50"/>
    </row>
    <row r="535" ht="15.75" customHeight="1">
      <c r="A535" s="30"/>
      <c r="B535" s="30"/>
      <c r="C535" s="54"/>
      <c r="E535" s="149"/>
      <c r="F535" s="31"/>
      <c r="G535" s="50"/>
    </row>
    <row r="536" ht="15.75" customHeight="1">
      <c r="A536" s="30"/>
      <c r="B536" s="30"/>
      <c r="C536" s="54"/>
      <c r="E536" s="149"/>
      <c r="F536" s="31"/>
      <c r="G536" s="50"/>
    </row>
    <row r="537" ht="15.75" customHeight="1">
      <c r="A537" s="30"/>
      <c r="B537" s="30"/>
      <c r="C537" s="54"/>
      <c r="E537" s="149"/>
      <c r="F537" s="31"/>
      <c r="G537" s="50"/>
    </row>
    <row r="538" ht="15.75" customHeight="1">
      <c r="A538" s="30"/>
      <c r="B538" s="30"/>
      <c r="C538" s="54"/>
      <c r="E538" s="149"/>
      <c r="F538" s="31"/>
      <c r="G538" s="50"/>
    </row>
    <row r="539" ht="15.75" customHeight="1">
      <c r="A539" s="30"/>
      <c r="B539" s="30"/>
      <c r="C539" s="54"/>
      <c r="E539" s="149"/>
      <c r="F539" s="31"/>
      <c r="G539" s="50"/>
    </row>
    <row r="540" ht="15.75" customHeight="1">
      <c r="A540" s="30"/>
      <c r="B540" s="30"/>
      <c r="C540" s="54"/>
      <c r="E540" s="149"/>
      <c r="F540" s="31"/>
      <c r="G540" s="50"/>
    </row>
    <row r="541" ht="15.75" customHeight="1">
      <c r="A541" s="30"/>
      <c r="B541" s="30"/>
      <c r="C541" s="54"/>
      <c r="E541" s="149"/>
      <c r="F541" s="31"/>
      <c r="G541" s="50"/>
    </row>
    <row r="542" ht="15.75" customHeight="1">
      <c r="A542" s="30"/>
      <c r="B542" s="30"/>
      <c r="C542" s="54"/>
      <c r="E542" s="149"/>
      <c r="F542" s="31"/>
      <c r="G542" s="50"/>
    </row>
    <row r="543" ht="15.75" customHeight="1">
      <c r="A543" s="30"/>
      <c r="B543" s="30"/>
      <c r="C543" s="54"/>
      <c r="E543" s="149"/>
      <c r="F543" s="31"/>
      <c r="G543" s="50"/>
    </row>
    <row r="544" ht="15.75" customHeight="1">
      <c r="A544" s="30"/>
      <c r="B544" s="30"/>
      <c r="C544" s="54"/>
      <c r="E544" s="149"/>
      <c r="F544" s="31"/>
      <c r="G544" s="50"/>
    </row>
    <row r="545" ht="15.75" customHeight="1">
      <c r="A545" s="30"/>
      <c r="B545" s="30"/>
      <c r="C545" s="54"/>
      <c r="E545" s="149"/>
      <c r="F545" s="31"/>
      <c r="G545" s="50"/>
    </row>
    <row r="546" ht="15.75" customHeight="1">
      <c r="A546" s="30"/>
      <c r="B546" s="30"/>
      <c r="C546" s="54"/>
      <c r="E546" s="149"/>
      <c r="F546" s="31"/>
      <c r="G546" s="50"/>
    </row>
    <row r="547" ht="15.75" customHeight="1">
      <c r="A547" s="30"/>
      <c r="B547" s="30"/>
      <c r="C547" s="54"/>
      <c r="E547" s="149"/>
      <c r="F547" s="31"/>
      <c r="G547" s="50"/>
    </row>
    <row r="548" ht="15.75" customHeight="1">
      <c r="A548" s="30"/>
      <c r="B548" s="30"/>
      <c r="C548" s="54"/>
      <c r="E548" s="149"/>
      <c r="F548" s="31"/>
      <c r="G548" s="50"/>
    </row>
    <row r="549" ht="15.75" customHeight="1">
      <c r="A549" s="30"/>
      <c r="B549" s="30"/>
      <c r="C549" s="54"/>
      <c r="E549" s="149"/>
      <c r="F549" s="31"/>
      <c r="G549" s="50"/>
    </row>
    <row r="550" ht="15.75" customHeight="1">
      <c r="A550" s="30"/>
      <c r="B550" s="30"/>
      <c r="C550" s="54"/>
      <c r="E550" s="149"/>
      <c r="F550" s="31"/>
      <c r="G550" s="50"/>
    </row>
    <row r="551" ht="15.75" customHeight="1">
      <c r="A551" s="109"/>
      <c r="B551" s="109"/>
      <c r="C551" s="54"/>
      <c r="F551" s="109"/>
      <c r="G551" s="109"/>
    </row>
    <row r="552" ht="15.75" customHeight="1">
      <c r="A552" s="109"/>
      <c r="B552" s="109"/>
      <c r="C552" s="54"/>
      <c r="F552" s="109"/>
      <c r="G552" s="109"/>
    </row>
    <row r="553" ht="15.75" customHeight="1">
      <c r="A553" s="109"/>
      <c r="B553" s="109"/>
      <c r="C553" s="54"/>
      <c r="F553" s="109"/>
      <c r="G553" s="109"/>
    </row>
    <row r="554" ht="15.75" customHeight="1">
      <c r="A554" s="109"/>
      <c r="B554" s="109"/>
      <c r="C554" s="54"/>
      <c r="F554" s="109"/>
      <c r="G554" s="109"/>
    </row>
    <row r="555" ht="15.75" customHeight="1">
      <c r="A555" s="109"/>
      <c r="B555" s="109"/>
      <c r="C555" s="54"/>
      <c r="F555" s="109"/>
      <c r="G555" s="109"/>
    </row>
    <row r="556" ht="15.75" customHeight="1">
      <c r="A556" s="109"/>
      <c r="B556" s="109"/>
      <c r="C556" s="54"/>
      <c r="F556" s="109"/>
      <c r="G556" s="109"/>
    </row>
    <row r="557" ht="15.75" customHeight="1">
      <c r="A557" s="109"/>
      <c r="B557" s="109"/>
      <c r="C557" s="54"/>
      <c r="F557" s="109"/>
      <c r="G557" s="109"/>
    </row>
    <row r="558" ht="15.75" customHeight="1">
      <c r="A558" s="109"/>
      <c r="B558" s="109"/>
      <c r="C558" s="54"/>
      <c r="F558" s="109"/>
      <c r="G558" s="109"/>
    </row>
    <row r="559" ht="15.75" customHeight="1">
      <c r="A559" s="109"/>
      <c r="B559" s="109"/>
      <c r="C559" s="54"/>
      <c r="F559" s="109"/>
      <c r="G559" s="109"/>
    </row>
    <row r="560" ht="15.75" customHeight="1">
      <c r="A560" s="109"/>
      <c r="B560" s="109"/>
      <c r="C560" s="54"/>
      <c r="F560" s="109"/>
      <c r="G560" s="109"/>
    </row>
    <row r="561" ht="15.75" customHeight="1">
      <c r="A561" s="109"/>
      <c r="B561" s="109"/>
      <c r="C561" s="54"/>
      <c r="F561" s="109"/>
      <c r="G561" s="109"/>
    </row>
    <row r="562" ht="15.75" customHeight="1">
      <c r="A562" s="109"/>
      <c r="B562" s="109"/>
      <c r="C562" s="54"/>
      <c r="F562" s="109"/>
      <c r="G562" s="109"/>
    </row>
    <row r="563" ht="15.75" customHeight="1">
      <c r="A563" s="109"/>
      <c r="B563" s="109"/>
      <c r="C563" s="54"/>
      <c r="F563" s="109"/>
      <c r="G563" s="109"/>
    </row>
    <row r="564" ht="15.75" customHeight="1">
      <c r="A564" s="109"/>
      <c r="B564" s="109"/>
      <c r="C564" s="54"/>
      <c r="F564" s="109"/>
      <c r="G564" s="109"/>
    </row>
    <row r="565" ht="15.75" customHeight="1">
      <c r="A565" s="109"/>
      <c r="B565" s="109"/>
      <c r="C565" s="54"/>
      <c r="F565" s="109"/>
      <c r="G565" s="109"/>
    </row>
    <row r="566" ht="15.75" customHeight="1">
      <c r="A566" s="109"/>
      <c r="B566" s="109"/>
      <c r="C566" s="54"/>
      <c r="F566" s="109"/>
      <c r="G566" s="109"/>
    </row>
    <row r="567" ht="15.75" customHeight="1">
      <c r="A567" s="109"/>
      <c r="B567" s="109"/>
      <c r="C567" s="54"/>
      <c r="F567" s="109"/>
      <c r="G567" s="109"/>
    </row>
    <row r="568" ht="15.75" customHeight="1">
      <c r="A568" s="109"/>
      <c r="B568" s="109"/>
      <c r="C568" s="54"/>
      <c r="F568" s="109"/>
      <c r="G568" s="109"/>
    </row>
    <row r="569" ht="15.75" customHeight="1">
      <c r="A569" s="109"/>
      <c r="B569" s="109"/>
      <c r="C569" s="54"/>
      <c r="F569" s="109"/>
      <c r="G569" s="109"/>
    </row>
    <row r="570" ht="15.75" customHeight="1">
      <c r="A570" s="109"/>
      <c r="B570" s="109"/>
      <c r="C570" s="54"/>
      <c r="F570" s="109"/>
      <c r="G570" s="109"/>
    </row>
    <row r="571" ht="15.75" customHeight="1">
      <c r="A571" s="109"/>
      <c r="B571" s="109"/>
      <c r="C571" s="54"/>
      <c r="F571" s="109"/>
      <c r="G571" s="109"/>
    </row>
    <row r="572" ht="15.75" customHeight="1">
      <c r="A572" s="109"/>
      <c r="B572" s="109"/>
      <c r="C572" s="54"/>
      <c r="F572" s="109"/>
      <c r="G572" s="109"/>
    </row>
    <row r="573" ht="15.75" customHeight="1">
      <c r="A573" s="109"/>
      <c r="B573" s="109"/>
      <c r="C573" s="54"/>
      <c r="F573" s="109"/>
      <c r="G573" s="109"/>
    </row>
    <row r="574" ht="15.75" customHeight="1">
      <c r="A574" s="109"/>
      <c r="B574" s="109"/>
      <c r="C574" s="54"/>
      <c r="F574" s="109"/>
      <c r="G574" s="109"/>
    </row>
    <row r="575" ht="15.75" customHeight="1">
      <c r="A575" s="109"/>
      <c r="B575" s="109"/>
      <c r="C575" s="54"/>
      <c r="F575" s="109"/>
      <c r="G575" s="109"/>
    </row>
    <row r="576" ht="15.75" customHeight="1">
      <c r="A576" s="109"/>
      <c r="B576" s="109"/>
      <c r="C576" s="54"/>
      <c r="F576" s="109"/>
      <c r="G576" s="109"/>
    </row>
    <row r="577" ht="15.75" customHeight="1">
      <c r="A577" s="109"/>
      <c r="B577" s="109"/>
      <c r="C577" s="54"/>
      <c r="F577" s="109"/>
      <c r="G577" s="109"/>
    </row>
    <row r="578" ht="15.75" customHeight="1">
      <c r="A578" s="109"/>
      <c r="B578" s="109"/>
      <c r="C578" s="54"/>
      <c r="F578" s="109"/>
      <c r="G578" s="109"/>
    </row>
    <row r="579" ht="15.75" customHeight="1">
      <c r="A579" s="109"/>
      <c r="B579" s="109"/>
      <c r="C579" s="54"/>
      <c r="F579" s="109"/>
      <c r="G579" s="109"/>
    </row>
    <row r="580" ht="15.75" customHeight="1">
      <c r="A580" s="109"/>
      <c r="B580" s="109"/>
      <c r="C580" s="54"/>
      <c r="F580" s="109"/>
      <c r="G580" s="109"/>
    </row>
    <row r="581" ht="15.75" customHeight="1">
      <c r="A581" s="109"/>
      <c r="B581" s="109"/>
      <c r="C581" s="54"/>
      <c r="F581" s="109"/>
      <c r="G581" s="109"/>
    </row>
    <row r="582" ht="15.75" customHeight="1">
      <c r="A582" s="109"/>
      <c r="B582" s="109"/>
      <c r="C582" s="54"/>
      <c r="F582" s="109"/>
      <c r="G582" s="109"/>
    </row>
    <row r="583" ht="15.75" customHeight="1">
      <c r="A583" s="109"/>
      <c r="B583" s="109"/>
      <c r="C583" s="54"/>
      <c r="F583" s="109"/>
      <c r="G583" s="109"/>
    </row>
    <row r="584" ht="15.75" customHeight="1">
      <c r="A584" s="109"/>
      <c r="B584" s="109"/>
      <c r="C584" s="54"/>
      <c r="F584" s="109"/>
      <c r="G584" s="109"/>
    </row>
    <row r="585" ht="15.75" customHeight="1">
      <c r="A585" s="109"/>
      <c r="B585" s="109"/>
      <c r="C585" s="54"/>
      <c r="F585" s="109"/>
      <c r="G585" s="109"/>
    </row>
    <row r="586" ht="15.75" customHeight="1">
      <c r="A586" s="109"/>
      <c r="B586" s="109"/>
      <c r="C586" s="54"/>
      <c r="F586" s="109"/>
      <c r="G586" s="109"/>
    </row>
    <row r="587" ht="15.75" customHeight="1">
      <c r="A587" s="109"/>
      <c r="B587" s="109"/>
      <c r="C587" s="54"/>
      <c r="F587" s="109"/>
      <c r="G587" s="109"/>
    </row>
    <row r="588" ht="15.75" customHeight="1">
      <c r="A588" s="109"/>
      <c r="B588" s="109"/>
      <c r="C588" s="54"/>
      <c r="F588" s="109"/>
      <c r="G588" s="109"/>
    </row>
    <row r="589" ht="15.75" customHeight="1">
      <c r="A589" s="109"/>
      <c r="B589" s="109"/>
      <c r="C589" s="54"/>
      <c r="F589" s="109"/>
      <c r="G589" s="109"/>
    </row>
    <row r="590" ht="15.75" customHeight="1">
      <c r="A590" s="109"/>
      <c r="B590" s="109"/>
      <c r="C590" s="54"/>
      <c r="F590" s="109"/>
      <c r="G590" s="109"/>
    </row>
    <row r="591" ht="15.75" customHeight="1">
      <c r="A591" s="109"/>
      <c r="B591" s="109"/>
      <c r="C591" s="54"/>
      <c r="F591" s="109"/>
      <c r="G591" s="109"/>
    </row>
    <row r="592" ht="15.75" customHeight="1">
      <c r="A592" s="109"/>
      <c r="B592" s="109"/>
      <c r="C592" s="54"/>
      <c r="F592" s="109"/>
      <c r="G592" s="109"/>
    </row>
    <row r="593" ht="15.75" customHeight="1">
      <c r="A593" s="109"/>
      <c r="B593" s="109"/>
      <c r="C593" s="54"/>
      <c r="F593" s="109"/>
      <c r="G593" s="109"/>
    </row>
    <row r="594" ht="15.75" customHeight="1">
      <c r="A594" s="109"/>
      <c r="B594" s="109"/>
      <c r="C594" s="54"/>
      <c r="F594" s="109"/>
      <c r="G594" s="109"/>
    </row>
    <row r="595" ht="15.75" customHeight="1">
      <c r="A595" s="109"/>
      <c r="B595" s="109"/>
      <c r="C595" s="54"/>
      <c r="F595" s="109"/>
      <c r="G595" s="109"/>
    </row>
    <row r="596" ht="15.75" customHeight="1">
      <c r="A596" s="109"/>
      <c r="B596" s="109"/>
      <c r="C596" s="54"/>
      <c r="F596" s="109"/>
      <c r="G596" s="109"/>
    </row>
    <row r="597" ht="15.75" customHeight="1">
      <c r="A597" s="109"/>
      <c r="B597" s="109"/>
      <c r="C597" s="54"/>
      <c r="F597" s="109"/>
      <c r="G597" s="109"/>
    </row>
    <row r="598" ht="15.75" customHeight="1">
      <c r="A598" s="109"/>
      <c r="B598" s="109"/>
      <c r="C598" s="54"/>
      <c r="F598" s="109"/>
      <c r="G598" s="109"/>
    </row>
    <row r="599" ht="15.75" customHeight="1">
      <c r="A599" s="109"/>
      <c r="B599" s="109"/>
      <c r="C599" s="54"/>
      <c r="F599" s="109"/>
      <c r="G599" s="109"/>
    </row>
    <row r="600" ht="15.75" customHeight="1">
      <c r="A600" s="109"/>
      <c r="B600" s="109"/>
      <c r="C600" s="54"/>
      <c r="F600" s="109"/>
      <c r="G600" s="109"/>
    </row>
    <row r="601" ht="15.75" customHeight="1">
      <c r="A601" s="109"/>
      <c r="B601" s="109"/>
      <c r="C601" s="54"/>
      <c r="F601" s="109"/>
      <c r="G601" s="109"/>
    </row>
    <row r="602" ht="15.75" customHeight="1">
      <c r="A602" s="109"/>
      <c r="B602" s="109"/>
      <c r="C602" s="54"/>
      <c r="F602" s="109"/>
      <c r="G602" s="109"/>
    </row>
    <row r="603" ht="15.75" customHeight="1">
      <c r="A603" s="109"/>
      <c r="B603" s="109"/>
      <c r="C603" s="54"/>
      <c r="F603" s="109"/>
      <c r="G603" s="109"/>
    </row>
    <row r="604" ht="15.75" customHeight="1">
      <c r="A604" s="109"/>
      <c r="B604" s="109"/>
      <c r="C604" s="54"/>
      <c r="F604" s="109"/>
      <c r="G604" s="109"/>
    </row>
    <row r="605" ht="15.75" customHeight="1">
      <c r="A605" s="109"/>
      <c r="B605" s="109"/>
      <c r="C605" s="54"/>
      <c r="F605" s="109"/>
      <c r="G605" s="109"/>
    </row>
    <row r="606" ht="15.75" customHeight="1">
      <c r="A606" s="109"/>
      <c r="B606" s="109"/>
      <c r="C606" s="54"/>
      <c r="F606" s="109"/>
      <c r="G606" s="109"/>
    </row>
    <row r="607" ht="15.75" customHeight="1">
      <c r="A607" s="109"/>
      <c r="B607" s="109"/>
      <c r="C607" s="54"/>
      <c r="F607" s="109"/>
      <c r="G607" s="109"/>
    </row>
    <row r="608" ht="15.75" customHeight="1">
      <c r="A608" s="109"/>
      <c r="B608" s="109"/>
      <c r="C608" s="54"/>
      <c r="F608" s="109"/>
      <c r="G608" s="109"/>
    </row>
    <row r="609" ht="15.75" customHeight="1">
      <c r="A609" s="109"/>
      <c r="B609" s="109"/>
      <c r="C609" s="54"/>
      <c r="F609" s="109"/>
      <c r="G609" s="109"/>
    </row>
    <row r="610" ht="15.75" customHeight="1">
      <c r="A610" s="109"/>
      <c r="B610" s="109"/>
      <c r="C610" s="54"/>
      <c r="F610" s="109"/>
      <c r="G610" s="109"/>
    </row>
    <row r="611" ht="15.75" customHeight="1">
      <c r="A611" s="109"/>
      <c r="B611" s="109"/>
      <c r="C611" s="54"/>
      <c r="F611" s="109"/>
      <c r="G611" s="109"/>
    </row>
    <row r="612" ht="15.75" customHeight="1">
      <c r="A612" s="109"/>
      <c r="B612" s="109"/>
      <c r="C612" s="54"/>
      <c r="F612" s="109"/>
      <c r="G612" s="109"/>
    </row>
    <row r="613" ht="15.75" customHeight="1">
      <c r="A613" s="109"/>
      <c r="B613" s="109"/>
      <c r="C613" s="54"/>
      <c r="F613" s="109"/>
      <c r="G613" s="109"/>
    </row>
    <row r="614" ht="15.75" customHeight="1">
      <c r="A614" s="109"/>
      <c r="B614" s="109"/>
      <c r="C614" s="54"/>
      <c r="F614" s="109"/>
      <c r="G614" s="109"/>
    </row>
    <row r="615" ht="15.75" customHeight="1">
      <c r="A615" s="109"/>
      <c r="B615" s="109"/>
      <c r="C615" s="54"/>
      <c r="F615" s="109"/>
      <c r="G615" s="109"/>
    </row>
    <row r="616" ht="15.75" customHeight="1">
      <c r="A616" s="109"/>
      <c r="B616" s="109"/>
      <c r="C616" s="54"/>
      <c r="F616" s="109"/>
      <c r="G616" s="109"/>
    </row>
    <row r="617" ht="15.75" customHeight="1">
      <c r="A617" s="109"/>
      <c r="B617" s="109"/>
      <c r="C617" s="54"/>
      <c r="F617" s="109"/>
      <c r="G617" s="109"/>
    </row>
    <row r="618" ht="15.75" customHeight="1">
      <c r="A618" s="109"/>
      <c r="B618" s="109"/>
      <c r="C618" s="54"/>
      <c r="F618" s="109"/>
      <c r="G618" s="109"/>
    </row>
    <row r="619" ht="15.75" customHeight="1">
      <c r="A619" s="109"/>
      <c r="B619" s="109"/>
      <c r="C619" s="54"/>
      <c r="F619" s="109"/>
      <c r="G619" s="109"/>
    </row>
    <row r="620" ht="15.75" customHeight="1">
      <c r="A620" s="109"/>
      <c r="B620" s="109"/>
      <c r="C620" s="54"/>
      <c r="F620" s="109"/>
      <c r="G620" s="109"/>
    </row>
    <row r="621" ht="15.75" customHeight="1">
      <c r="A621" s="109"/>
      <c r="B621" s="109"/>
      <c r="C621" s="54"/>
      <c r="F621" s="109"/>
      <c r="G621" s="109"/>
    </row>
    <row r="622" ht="15.75" customHeight="1">
      <c r="A622" s="109"/>
      <c r="B622" s="109"/>
      <c r="C622" s="54"/>
      <c r="F622" s="109"/>
      <c r="G622" s="109"/>
    </row>
    <row r="623" ht="15.75" customHeight="1">
      <c r="A623" s="109"/>
      <c r="B623" s="109"/>
      <c r="C623" s="54"/>
      <c r="F623" s="109"/>
      <c r="G623" s="109"/>
    </row>
    <row r="624" ht="15.75" customHeight="1">
      <c r="A624" s="109"/>
      <c r="B624" s="109"/>
      <c r="C624" s="54"/>
      <c r="F624" s="109"/>
      <c r="G624" s="109"/>
    </row>
    <row r="625" ht="15.75" customHeight="1">
      <c r="A625" s="109"/>
      <c r="B625" s="109"/>
      <c r="C625" s="54"/>
      <c r="F625" s="109"/>
      <c r="G625" s="109"/>
    </row>
    <row r="626" ht="15.75" customHeight="1">
      <c r="A626" s="109"/>
      <c r="B626" s="109"/>
      <c r="C626" s="54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>
      <c r="A999" s="109"/>
      <c r="B999" s="109"/>
      <c r="F999" s="109"/>
      <c r="G999" s="109"/>
    </row>
    <row r="1000" ht="15.75" customHeight="1">
      <c r="A1000" s="109"/>
      <c r="B1000" s="109"/>
      <c r="F1000" s="109"/>
      <c r="G1000" s="109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1000">
      <formula1>Codes!$G$2:$G$51</formula1>
    </dataValidation>
    <dataValidation type="list" allowBlank="1" sqref="A4:A1000">
      <formula1>Codes!$C$2:$C$172</formula1>
    </dataValidation>
    <dataValidation type="list" allowBlank="1" sqref="B4:B1000">
      <formula1>Codes!$E$2:$E$6</formula1>
    </dataValidation>
    <dataValidation type="list" allowBlank="1" sqref="G4:G1000">
      <formula1>Codes!$A$2:$A$6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35.88"/>
    <col customWidth="1" min="5" max="6" width="12.63"/>
    <col customWidth="1" min="8" max="8" width="28.88"/>
    <col customWidth="1" min="9" max="9" width="30.5"/>
  </cols>
  <sheetData>
    <row r="1" ht="15.75" customHeight="1">
      <c r="A1" s="114" t="s">
        <v>2219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50"/>
      <c r="E2" s="117"/>
      <c r="F2" s="31"/>
      <c r="G2" s="30">
        <f>countif(G4:G2000,"Open")</f>
        <v>0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50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190</v>
      </c>
      <c r="B4" s="30" t="s">
        <v>12</v>
      </c>
      <c r="C4" s="30">
        <v>1.0</v>
      </c>
      <c r="D4" s="50" t="s">
        <v>2220</v>
      </c>
      <c r="E4" s="149">
        <v>170379.77</v>
      </c>
      <c r="F4" s="31" t="s">
        <v>120</v>
      </c>
      <c r="G4" s="50" t="s">
        <v>10</v>
      </c>
      <c r="I4" s="50" t="s">
        <v>2221</v>
      </c>
    </row>
    <row r="5" ht="15.75" customHeight="1">
      <c r="A5" s="30" t="s">
        <v>190</v>
      </c>
      <c r="B5" s="30" t="s">
        <v>12</v>
      </c>
      <c r="C5" s="30">
        <v>2.0</v>
      </c>
      <c r="D5" s="50" t="s">
        <v>2222</v>
      </c>
      <c r="E5" s="149">
        <v>176945.46</v>
      </c>
      <c r="F5" s="31" t="s">
        <v>87</v>
      </c>
      <c r="G5" s="50"/>
    </row>
    <row r="6" ht="15.75" customHeight="1">
      <c r="A6" s="30" t="s">
        <v>190</v>
      </c>
      <c r="B6" s="30" t="s">
        <v>12</v>
      </c>
      <c r="C6" s="30">
        <v>3.0</v>
      </c>
      <c r="D6" s="50" t="s">
        <v>2222</v>
      </c>
      <c r="E6" s="149">
        <v>176945.46</v>
      </c>
      <c r="F6" s="31" t="s">
        <v>87</v>
      </c>
      <c r="G6" s="50"/>
    </row>
    <row r="7" ht="15.75" customHeight="1">
      <c r="A7" s="30" t="s">
        <v>190</v>
      </c>
      <c r="B7" s="30" t="s">
        <v>12</v>
      </c>
      <c r="C7" s="30">
        <v>4.0</v>
      </c>
      <c r="D7" s="50" t="s">
        <v>1410</v>
      </c>
      <c r="E7" s="149">
        <v>200000.0</v>
      </c>
      <c r="F7" s="31" t="s">
        <v>31</v>
      </c>
      <c r="G7" s="50"/>
    </row>
    <row r="8" ht="15.75" customHeight="1">
      <c r="A8" s="30" t="s">
        <v>190</v>
      </c>
      <c r="B8" s="30" t="s">
        <v>12</v>
      </c>
      <c r="C8" s="30">
        <v>5.0</v>
      </c>
      <c r="D8" s="50" t="s">
        <v>1410</v>
      </c>
      <c r="E8" s="149">
        <v>200000.0</v>
      </c>
      <c r="F8" s="31" t="s">
        <v>31</v>
      </c>
      <c r="G8" s="50"/>
    </row>
    <row r="9" ht="15.75" customHeight="1">
      <c r="A9" s="30" t="s">
        <v>190</v>
      </c>
      <c r="B9" s="30" t="s">
        <v>12</v>
      </c>
      <c r="C9" s="30">
        <v>6.0</v>
      </c>
      <c r="D9" s="50" t="s">
        <v>1410</v>
      </c>
      <c r="E9" s="149">
        <v>200000.0</v>
      </c>
      <c r="F9" s="31" t="s">
        <v>31</v>
      </c>
      <c r="G9" s="50"/>
    </row>
    <row r="10" ht="15.75" customHeight="1">
      <c r="A10" s="30" t="s">
        <v>192</v>
      </c>
      <c r="B10" s="30" t="s">
        <v>12</v>
      </c>
      <c r="C10" s="30">
        <v>1.0</v>
      </c>
      <c r="D10" s="50" t="s">
        <v>1391</v>
      </c>
      <c r="E10" s="149">
        <v>200000.0</v>
      </c>
      <c r="F10" s="31" t="s">
        <v>31</v>
      </c>
      <c r="G10" s="50"/>
    </row>
    <row r="11" ht="15.75" customHeight="1">
      <c r="A11" s="30" t="s">
        <v>192</v>
      </c>
      <c r="B11" s="30" t="s">
        <v>12</v>
      </c>
      <c r="C11" s="30">
        <v>2.0</v>
      </c>
      <c r="D11" s="50" t="s">
        <v>2223</v>
      </c>
      <c r="E11" s="149">
        <v>200000.0</v>
      </c>
      <c r="F11" s="31" t="s">
        <v>31</v>
      </c>
      <c r="G11" s="50"/>
    </row>
    <row r="12" ht="15.75" customHeight="1">
      <c r="A12" s="30" t="s">
        <v>192</v>
      </c>
      <c r="B12" s="30" t="s">
        <v>12</v>
      </c>
      <c r="C12" s="30">
        <v>3.0</v>
      </c>
      <c r="D12" s="50" t="s">
        <v>2223</v>
      </c>
      <c r="E12" s="149">
        <v>200000.0</v>
      </c>
      <c r="F12" s="31" t="s">
        <v>31</v>
      </c>
      <c r="G12" s="50"/>
    </row>
    <row r="13" ht="15.75" customHeight="1">
      <c r="A13" s="30" t="s">
        <v>192</v>
      </c>
      <c r="B13" s="30" t="s">
        <v>12</v>
      </c>
      <c r="C13" s="30">
        <v>4.0</v>
      </c>
      <c r="D13" s="50" t="s">
        <v>2223</v>
      </c>
      <c r="E13" s="149">
        <v>200000.0</v>
      </c>
      <c r="F13" s="31" t="s">
        <v>31</v>
      </c>
      <c r="G13" s="50"/>
    </row>
    <row r="14" ht="15.75" customHeight="1">
      <c r="A14" s="30" t="s">
        <v>192</v>
      </c>
      <c r="B14" s="30" t="s">
        <v>12</v>
      </c>
      <c r="C14" s="30">
        <v>5.0</v>
      </c>
      <c r="D14" s="50" t="s">
        <v>2223</v>
      </c>
      <c r="E14" s="149">
        <v>200000.0</v>
      </c>
      <c r="F14" s="31" t="s">
        <v>31</v>
      </c>
      <c r="G14" s="50"/>
    </row>
    <row r="15" ht="15.75" customHeight="1">
      <c r="A15" s="30" t="s">
        <v>192</v>
      </c>
      <c r="B15" s="30" t="s">
        <v>12</v>
      </c>
      <c r="C15" s="30">
        <v>6.0</v>
      </c>
      <c r="D15" s="50" t="s">
        <v>2224</v>
      </c>
      <c r="E15" s="149">
        <v>196621.11</v>
      </c>
      <c r="F15" s="31" t="s">
        <v>43</v>
      </c>
      <c r="G15" s="50"/>
    </row>
    <row r="16" ht="15.75" customHeight="1">
      <c r="A16" s="30" t="s">
        <v>194</v>
      </c>
      <c r="B16" s="30" t="s">
        <v>12</v>
      </c>
      <c r="C16" s="30">
        <v>1.0</v>
      </c>
      <c r="D16" s="50" t="s">
        <v>2225</v>
      </c>
      <c r="E16" s="149">
        <v>200000.0</v>
      </c>
      <c r="F16" s="31" t="s">
        <v>28</v>
      </c>
      <c r="G16" s="50" t="s">
        <v>10</v>
      </c>
      <c r="I16" s="50" t="s">
        <v>2226</v>
      </c>
    </row>
    <row r="17" ht="15.75" customHeight="1">
      <c r="A17" s="30" t="s">
        <v>194</v>
      </c>
      <c r="B17" s="30" t="s">
        <v>12</v>
      </c>
      <c r="C17" s="30">
        <v>2.0</v>
      </c>
      <c r="D17" s="50" t="s">
        <v>2227</v>
      </c>
      <c r="E17" s="149">
        <v>193000.75</v>
      </c>
      <c r="F17" s="31" t="s">
        <v>46</v>
      </c>
      <c r="G17" s="50"/>
    </row>
    <row r="18" ht="15.75" customHeight="1">
      <c r="A18" s="30" t="s">
        <v>194</v>
      </c>
      <c r="B18" s="30" t="s">
        <v>12</v>
      </c>
      <c r="C18" s="30">
        <v>3.0</v>
      </c>
      <c r="D18" s="50" t="s">
        <v>2227</v>
      </c>
      <c r="E18" s="149">
        <v>194314.49</v>
      </c>
      <c r="F18" s="31" t="s">
        <v>46</v>
      </c>
      <c r="G18" s="50"/>
    </row>
    <row r="19" ht="15.75" customHeight="1">
      <c r="A19" s="30" t="s">
        <v>194</v>
      </c>
      <c r="B19" s="30" t="s">
        <v>12</v>
      </c>
      <c r="C19" s="30">
        <v>4.0</v>
      </c>
      <c r="D19" s="50" t="s">
        <v>1418</v>
      </c>
      <c r="E19" s="149">
        <v>97109.97</v>
      </c>
      <c r="F19" s="31" t="s">
        <v>46</v>
      </c>
      <c r="G19" s="50"/>
    </row>
    <row r="20" ht="15.75" customHeight="1">
      <c r="A20" s="30" t="s">
        <v>194</v>
      </c>
      <c r="B20" s="30" t="s">
        <v>12</v>
      </c>
      <c r="C20" s="30">
        <v>5.0</v>
      </c>
      <c r="D20" s="50" t="s">
        <v>2228</v>
      </c>
      <c r="E20" s="149">
        <v>200000.0</v>
      </c>
      <c r="F20" s="31" t="s">
        <v>31</v>
      </c>
      <c r="G20" s="50"/>
    </row>
    <row r="21" ht="15.75" customHeight="1">
      <c r="A21" s="30" t="s">
        <v>194</v>
      </c>
      <c r="B21" s="30" t="s">
        <v>12</v>
      </c>
      <c r="C21" s="30">
        <v>6.0</v>
      </c>
      <c r="D21" s="50" t="s">
        <v>2229</v>
      </c>
      <c r="E21" s="149">
        <v>179157.75</v>
      </c>
      <c r="F21" s="31" t="s">
        <v>76</v>
      </c>
      <c r="G21" s="50"/>
    </row>
    <row r="22" ht="15.75" customHeight="1">
      <c r="A22" s="30" t="s">
        <v>194</v>
      </c>
      <c r="B22" s="30" t="s">
        <v>12</v>
      </c>
      <c r="C22" s="30">
        <v>7.0</v>
      </c>
      <c r="D22" s="50" t="s">
        <v>2229</v>
      </c>
      <c r="E22" s="149">
        <v>179157.75</v>
      </c>
      <c r="F22" s="31" t="s">
        <v>76</v>
      </c>
      <c r="G22" s="50"/>
    </row>
    <row r="23" ht="15.75" customHeight="1">
      <c r="A23" s="30" t="s">
        <v>195</v>
      </c>
      <c r="B23" s="30" t="s">
        <v>12</v>
      </c>
      <c r="C23" s="30">
        <v>1.0</v>
      </c>
      <c r="D23" s="50" t="s">
        <v>2228</v>
      </c>
      <c r="E23" s="149">
        <v>195500.0</v>
      </c>
      <c r="F23" s="31" t="s">
        <v>31</v>
      </c>
      <c r="G23" s="50"/>
    </row>
    <row r="24" ht="15.75" customHeight="1">
      <c r="A24" s="30" t="s">
        <v>195</v>
      </c>
      <c r="B24" s="30" t="s">
        <v>12</v>
      </c>
      <c r="C24" s="30">
        <v>2.0</v>
      </c>
      <c r="D24" s="50" t="s">
        <v>2228</v>
      </c>
      <c r="E24" s="149">
        <v>193500.0</v>
      </c>
      <c r="F24" s="31" t="s">
        <v>31</v>
      </c>
      <c r="G24" s="50"/>
    </row>
    <row r="25" ht="15.75" customHeight="1">
      <c r="A25" s="30" t="s">
        <v>195</v>
      </c>
      <c r="B25" s="30" t="s">
        <v>12</v>
      </c>
      <c r="C25" s="30">
        <v>3.0</v>
      </c>
      <c r="D25" s="50" t="s">
        <v>2228</v>
      </c>
      <c r="E25" s="149">
        <v>193500.0</v>
      </c>
      <c r="F25" s="31" t="s">
        <v>31</v>
      </c>
      <c r="G25" s="50"/>
    </row>
    <row r="26" ht="15.75" customHeight="1">
      <c r="A26" s="30" t="s">
        <v>195</v>
      </c>
      <c r="B26" s="30" t="s">
        <v>12</v>
      </c>
      <c r="C26" s="30">
        <v>4.0</v>
      </c>
      <c r="D26" s="50" t="s">
        <v>2225</v>
      </c>
      <c r="E26" s="149">
        <v>197480.0</v>
      </c>
      <c r="F26" s="31" t="s">
        <v>28</v>
      </c>
      <c r="G26" s="50" t="s">
        <v>10</v>
      </c>
      <c r="I26" s="50" t="s">
        <v>2226</v>
      </c>
    </row>
    <row r="27" ht="15.75" customHeight="1">
      <c r="A27" s="30" t="s">
        <v>195</v>
      </c>
      <c r="B27" s="30" t="s">
        <v>12</v>
      </c>
      <c r="C27" s="30">
        <v>5.0</v>
      </c>
      <c r="D27" s="50" t="s">
        <v>2230</v>
      </c>
      <c r="E27" s="149">
        <v>198637.32</v>
      </c>
      <c r="F27" s="31" t="s">
        <v>114</v>
      </c>
      <c r="G27" s="50"/>
    </row>
    <row r="28" ht="15.75" customHeight="1">
      <c r="A28" s="30" t="s">
        <v>196</v>
      </c>
      <c r="B28" s="30" t="s">
        <v>12</v>
      </c>
      <c r="C28" s="30">
        <v>1.0</v>
      </c>
      <c r="D28" s="50" t="s">
        <v>2231</v>
      </c>
      <c r="E28" s="149">
        <v>169241.63</v>
      </c>
      <c r="F28" s="31" t="s">
        <v>87</v>
      </c>
      <c r="G28" s="50"/>
    </row>
    <row r="29" ht="15.75" customHeight="1">
      <c r="A29" s="30" t="s">
        <v>196</v>
      </c>
      <c r="B29" s="30" t="s">
        <v>12</v>
      </c>
      <c r="C29" s="30">
        <v>2.0</v>
      </c>
      <c r="D29" s="50" t="s">
        <v>1418</v>
      </c>
      <c r="E29" s="149">
        <v>169050.72</v>
      </c>
      <c r="F29" s="31" t="s">
        <v>46</v>
      </c>
      <c r="G29" s="50"/>
    </row>
    <row r="30" ht="15.75" customHeight="1">
      <c r="A30" s="30" t="s">
        <v>196</v>
      </c>
      <c r="B30" s="30" t="s">
        <v>12</v>
      </c>
      <c r="C30" s="30">
        <v>3.0</v>
      </c>
      <c r="D30" s="50" t="s">
        <v>2232</v>
      </c>
      <c r="E30" s="149">
        <v>142471.57</v>
      </c>
      <c r="F30" s="31" t="s">
        <v>108</v>
      </c>
      <c r="G30" s="50"/>
    </row>
    <row r="31" ht="15.75" customHeight="1">
      <c r="A31" s="30" t="s">
        <v>196</v>
      </c>
      <c r="B31" s="30" t="s">
        <v>12</v>
      </c>
      <c r="C31" s="30">
        <v>4.0</v>
      </c>
      <c r="D31" s="50" t="s">
        <v>2233</v>
      </c>
      <c r="E31" s="149">
        <v>179211.1</v>
      </c>
      <c r="F31" s="31" t="s">
        <v>49</v>
      </c>
      <c r="G31" s="50" t="s">
        <v>10</v>
      </c>
      <c r="H31" s="50" t="s">
        <v>2234</v>
      </c>
      <c r="I31" s="50" t="s">
        <v>2235</v>
      </c>
    </row>
    <row r="32" ht="15.75" customHeight="1">
      <c r="A32" s="30" t="s">
        <v>196</v>
      </c>
      <c r="B32" s="30" t="s">
        <v>12</v>
      </c>
      <c r="C32" s="30">
        <v>5.0</v>
      </c>
      <c r="D32" s="50" t="s">
        <v>2236</v>
      </c>
      <c r="E32" s="149">
        <v>97528.87</v>
      </c>
      <c r="F32" s="31" t="s">
        <v>67</v>
      </c>
      <c r="G32" s="50"/>
    </row>
    <row r="33" ht="15.75" customHeight="1">
      <c r="A33" s="30" t="s">
        <v>196</v>
      </c>
      <c r="B33" s="30" t="s">
        <v>12</v>
      </c>
      <c r="C33" s="30">
        <v>6.0</v>
      </c>
      <c r="D33" s="50" t="s">
        <v>2237</v>
      </c>
      <c r="E33" s="149">
        <v>168782.08</v>
      </c>
      <c r="F33" s="31" t="s">
        <v>55</v>
      </c>
      <c r="G33" s="50"/>
    </row>
    <row r="34" ht="15.75" customHeight="1">
      <c r="A34" s="30" t="s">
        <v>196</v>
      </c>
      <c r="B34" s="30" t="s">
        <v>12</v>
      </c>
      <c r="C34" s="30">
        <v>7.0</v>
      </c>
      <c r="D34" s="50" t="s">
        <v>2238</v>
      </c>
      <c r="E34" s="149">
        <v>177444.71</v>
      </c>
      <c r="F34" s="31" t="s">
        <v>49</v>
      </c>
      <c r="G34" s="50"/>
    </row>
    <row r="35" ht="15.75" customHeight="1">
      <c r="A35" s="30" t="s">
        <v>196</v>
      </c>
      <c r="B35" s="30" t="s">
        <v>12</v>
      </c>
      <c r="C35" s="30">
        <v>8.0</v>
      </c>
      <c r="D35" s="50" t="s">
        <v>2223</v>
      </c>
      <c r="E35" s="149">
        <v>200000.0</v>
      </c>
      <c r="F35" s="31" t="s">
        <v>31</v>
      </c>
      <c r="G35" s="50"/>
    </row>
    <row r="36" ht="15.75" customHeight="1">
      <c r="A36" s="30" t="s">
        <v>196</v>
      </c>
      <c r="B36" s="30" t="s">
        <v>12</v>
      </c>
      <c r="C36" s="30">
        <v>9.0</v>
      </c>
      <c r="D36" s="50" t="s">
        <v>1391</v>
      </c>
      <c r="E36" s="149">
        <v>200000.0</v>
      </c>
      <c r="F36" s="31" t="s">
        <v>31</v>
      </c>
      <c r="G36" s="50"/>
    </row>
    <row r="37" ht="15.75" customHeight="1">
      <c r="A37" s="30" t="s">
        <v>196</v>
      </c>
      <c r="B37" s="30" t="s">
        <v>12</v>
      </c>
      <c r="C37" s="30">
        <v>10.0</v>
      </c>
      <c r="D37" s="50" t="s">
        <v>2223</v>
      </c>
      <c r="E37" s="149">
        <v>200000.0</v>
      </c>
      <c r="F37" s="31" t="s">
        <v>31</v>
      </c>
      <c r="G37" s="50"/>
    </row>
    <row r="38" ht="15.75" customHeight="1">
      <c r="A38" s="30" t="s">
        <v>197</v>
      </c>
      <c r="B38" s="30" t="s">
        <v>12</v>
      </c>
      <c r="C38" s="30">
        <v>1.0</v>
      </c>
      <c r="D38" s="50" t="s">
        <v>2231</v>
      </c>
      <c r="E38" s="149">
        <v>169137.37</v>
      </c>
      <c r="F38" s="31" t="s">
        <v>87</v>
      </c>
      <c r="G38" s="50"/>
    </row>
    <row r="39" ht="15.75" customHeight="1">
      <c r="A39" s="30" t="s">
        <v>197</v>
      </c>
      <c r="B39" s="30" t="s">
        <v>12</v>
      </c>
      <c r="C39" s="30">
        <v>2.0</v>
      </c>
      <c r="D39" s="50" t="s">
        <v>1418</v>
      </c>
      <c r="E39" s="149">
        <v>199342.44</v>
      </c>
      <c r="F39" s="31" t="s">
        <v>46</v>
      </c>
      <c r="G39" s="50"/>
    </row>
    <row r="40" ht="15.75" customHeight="1">
      <c r="A40" s="30" t="s">
        <v>197</v>
      </c>
      <c r="B40" s="30" t="s">
        <v>12</v>
      </c>
      <c r="C40" s="30">
        <v>3.0</v>
      </c>
      <c r="D40" s="50" t="s">
        <v>1418</v>
      </c>
      <c r="E40" s="149">
        <v>199342.44</v>
      </c>
      <c r="F40" s="31" t="s">
        <v>46</v>
      </c>
      <c r="G40" s="50"/>
    </row>
    <row r="41" ht="15.75" customHeight="1">
      <c r="A41" s="30" t="s">
        <v>197</v>
      </c>
      <c r="B41" s="30" t="s">
        <v>12</v>
      </c>
      <c r="C41" s="30">
        <v>4.0</v>
      </c>
      <c r="D41" s="50" t="s">
        <v>2239</v>
      </c>
      <c r="E41" s="149">
        <v>198277.02</v>
      </c>
      <c r="F41" s="31" t="s">
        <v>67</v>
      </c>
      <c r="G41" s="50"/>
    </row>
    <row r="42" ht="15.75" customHeight="1">
      <c r="A42" s="30" t="s">
        <v>197</v>
      </c>
      <c r="B42" s="30" t="s">
        <v>12</v>
      </c>
      <c r="C42" s="30">
        <v>5.0</v>
      </c>
      <c r="D42" s="50" t="s">
        <v>2240</v>
      </c>
      <c r="E42" s="149">
        <v>197215.81</v>
      </c>
      <c r="F42" s="31" t="s">
        <v>28</v>
      </c>
      <c r="G42" s="50"/>
    </row>
    <row r="43" ht="15.75" customHeight="1">
      <c r="A43" s="30" t="s">
        <v>197</v>
      </c>
      <c r="B43" s="30" t="s">
        <v>12</v>
      </c>
      <c r="C43" s="30">
        <v>6.0</v>
      </c>
      <c r="D43" s="50" t="s">
        <v>2236</v>
      </c>
      <c r="E43" s="149">
        <v>198451.51</v>
      </c>
      <c r="F43" s="31" t="s">
        <v>67</v>
      </c>
      <c r="G43" s="50"/>
    </row>
    <row r="44" ht="15.75" customHeight="1">
      <c r="A44" s="30" t="s">
        <v>197</v>
      </c>
      <c r="B44" s="30" t="s">
        <v>12</v>
      </c>
      <c r="C44" s="30">
        <v>7.0</v>
      </c>
      <c r="D44" s="50" t="s">
        <v>2238</v>
      </c>
      <c r="E44" s="149">
        <v>97528.87</v>
      </c>
      <c r="F44" s="31" t="s">
        <v>49</v>
      </c>
      <c r="G44" s="50"/>
    </row>
    <row r="45" ht="15.75" customHeight="1">
      <c r="A45" s="30" t="s">
        <v>197</v>
      </c>
      <c r="B45" s="30" t="s">
        <v>12</v>
      </c>
      <c r="C45" s="30">
        <v>8.0</v>
      </c>
      <c r="D45" s="50" t="s">
        <v>2241</v>
      </c>
      <c r="E45" s="149">
        <v>179055.12</v>
      </c>
      <c r="F45" s="31" t="s">
        <v>93</v>
      </c>
      <c r="G45" s="50"/>
    </row>
    <row r="46" ht="15.75" customHeight="1">
      <c r="A46" s="30" t="s">
        <v>197</v>
      </c>
      <c r="B46" s="30" t="s">
        <v>12</v>
      </c>
      <c r="C46" s="30">
        <v>9.0</v>
      </c>
      <c r="D46" s="50" t="s">
        <v>1391</v>
      </c>
      <c r="E46" s="149">
        <v>200000.0</v>
      </c>
      <c r="F46" s="31" t="s">
        <v>31</v>
      </c>
      <c r="G46" s="50"/>
    </row>
    <row r="47" ht="15.75" customHeight="1">
      <c r="A47" s="30" t="s">
        <v>197</v>
      </c>
      <c r="B47" s="30" t="s">
        <v>12</v>
      </c>
      <c r="C47" s="30">
        <v>10.0</v>
      </c>
      <c r="D47" s="50" t="s">
        <v>2223</v>
      </c>
      <c r="E47" s="149">
        <v>200000.0</v>
      </c>
      <c r="F47" s="31" t="s">
        <v>31</v>
      </c>
      <c r="G47" s="50"/>
    </row>
    <row r="48" ht="15.75" customHeight="1">
      <c r="A48" s="30" t="s">
        <v>202</v>
      </c>
      <c r="B48" s="30" t="s">
        <v>12</v>
      </c>
      <c r="C48" s="30">
        <v>1.0</v>
      </c>
      <c r="D48" s="50" t="s">
        <v>2242</v>
      </c>
      <c r="E48" s="149">
        <v>196666.17</v>
      </c>
      <c r="F48" s="31" t="s">
        <v>111</v>
      </c>
      <c r="G48" s="50"/>
    </row>
    <row r="49" ht="15.75" customHeight="1">
      <c r="A49" s="30" t="s">
        <v>202</v>
      </c>
      <c r="B49" s="30" t="s">
        <v>12</v>
      </c>
      <c r="C49" s="30">
        <v>2.0</v>
      </c>
      <c r="D49" s="50" t="s">
        <v>2243</v>
      </c>
      <c r="E49" s="149">
        <v>200000.0</v>
      </c>
      <c r="F49" s="31" t="s">
        <v>28</v>
      </c>
      <c r="G49" s="50" t="s">
        <v>10</v>
      </c>
      <c r="I49" s="50" t="s">
        <v>2226</v>
      </c>
    </row>
    <row r="50" ht="15.75" customHeight="1">
      <c r="A50" s="30" t="s">
        <v>202</v>
      </c>
      <c r="B50" s="30" t="s">
        <v>12</v>
      </c>
      <c r="C50" s="30">
        <v>3.0</v>
      </c>
      <c r="D50" s="50" t="s">
        <v>2242</v>
      </c>
      <c r="E50" s="149">
        <v>18328.5</v>
      </c>
      <c r="F50" s="31" t="s">
        <v>111</v>
      </c>
      <c r="G50" s="50"/>
    </row>
    <row r="51" ht="15.75" customHeight="1">
      <c r="A51" s="30" t="s">
        <v>202</v>
      </c>
      <c r="B51" s="30" t="s">
        <v>12</v>
      </c>
      <c r="C51" s="30">
        <v>4.0</v>
      </c>
      <c r="D51" s="50" t="s">
        <v>2228</v>
      </c>
      <c r="E51" s="149">
        <v>200000.0</v>
      </c>
      <c r="F51" s="31" t="s">
        <v>31</v>
      </c>
      <c r="G51" s="50"/>
    </row>
    <row r="52" ht="15.75" customHeight="1">
      <c r="A52" s="30" t="s">
        <v>202</v>
      </c>
      <c r="B52" s="30" t="s">
        <v>12</v>
      </c>
      <c r="C52" s="30">
        <v>5.0</v>
      </c>
      <c r="D52" s="50" t="s">
        <v>2228</v>
      </c>
      <c r="E52" s="149">
        <v>200000.0</v>
      </c>
      <c r="F52" s="31" t="s">
        <v>31</v>
      </c>
      <c r="G52" s="50"/>
    </row>
    <row r="53" ht="15.75" customHeight="1">
      <c r="A53" s="30" t="s">
        <v>202</v>
      </c>
      <c r="B53" s="30" t="s">
        <v>12</v>
      </c>
      <c r="C53" s="30">
        <v>6.0</v>
      </c>
      <c r="D53" s="50" t="s">
        <v>2231</v>
      </c>
      <c r="E53" s="149">
        <v>191936.68</v>
      </c>
      <c r="F53" s="31" t="s">
        <v>87</v>
      </c>
      <c r="G53" s="50"/>
    </row>
    <row r="54" ht="15.75" customHeight="1">
      <c r="A54" s="30" t="s">
        <v>202</v>
      </c>
      <c r="B54" s="30" t="s">
        <v>12</v>
      </c>
      <c r="C54" s="30">
        <v>7.0</v>
      </c>
      <c r="D54" s="50" t="s">
        <v>2231</v>
      </c>
      <c r="E54" s="149">
        <v>195996.2</v>
      </c>
      <c r="F54" s="31" t="s">
        <v>87</v>
      </c>
      <c r="G54" s="50"/>
    </row>
    <row r="55" ht="15.75" customHeight="1">
      <c r="A55" s="30" t="s">
        <v>202</v>
      </c>
      <c r="B55" s="30" t="s">
        <v>12</v>
      </c>
      <c r="C55" s="30">
        <v>8.0</v>
      </c>
      <c r="D55" s="50" t="s">
        <v>2244</v>
      </c>
      <c r="E55" s="149">
        <v>193129.69</v>
      </c>
      <c r="F55" s="31" t="s">
        <v>43</v>
      </c>
      <c r="G55" s="50"/>
    </row>
    <row r="56" ht="15.75" customHeight="1">
      <c r="A56" s="30" t="s">
        <v>202</v>
      </c>
      <c r="B56" s="30" t="s">
        <v>12</v>
      </c>
      <c r="C56" s="30">
        <v>9.0</v>
      </c>
      <c r="D56" s="50" t="s">
        <v>2244</v>
      </c>
      <c r="E56" s="149">
        <v>193129.69</v>
      </c>
      <c r="F56" s="31" t="s">
        <v>43</v>
      </c>
      <c r="G56" s="50"/>
    </row>
    <row r="57" ht="15.75" customHeight="1">
      <c r="A57" s="30" t="s">
        <v>202</v>
      </c>
      <c r="B57" s="30" t="s">
        <v>12</v>
      </c>
      <c r="C57" s="30">
        <v>10.0</v>
      </c>
      <c r="D57" s="50" t="s">
        <v>2245</v>
      </c>
      <c r="E57" s="149">
        <v>197344.22</v>
      </c>
      <c r="F57" s="31" t="s">
        <v>28</v>
      </c>
      <c r="G57" s="50"/>
    </row>
    <row r="58" ht="15.75" customHeight="1">
      <c r="A58" s="30" t="s">
        <v>202</v>
      </c>
      <c r="B58" s="30" t="s">
        <v>12</v>
      </c>
      <c r="C58" s="30">
        <v>11.0</v>
      </c>
      <c r="D58" s="50" t="s">
        <v>2246</v>
      </c>
      <c r="E58" s="149">
        <v>91531.29</v>
      </c>
      <c r="F58" s="31" t="s">
        <v>76</v>
      </c>
      <c r="G58" s="50"/>
    </row>
    <row r="59" ht="15.75" customHeight="1">
      <c r="A59" s="30" t="s">
        <v>203</v>
      </c>
      <c r="B59" s="30" t="s">
        <v>12</v>
      </c>
      <c r="C59" s="30">
        <v>1.0</v>
      </c>
      <c r="D59" s="50" t="s">
        <v>2247</v>
      </c>
      <c r="E59" s="149">
        <v>188371.98</v>
      </c>
      <c r="F59" s="31" t="s">
        <v>93</v>
      </c>
      <c r="G59" s="50"/>
    </row>
    <row r="60" ht="15.75" customHeight="1">
      <c r="A60" s="30" t="s">
        <v>203</v>
      </c>
      <c r="B60" s="30" t="s">
        <v>12</v>
      </c>
      <c r="C60" s="30">
        <v>2.0</v>
      </c>
      <c r="D60" s="50" t="s">
        <v>2228</v>
      </c>
      <c r="E60" s="149">
        <v>200000.0</v>
      </c>
      <c r="F60" s="31" t="s">
        <v>31</v>
      </c>
      <c r="G60" s="50"/>
    </row>
    <row r="61" ht="15.75" customHeight="1">
      <c r="A61" s="30" t="s">
        <v>203</v>
      </c>
      <c r="B61" s="30" t="s">
        <v>12</v>
      </c>
      <c r="C61" s="30">
        <v>3.0</v>
      </c>
      <c r="D61" s="50" t="s">
        <v>2228</v>
      </c>
      <c r="E61" s="149">
        <v>200000.0</v>
      </c>
      <c r="F61" s="31" t="s">
        <v>31</v>
      </c>
      <c r="G61" s="50"/>
    </row>
    <row r="62" ht="15.75" customHeight="1">
      <c r="A62" s="30" t="s">
        <v>203</v>
      </c>
      <c r="B62" s="30" t="s">
        <v>12</v>
      </c>
      <c r="C62" s="30">
        <v>4.0</v>
      </c>
      <c r="D62" s="50" t="s">
        <v>2231</v>
      </c>
      <c r="E62" s="149">
        <v>195025.46</v>
      </c>
      <c r="F62" s="31" t="s">
        <v>87</v>
      </c>
      <c r="G62" s="50"/>
    </row>
    <row r="63" ht="15.75" customHeight="1">
      <c r="A63" s="30" t="s">
        <v>203</v>
      </c>
      <c r="B63" s="30" t="s">
        <v>12</v>
      </c>
      <c r="C63" s="30">
        <v>5.0</v>
      </c>
      <c r="D63" s="50" t="s">
        <v>2245</v>
      </c>
      <c r="E63" s="149">
        <v>187495.95</v>
      </c>
      <c r="F63" s="31" t="s">
        <v>28</v>
      </c>
      <c r="G63" s="50"/>
    </row>
    <row r="64" ht="15.75" customHeight="1">
      <c r="A64" s="30" t="s">
        <v>203</v>
      </c>
      <c r="B64" s="30" t="s">
        <v>12</v>
      </c>
      <c r="C64" s="30">
        <v>6.0</v>
      </c>
      <c r="D64" s="50" t="s">
        <v>2231</v>
      </c>
      <c r="E64" s="149">
        <v>195465.7</v>
      </c>
      <c r="F64" s="31" t="s">
        <v>87</v>
      </c>
      <c r="G64" s="50"/>
    </row>
    <row r="65" ht="15.75" customHeight="1">
      <c r="A65" s="30" t="s">
        <v>203</v>
      </c>
      <c r="B65" s="30" t="s">
        <v>12</v>
      </c>
      <c r="C65" s="30">
        <v>7.0</v>
      </c>
      <c r="D65" s="50" t="s">
        <v>2247</v>
      </c>
      <c r="E65" s="149">
        <v>139464.01</v>
      </c>
      <c r="F65" s="31" t="s">
        <v>93</v>
      </c>
      <c r="G65" s="50"/>
    </row>
    <row r="66" ht="15.75" customHeight="1">
      <c r="A66" s="30" t="s">
        <v>203</v>
      </c>
      <c r="B66" s="30" t="s">
        <v>12</v>
      </c>
      <c r="C66" s="30">
        <v>8.0</v>
      </c>
      <c r="D66" s="50" t="s">
        <v>1416</v>
      </c>
      <c r="E66" s="149">
        <v>128376.52</v>
      </c>
      <c r="F66" s="31" t="s">
        <v>46</v>
      </c>
      <c r="G66" s="50"/>
    </row>
    <row r="67" ht="15.75" customHeight="1">
      <c r="A67" s="30" t="s">
        <v>204</v>
      </c>
      <c r="B67" s="30" t="s">
        <v>12</v>
      </c>
      <c r="C67" s="30">
        <v>1.0</v>
      </c>
      <c r="D67" s="50" t="s">
        <v>2248</v>
      </c>
      <c r="E67" s="149">
        <v>189038.25</v>
      </c>
      <c r="F67" s="31" t="s">
        <v>102</v>
      </c>
      <c r="G67" s="50"/>
    </row>
    <row r="68" ht="15.75" customHeight="1">
      <c r="A68" s="30" t="s">
        <v>204</v>
      </c>
      <c r="B68" s="30" t="s">
        <v>12</v>
      </c>
      <c r="C68" s="30">
        <v>2.0</v>
      </c>
      <c r="D68" s="50" t="s">
        <v>2245</v>
      </c>
      <c r="E68" s="149">
        <v>189070.9</v>
      </c>
      <c r="F68" s="31" t="s">
        <v>28</v>
      </c>
      <c r="G68" s="50"/>
    </row>
    <row r="69" ht="15.75" customHeight="1">
      <c r="A69" s="30" t="s">
        <v>204</v>
      </c>
      <c r="B69" s="30" t="s">
        <v>12</v>
      </c>
      <c r="C69" s="30">
        <v>3.0</v>
      </c>
      <c r="D69" s="50" t="s">
        <v>2245</v>
      </c>
      <c r="E69" s="149">
        <v>176457.75</v>
      </c>
      <c r="F69" s="31" t="s">
        <v>28</v>
      </c>
      <c r="G69" s="50"/>
    </row>
    <row r="70" ht="15.75" customHeight="1">
      <c r="A70" s="30" t="s">
        <v>204</v>
      </c>
      <c r="B70" s="30" t="s">
        <v>12</v>
      </c>
      <c r="C70" s="30">
        <v>4.0</v>
      </c>
      <c r="D70" s="50" t="s">
        <v>2249</v>
      </c>
      <c r="E70" s="149">
        <v>151631.56</v>
      </c>
      <c r="F70" s="31" t="s">
        <v>52</v>
      </c>
      <c r="G70" s="50"/>
    </row>
    <row r="71" ht="15.75" customHeight="1">
      <c r="A71" s="30" t="s">
        <v>204</v>
      </c>
      <c r="B71" s="30" t="s">
        <v>12</v>
      </c>
      <c r="C71" s="30">
        <v>5.0</v>
      </c>
      <c r="D71" s="50" t="s">
        <v>1416</v>
      </c>
      <c r="E71" s="149">
        <v>192583.58</v>
      </c>
      <c r="F71" s="31" t="s">
        <v>46</v>
      </c>
      <c r="G71" s="50"/>
    </row>
    <row r="72" ht="15.75" customHeight="1">
      <c r="A72" s="30" t="s">
        <v>204</v>
      </c>
      <c r="B72" s="30" t="s">
        <v>12</v>
      </c>
      <c r="C72" s="30">
        <v>6.0</v>
      </c>
      <c r="D72" s="50" t="s">
        <v>2248</v>
      </c>
      <c r="E72" s="149">
        <v>197364.16</v>
      </c>
      <c r="F72" s="31" t="s">
        <v>102</v>
      </c>
      <c r="G72" s="50"/>
    </row>
    <row r="73" ht="15.75" customHeight="1">
      <c r="A73" s="30" t="s">
        <v>204</v>
      </c>
      <c r="B73" s="30" t="s">
        <v>12</v>
      </c>
      <c r="C73" s="30">
        <v>7.0</v>
      </c>
      <c r="D73" s="50" t="s">
        <v>2250</v>
      </c>
      <c r="E73" s="149">
        <v>98682.08</v>
      </c>
      <c r="F73" s="31" t="s">
        <v>28</v>
      </c>
      <c r="G73" s="50"/>
    </row>
    <row r="74" ht="15.75" customHeight="1">
      <c r="A74" s="30" t="s">
        <v>204</v>
      </c>
      <c r="B74" s="30" t="s">
        <v>12</v>
      </c>
      <c r="C74" s="30">
        <v>8.0</v>
      </c>
      <c r="D74" s="50" t="s">
        <v>2251</v>
      </c>
      <c r="E74" s="149">
        <v>180858.64</v>
      </c>
      <c r="F74" s="31" t="s">
        <v>8</v>
      </c>
      <c r="G74" s="50"/>
    </row>
    <row r="75" ht="15.75" customHeight="1">
      <c r="A75" s="30" t="s">
        <v>204</v>
      </c>
      <c r="B75" s="30" t="s">
        <v>12</v>
      </c>
      <c r="C75" s="30">
        <v>9.0</v>
      </c>
      <c r="D75" s="50" t="s">
        <v>1416</v>
      </c>
      <c r="E75" s="149">
        <v>195085.01</v>
      </c>
      <c r="F75" s="31" t="s">
        <v>46</v>
      </c>
      <c r="G75" s="50"/>
    </row>
    <row r="76" ht="15.75" customHeight="1">
      <c r="A76" s="30" t="s">
        <v>204</v>
      </c>
      <c r="B76" s="30" t="s">
        <v>12</v>
      </c>
      <c r="C76" s="30">
        <v>10.0</v>
      </c>
      <c r="D76" s="50" t="s">
        <v>1455</v>
      </c>
      <c r="E76" s="149">
        <v>194295.4</v>
      </c>
      <c r="F76" s="31" t="s">
        <v>93</v>
      </c>
      <c r="G76" s="50"/>
    </row>
    <row r="77" ht="15.75" customHeight="1">
      <c r="A77" s="30" t="s">
        <v>205</v>
      </c>
      <c r="B77" s="30" t="s">
        <v>12</v>
      </c>
      <c r="C77" s="30">
        <v>1.0</v>
      </c>
      <c r="D77" s="50" t="s">
        <v>2252</v>
      </c>
      <c r="E77" s="149">
        <v>198594.26</v>
      </c>
      <c r="F77" s="31" t="s">
        <v>96</v>
      </c>
      <c r="G77" s="50"/>
    </row>
    <row r="78" ht="15.75" customHeight="1">
      <c r="A78" s="30" t="s">
        <v>205</v>
      </c>
      <c r="B78" s="30" t="s">
        <v>12</v>
      </c>
      <c r="C78" s="30">
        <v>2.0</v>
      </c>
      <c r="D78" s="50" t="s">
        <v>2253</v>
      </c>
      <c r="E78" s="149">
        <v>199310.71</v>
      </c>
      <c r="F78" s="31" t="s">
        <v>70</v>
      </c>
      <c r="G78" s="50"/>
    </row>
    <row r="79" ht="15.75" customHeight="1">
      <c r="A79" s="30" t="s">
        <v>205</v>
      </c>
      <c r="B79" s="30" t="s">
        <v>12</v>
      </c>
      <c r="C79" s="30">
        <v>3.0</v>
      </c>
      <c r="D79" s="50" t="s">
        <v>2254</v>
      </c>
      <c r="E79" s="149">
        <v>94990.5</v>
      </c>
      <c r="F79" s="31" t="s">
        <v>96</v>
      </c>
      <c r="G79" s="50"/>
    </row>
    <row r="80" ht="15.75" customHeight="1">
      <c r="A80" s="30" t="s">
        <v>205</v>
      </c>
      <c r="B80" s="30" t="s">
        <v>12</v>
      </c>
      <c r="C80" s="30">
        <v>4.0</v>
      </c>
      <c r="D80" s="50" t="s">
        <v>2255</v>
      </c>
      <c r="E80" s="149">
        <v>98682.08</v>
      </c>
      <c r="F80" s="31" t="s">
        <v>28</v>
      </c>
      <c r="G80" s="50"/>
    </row>
    <row r="81" ht="15.75" customHeight="1">
      <c r="A81" s="30" t="s">
        <v>205</v>
      </c>
      <c r="B81" s="30" t="s">
        <v>12</v>
      </c>
      <c r="C81" s="30">
        <v>5.0</v>
      </c>
      <c r="D81" s="50" t="s">
        <v>2252</v>
      </c>
      <c r="E81" s="149">
        <v>96544.41</v>
      </c>
      <c r="F81" s="31" t="s">
        <v>96</v>
      </c>
      <c r="G81" s="50"/>
    </row>
    <row r="82" ht="15.75" customHeight="1">
      <c r="A82" s="30" t="s">
        <v>205</v>
      </c>
      <c r="B82" s="30" t="s">
        <v>12</v>
      </c>
      <c r="C82" s="30">
        <v>6.0</v>
      </c>
      <c r="D82" s="50" t="s">
        <v>2223</v>
      </c>
      <c r="E82" s="149">
        <v>200000.0</v>
      </c>
      <c r="F82" s="31" t="s">
        <v>31</v>
      </c>
      <c r="G82" s="50"/>
    </row>
    <row r="83" ht="15.75" customHeight="1">
      <c r="A83" s="229" t="s">
        <v>205</v>
      </c>
      <c r="B83" s="229" t="s">
        <v>12</v>
      </c>
      <c r="C83" s="229">
        <v>7.0</v>
      </c>
      <c r="D83" s="230" t="s">
        <v>2223</v>
      </c>
      <c r="E83" s="231">
        <v>200000.0</v>
      </c>
      <c r="F83" s="232" t="s">
        <v>31</v>
      </c>
      <c r="G83" s="50"/>
    </row>
    <row r="84" ht="15.75" customHeight="1">
      <c r="A84" s="30" t="s">
        <v>190</v>
      </c>
      <c r="B84" s="30" t="s">
        <v>18</v>
      </c>
      <c r="C84" s="30">
        <v>1.0</v>
      </c>
      <c r="D84" s="50" t="s">
        <v>1391</v>
      </c>
      <c r="E84" s="149">
        <v>200000.0</v>
      </c>
      <c r="F84" s="31" t="s">
        <v>31</v>
      </c>
      <c r="G84" s="50"/>
    </row>
    <row r="85" ht="15.75" customHeight="1">
      <c r="A85" s="30" t="s">
        <v>190</v>
      </c>
      <c r="B85" s="30" t="s">
        <v>18</v>
      </c>
      <c r="C85" s="30">
        <v>2.0</v>
      </c>
      <c r="D85" s="50" t="s">
        <v>1391</v>
      </c>
      <c r="E85" s="149">
        <v>200000.0</v>
      </c>
      <c r="F85" s="31" t="s">
        <v>31</v>
      </c>
      <c r="G85" s="50"/>
    </row>
    <row r="86" ht="15.75" customHeight="1">
      <c r="A86" s="30" t="s">
        <v>190</v>
      </c>
      <c r="B86" s="30" t="s">
        <v>18</v>
      </c>
      <c r="C86" s="30">
        <v>3.0</v>
      </c>
      <c r="D86" s="50" t="s">
        <v>2231</v>
      </c>
      <c r="E86" s="149">
        <v>199162.7</v>
      </c>
      <c r="F86" s="31" t="s">
        <v>87</v>
      </c>
      <c r="G86" s="50"/>
    </row>
    <row r="87" ht="15.75" customHeight="1">
      <c r="A87" s="30" t="s">
        <v>190</v>
      </c>
      <c r="B87" s="30" t="s">
        <v>18</v>
      </c>
      <c r="C87" s="30">
        <v>4.0</v>
      </c>
      <c r="D87" s="50" t="s">
        <v>2231</v>
      </c>
      <c r="E87" s="149">
        <v>199162.7</v>
      </c>
      <c r="F87" s="31" t="s">
        <v>87</v>
      </c>
      <c r="G87" s="50"/>
    </row>
    <row r="88" ht="15.75" customHeight="1">
      <c r="A88" s="30" t="s">
        <v>192</v>
      </c>
      <c r="B88" s="30" t="s">
        <v>18</v>
      </c>
      <c r="C88" s="30">
        <v>1.0</v>
      </c>
      <c r="D88" s="50" t="s">
        <v>2256</v>
      </c>
      <c r="E88" s="149">
        <v>199453.79</v>
      </c>
      <c r="F88" s="31" t="s">
        <v>46</v>
      </c>
      <c r="G88" s="50"/>
    </row>
    <row r="89" ht="15.75" customHeight="1">
      <c r="A89" s="30" t="s">
        <v>192</v>
      </c>
      <c r="B89" s="30" t="s">
        <v>18</v>
      </c>
      <c r="C89" s="30">
        <v>2.0</v>
      </c>
      <c r="D89" s="50" t="s">
        <v>2256</v>
      </c>
      <c r="E89" s="149">
        <v>98243.26</v>
      </c>
      <c r="F89" s="31" t="s">
        <v>46</v>
      </c>
      <c r="G89" s="50"/>
    </row>
    <row r="90" ht="15.75" customHeight="1">
      <c r="A90" s="30" t="s">
        <v>192</v>
      </c>
      <c r="B90" s="30" t="s">
        <v>18</v>
      </c>
      <c r="C90" s="30">
        <v>3.0</v>
      </c>
      <c r="D90" s="50" t="s">
        <v>2256</v>
      </c>
      <c r="E90" s="149">
        <v>198303.13</v>
      </c>
      <c r="F90" s="31" t="s">
        <v>46</v>
      </c>
      <c r="G90" s="50"/>
    </row>
    <row r="91" ht="15.75" customHeight="1">
      <c r="A91" s="30" t="s">
        <v>192</v>
      </c>
      <c r="B91" s="30" t="s">
        <v>18</v>
      </c>
      <c r="C91" s="30">
        <v>4.0</v>
      </c>
      <c r="D91" s="50" t="s">
        <v>2256</v>
      </c>
      <c r="E91" s="149">
        <v>198359.75</v>
      </c>
      <c r="F91" s="31" t="s">
        <v>46</v>
      </c>
      <c r="G91" s="50"/>
    </row>
    <row r="92" ht="15.75" customHeight="1">
      <c r="A92" s="30" t="s">
        <v>192</v>
      </c>
      <c r="B92" s="30" t="s">
        <v>18</v>
      </c>
      <c r="C92" s="30">
        <v>5.0</v>
      </c>
      <c r="D92" s="50" t="s">
        <v>2257</v>
      </c>
      <c r="E92" s="149">
        <v>198654.18</v>
      </c>
      <c r="F92" s="31" t="s">
        <v>24</v>
      </c>
      <c r="G92" s="50"/>
    </row>
    <row r="93" ht="15.75" customHeight="1">
      <c r="A93" s="30" t="s">
        <v>192</v>
      </c>
      <c r="B93" s="30" t="s">
        <v>18</v>
      </c>
      <c r="C93" s="30">
        <v>6.0</v>
      </c>
      <c r="D93" s="50" t="s">
        <v>2228</v>
      </c>
      <c r="E93" s="149">
        <v>200000.0</v>
      </c>
      <c r="F93" s="31" t="s">
        <v>31</v>
      </c>
      <c r="G93" s="50"/>
    </row>
    <row r="94" ht="15.75" customHeight="1">
      <c r="A94" s="30" t="s">
        <v>192</v>
      </c>
      <c r="B94" s="30" t="s">
        <v>18</v>
      </c>
      <c r="C94" s="30">
        <v>7.0</v>
      </c>
      <c r="D94" s="50" t="s">
        <v>2223</v>
      </c>
      <c r="E94" s="149">
        <v>200000.0</v>
      </c>
      <c r="F94" s="31" t="s">
        <v>31</v>
      </c>
      <c r="G94" s="50"/>
    </row>
    <row r="95" ht="15.75" customHeight="1">
      <c r="A95" s="30" t="s">
        <v>192</v>
      </c>
      <c r="B95" s="30" t="s">
        <v>18</v>
      </c>
      <c r="C95" s="30">
        <v>8.0</v>
      </c>
      <c r="D95" s="50" t="s">
        <v>2258</v>
      </c>
      <c r="E95" s="149">
        <v>199588.0</v>
      </c>
      <c r="F95" s="31" t="s">
        <v>43</v>
      </c>
      <c r="G95" s="50"/>
    </row>
    <row r="96" ht="15.75" customHeight="1">
      <c r="A96" s="30" t="s">
        <v>194</v>
      </c>
      <c r="B96" s="30" t="s">
        <v>18</v>
      </c>
      <c r="C96" s="30">
        <v>1.0</v>
      </c>
      <c r="D96" s="50" t="s">
        <v>2259</v>
      </c>
      <c r="E96" s="149">
        <v>198002.47</v>
      </c>
      <c r="F96" s="31" t="s">
        <v>81</v>
      </c>
      <c r="G96" s="50"/>
    </row>
    <row r="97" ht="15.75" customHeight="1">
      <c r="A97" s="30" t="s">
        <v>194</v>
      </c>
      <c r="B97" s="30" t="s">
        <v>18</v>
      </c>
      <c r="C97" s="30">
        <v>2.0</v>
      </c>
      <c r="D97" s="50" t="s">
        <v>2231</v>
      </c>
      <c r="E97" s="149">
        <v>199414.63</v>
      </c>
      <c r="F97" s="31" t="s">
        <v>87</v>
      </c>
      <c r="G97" s="50"/>
    </row>
    <row r="98" ht="15.75" customHeight="1">
      <c r="A98" s="30" t="s">
        <v>194</v>
      </c>
      <c r="B98" s="30" t="s">
        <v>18</v>
      </c>
      <c r="C98" s="30">
        <v>3.0</v>
      </c>
      <c r="D98" s="50" t="s">
        <v>2231</v>
      </c>
      <c r="E98" s="149">
        <v>199414.63</v>
      </c>
      <c r="F98" s="31" t="s">
        <v>87</v>
      </c>
      <c r="G98" s="50"/>
    </row>
    <row r="99" ht="15.75" customHeight="1">
      <c r="A99" s="30" t="s">
        <v>194</v>
      </c>
      <c r="B99" s="30" t="s">
        <v>18</v>
      </c>
      <c r="C99" s="30">
        <v>4.0</v>
      </c>
      <c r="D99" s="50" t="s">
        <v>2223</v>
      </c>
      <c r="E99" s="149">
        <v>200000.0</v>
      </c>
      <c r="F99" s="31" t="s">
        <v>31</v>
      </c>
      <c r="G99" s="50"/>
    </row>
    <row r="100" ht="15.75" customHeight="1">
      <c r="A100" s="30" t="s">
        <v>194</v>
      </c>
      <c r="B100" s="30" t="s">
        <v>18</v>
      </c>
      <c r="C100" s="30">
        <v>5.0</v>
      </c>
      <c r="D100" s="50" t="s">
        <v>2223</v>
      </c>
      <c r="E100" s="149">
        <v>200000.0</v>
      </c>
      <c r="F100" s="31" t="s">
        <v>31</v>
      </c>
      <c r="G100" s="50"/>
    </row>
    <row r="101" ht="15.75" customHeight="1">
      <c r="A101" s="30" t="s">
        <v>194</v>
      </c>
      <c r="B101" s="30" t="s">
        <v>18</v>
      </c>
      <c r="C101" s="30">
        <v>6.0</v>
      </c>
      <c r="D101" s="50" t="s">
        <v>1391</v>
      </c>
      <c r="E101" s="149">
        <v>200000.0</v>
      </c>
      <c r="F101" s="31" t="s">
        <v>31</v>
      </c>
      <c r="G101" s="50"/>
    </row>
    <row r="102" ht="15.75" customHeight="1">
      <c r="A102" s="30" t="s">
        <v>195</v>
      </c>
      <c r="B102" s="30" t="s">
        <v>18</v>
      </c>
      <c r="C102" s="30">
        <v>1.0</v>
      </c>
      <c r="D102" s="50" t="s">
        <v>2223</v>
      </c>
      <c r="E102" s="149">
        <v>200000.0</v>
      </c>
      <c r="F102" s="31" t="s">
        <v>31</v>
      </c>
      <c r="G102" s="50"/>
    </row>
    <row r="103" ht="15.75" customHeight="1">
      <c r="A103" s="30" t="s">
        <v>195</v>
      </c>
      <c r="B103" s="30" t="s">
        <v>18</v>
      </c>
      <c r="C103" s="30">
        <v>2.0</v>
      </c>
      <c r="D103" s="50" t="s">
        <v>2223</v>
      </c>
      <c r="E103" s="149">
        <v>100000.0</v>
      </c>
      <c r="F103" s="31" t="s">
        <v>31</v>
      </c>
      <c r="G103" s="50"/>
    </row>
    <row r="104" ht="15.75" customHeight="1">
      <c r="A104" s="30" t="s">
        <v>195</v>
      </c>
      <c r="B104" s="30" t="s">
        <v>18</v>
      </c>
      <c r="C104" s="30">
        <v>3.0</v>
      </c>
      <c r="D104" s="50" t="s">
        <v>2223</v>
      </c>
      <c r="E104" s="149">
        <v>200000.0</v>
      </c>
      <c r="F104" s="31" t="s">
        <v>31</v>
      </c>
      <c r="G104" s="50"/>
    </row>
    <row r="105" ht="15.75" customHeight="1">
      <c r="A105" s="30" t="s">
        <v>195</v>
      </c>
      <c r="B105" s="30" t="s">
        <v>18</v>
      </c>
      <c r="C105" s="30">
        <v>4.0</v>
      </c>
      <c r="D105" s="50" t="s">
        <v>2231</v>
      </c>
      <c r="E105" s="149">
        <v>197615.29</v>
      </c>
      <c r="F105" s="31" t="s">
        <v>87</v>
      </c>
      <c r="G105" s="50"/>
    </row>
    <row r="106" ht="15.75" customHeight="1">
      <c r="A106" s="30" t="s">
        <v>195</v>
      </c>
      <c r="B106" s="30" t="s">
        <v>18</v>
      </c>
      <c r="C106" s="30">
        <v>5.0</v>
      </c>
      <c r="D106" s="50" t="s">
        <v>2231</v>
      </c>
      <c r="E106" s="149">
        <v>197619.92</v>
      </c>
      <c r="F106" s="31" t="s">
        <v>87</v>
      </c>
      <c r="G106" s="50"/>
    </row>
    <row r="107" ht="15.75" customHeight="1">
      <c r="A107" s="30" t="s">
        <v>195</v>
      </c>
      <c r="B107" s="30" t="s">
        <v>18</v>
      </c>
      <c r="C107" s="30">
        <v>6.0</v>
      </c>
      <c r="D107" s="50" t="s">
        <v>2248</v>
      </c>
      <c r="E107" s="149">
        <v>198954.03</v>
      </c>
      <c r="F107" s="31" t="s">
        <v>102</v>
      </c>
      <c r="G107" s="50"/>
    </row>
    <row r="108" ht="15.75" customHeight="1">
      <c r="A108" s="30" t="s">
        <v>195</v>
      </c>
      <c r="B108" s="30" t="s">
        <v>18</v>
      </c>
      <c r="C108" s="30">
        <v>7.0</v>
      </c>
      <c r="D108" s="50" t="s">
        <v>2248</v>
      </c>
      <c r="E108" s="149">
        <v>198954.03</v>
      </c>
      <c r="F108" s="31" t="s">
        <v>102</v>
      </c>
      <c r="G108" s="50"/>
    </row>
    <row r="109" ht="15.75" customHeight="1">
      <c r="A109" s="30" t="s">
        <v>195</v>
      </c>
      <c r="B109" s="30" t="s">
        <v>18</v>
      </c>
      <c r="C109" s="30">
        <v>8.0</v>
      </c>
      <c r="D109" s="50" t="s">
        <v>2248</v>
      </c>
      <c r="E109" s="149">
        <v>99792.52</v>
      </c>
      <c r="F109" s="31" t="s">
        <v>102</v>
      </c>
      <c r="G109" s="50"/>
    </row>
    <row r="110" ht="15.75" customHeight="1">
      <c r="A110" s="30" t="s">
        <v>195</v>
      </c>
      <c r="B110" s="30" t="s">
        <v>18</v>
      </c>
      <c r="C110" s="30">
        <v>9.0</v>
      </c>
      <c r="D110" s="50" t="s">
        <v>2231</v>
      </c>
      <c r="E110" s="149">
        <v>195094.62</v>
      </c>
      <c r="F110" s="31" t="s">
        <v>87</v>
      </c>
      <c r="G110" s="50"/>
    </row>
    <row r="111" ht="15.75" customHeight="1">
      <c r="A111" s="30" t="s">
        <v>196</v>
      </c>
      <c r="B111" s="30" t="s">
        <v>18</v>
      </c>
      <c r="C111" s="30">
        <v>1.0</v>
      </c>
      <c r="D111" s="50" t="s">
        <v>2260</v>
      </c>
      <c r="E111" s="149">
        <v>169646.4</v>
      </c>
      <c r="F111" s="31" t="s">
        <v>93</v>
      </c>
      <c r="G111" s="50"/>
    </row>
    <row r="112" ht="15.75" customHeight="1">
      <c r="A112" s="30" t="s">
        <v>196</v>
      </c>
      <c r="B112" s="30" t="s">
        <v>18</v>
      </c>
      <c r="C112" s="30">
        <v>2.0</v>
      </c>
      <c r="D112" s="50" t="s">
        <v>2239</v>
      </c>
      <c r="E112" s="149">
        <v>190177.83</v>
      </c>
      <c r="F112" s="31" t="s">
        <v>49</v>
      </c>
      <c r="G112" s="50" t="s">
        <v>10</v>
      </c>
      <c r="H112" s="50" t="s">
        <v>2261</v>
      </c>
    </row>
    <row r="113" ht="15.75" customHeight="1">
      <c r="A113" s="30" t="s">
        <v>196</v>
      </c>
      <c r="B113" s="30" t="s">
        <v>18</v>
      </c>
      <c r="C113" s="30">
        <v>3.0</v>
      </c>
      <c r="D113" s="50" t="s">
        <v>2239</v>
      </c>
      <c r="E113" s="149">
        <v>190177.83</v>
      </c>
      <c r="F113" s="31" t="s">
        <v>49</v>
      </c>
      <c r="G113" s="50" t="s">
        <v>10</v>
      </c>
    </row>
    <row r="114" ht="15.75" customHeight="1">
      <c r="A114" s="30" t="s">
        <v>196</v>
      </c>
      <c r="B114" s="30" t="s">
        <v>18</v>
      </c>
      <c r="C114" s="30">
        <v>4.0</v>
      </c>
      <c r="D114" s="50" t="s">
        <v>2248</v>
      </c>
      <c r="E114" s="149">
        <v>195881.84</v>
      </c>
      <c r="F114" s="31" t="s">
        <v>102</v>
      </c>
      <c r="G114" s="50"/>
    </row>
    <row r="115" ht="15.75" customHeight="1">
      <c r="A115" s="30" t="s">
        <v>196</v>
      </c>
      <c r="B115" s="30" t="s">
        <v>18</v>
      </c>
      <c r="C115" s="30">
        <v>5.0</v>
      </c>
      <c r="D115" s="50" t="s">
        <v>2241</v>
      </c>
      <c r="E115" s="149">
        <v>195863.25</v>
      </c>
      <c r="F115" s="31" t="s">
        <v>102</v>
      </c>
      <c r="G115" s="50"/>
    </row>
    <row r="116" ht="15.75" customHeight="1">
      <c r="A116" s="30" t="s">
        <v>197</v>
      </c>
      <c r="B116" s="30" t="s">
        <v>18</v>
      </c>
      <c r="C116" s="30">
        <v>1.0</v>
      </c>
      <c r="D116" s="50" t="s">
        <v>2239</v>
      </c>
      <c r="E116" s="149">
        <v>190177.83</v>
      </c>
      <c r="F116" s="31" t="s">
        <v>67</v>
      </c>
      <c r="G116" s="50" t="s">
        <v>10</v>
      </c>
      <c r="I116" s="50" t="s">
        <v>2262</v>
      </c>
    </row>
    <row r="117" ht="15.75" customHeight="1">
      <c r="A117" s="30" t="s">
        <v>197</v>
      </c>
      <c r="B117" s="30" t="s">
        <v>18</v>
      </c>
      <c r="C117" s="30">
        <v>2.0</v>
      </c>
      <c r="D117" s="50" t="s">
        <v>2239</v>
      </c>
      <c r="E117" s="149">
        <v>190177.83</v>
      </c>
      <c r="F117" s="31" t="s">
        <v>67</v>
      </c>
      <c r="G117" s="50" t="s">
        <v>10</v>
      </c>
      <c r="I117" s="50" t="s">
        <v>2262</v>
      </c>
    </row>
    <row r="118" ht="15.75" customHeight="1">
      <c r="A118" s="30" t="s">
        <v>197</v>
      </c>
      <c r="B118" s="30" t="s">
        <v>18</v>
      </c>
      <c r="C118" s="30">
        <v>3.0</v>
      </c>
      <c r="D118" s="50" t="s">
        <v>2263</v>
      </c>
      <c r="E118" s="149">
        <v>194999.2</v>
      </c>
      <c r="F118" s="31" t="s">
        <v>93</v>
      </c>
      <c r="G118" s="50"/>
    </row>
    <row r="119" ht="15.75" customHeight="1">
      <c r="A119" s="30" t="s">
        <v>197</v>
      </c>
      <c r="B119" s="30" t="s">
        <v>18</v>
      </c>
      <c r="C119" s="30">
        <v>4.0</v>
      </c>
      <c r="D119" s="50" t="s">
        <v>2248</v>
      </c>
      <c r="E119" s="149">
        <v>195670.0</v>
      </c>
      <c r="F119" s="31" t="s">
        <v>93</v>
      </c>
      <c r="G119" s="50"/>
    </row>
    <row r="120" ht="15.75" customHeight="1">
      <c r="A120" s="30" t="s">
        <v>202</v>
      </c>
      <c r="B120" s="30" t="s">
        <v>18</v>
      </c>
      <c r="C120" s="30">
        <v>1.0</v>
      </c>
      <c r="D120" s="50" t="s">
        <v>2228</v>
      </c>
      <c r="E120" s="149">
        <v>200000.0</v>
      </c>
      <c r="F120" s="31" t="s">
        <v>31</v>
      </c>
      <c r="G120" s="50"/>
    </row>
    <row r="121" ht="15.75" customHeight="1">
      <c r="A121" s="30" t="s">
        <v>202</v>
      </c>
      <c r="B121" s="30" t="s">
        <v>18</v>
      </c>
      <c r="C121" s="30">
        <v>2.0</v>
      </c>
      <c r="D121" s="50" t="s">
        <v>2228</v>
      </c>
      <c r="E121" s="149">
        <v>200000.0</v>
      </c>
      <c r="F121" s="31" t="s">
        <v>31</v>
      </c>
      <c r="G121" s="50"/>
    </row>
    <row r="122" ht="15.75" customHeight="1">
      <c r="A122" s="30" t="s">
        <v>202</v>
      </c>
      <c r="B122" s="30" t="s">
        <v>18</v>
      </c>
      <c r="C122" s="30">
        <v>3.0</v>
      </c>
      <c r="D122" s="50" t="s">
        <v>2231</v>
      </c>
      <c r="E122" s="149">
        <v>198216.94</v>
      </c>
      <c r="F122" s="31" t="s">
        <v>87</v>
      </c>
      <c r="G122" s="50"/>
      <c r="H122" s="50" t="s">
        <v>2264</v>
      </c>
    </row>
    <row r="123" ht="15.75" customHeight="1">
      <c r="A123" s="30" t="s">
        <v>202</v>
      </c>
      <c r="B123" s="30" t="s">
        <v>18</v>
      </c>
      <c r="C123" s="30">
        <v>4.0</v>
      </c>
      <c r="D123" s="50" t="s">
        <v>2231</v>
      </c>
      <c r="E123" s="149">
        <v>198216.94</v>
      </c>
      <c r="F123" s="31" t="s">
        <v>87</v>
      </c>
      <c r="G123" s="50"/>
    </row>
    <row r="124" ht="15.75" customHeight="1">
      <c r="A124" s="30" t="s">
        <v>202</v>
      </c>
      <c r="B124" s="30" t="s">
        <v>18</v>
      </c>
      <c r="C124" s="30">
        <v>5.0</v>
      </c>
      <c r="D124" s="50" t="s">
        <v>2231</v>
      </c>
      <c r="E124" s="149">
        <v>199614.24</v>
      </c>
      <c r="F124" s="31" t="s">
        <v>87</v>
      </c>
      <c r="G124" s="50"/>
    </row>
    <row r="125" ht="15.75" customHeight="1">
      <c r="A125" s="30" t="s">
        <v>202</v>
      </c>
      <c r="B125" s="30" t="s">
        <v>18</v>
      </c>
      <c r="C125" s="30">
        <v>6.0</v>
      </c>
      <c r="D125" s="50" t="s">
        <v>2265</v>
      </c>
      <c r="E125" s="149">
        <v>185802.72</v>
      </c>
      <c r="F125" s="31" t="s">
        <v>52</v>
      </c>
      <c r="G125" s="50"/>
    </row>
    <row r="126" ht="15.75" customHeight="1">
      <c r="A126" s="30" t="s">
        <v>203</v>
      </c>
      <c r="B126" s="30" t="s">
        <v>18</v>
      </c>
      <c r="C126" s="30">
        <v>1.0</v>
      </c>
      <c r="D126" s="50" t="s">
        <v>2228</v>
      </c>
      <c r="E126" s="149">
        <v>200000.0</v>
      </c>
      <c r="F126" s="31" t="s">
        <v>31</v>
      </c>
      <c r="G126" s="50"/>
    </row>
    <row r="127" ht="15.75" customHeight="1">
      <c r="A127" s="30" t="s">
        <v>203</v>
      </c>
      <c r="B127" s="30" t="s">
        <v>18</v>
      </c>
      <c r="C127" s="30">
        <v>2.0</v>
      </c>
      <c r="D127" s="50" t="s">
        <v>2228</v>
      </c>
      <c r="E127" s="149">
        <v>200000.0</v>
      </c>
      <c r="F127" s="31" t="s">
        <v>31</v>
      </c>
      <c r="G127" s="50"/>
    </row>
    <row r="128" ht="15.75" customHeight="1">
      <c r="A128" s="30" t="s">
        <v>203</v>
      </c>
      <c r="B128" s="30" t="s">
        <v>18</v>
      </c>
      <c r="C128" s="30">
        <v>3.0</v>
      </c>
      <c r="D128" s="50" t="s">
        <v>2250</v>
      </c>
      <c r="E128" s="149">
        <v>197533.39</v>
      </c>
      <c r="F128" s="31" t="s">
        <v>28</v>
      </c>
      <c r="G128" s="50"/>
    </row>
    <row r="129" ht="15.75" customHeight="1">
      <c r="A129" s="30" t="s">
        <v>203</v>
      </c>
      <c r="B129" s="30" t="s">
        <v>18</v>
      </c>
      <c r="C129" s="30">
        <v>4.0</v>
      </c>
      <c r="D129" s="50" t="s">
        <v>2231</v>
      </c>
      <c r="E129" s="149">
        <v>199534.39</v>
      </c>
      <c r="F129" s="31" t="s">
        <v>87</v>
      </c>
      <c r="G129" s="50"/>
    </row>
    <row r="130" ht="15.75" customHeight="1">
      <c r="A130" s="30" t="s">
        <v>203</v>
      </c>
      <c r="B130" s="30" t="s">
        <v>18</v>
      </c>
      <c r="C130" s="30">
        <v>5.0</v>
      </c>
      <c r="D130" s="50" t="s">
        <v>2231</v>
      </c>
      <c r="E130" s="149">
        <v>199614.24</v>
      </c>
      <c r="F130" s="31" t="s">
        <v>87</v>
      </c>
      <c r="G130" s="50"/>
    </row>
    <row r="131" ht="15.75" customHeight="1">
      <c r="A131" s="30" t="s">
        <v>203</v>
      </c>
      <c r="B131" s="30" t="s">
        <v>18</v>
      </c>
      <c r="C131" s="30">
        <v>6.0</v>
      </c>
      <c r="D131" s="50" t="s">
        <v>2231</v>
      </c>
      <c r="E131" s="149">
        <v>199534.39</v>
      </c>
      <c r="F131" s="31" t="s">
        <v>87</v>
      </c>
      <c r="G131" s="50"/>
    </row>
    <row r="132" ht="15.75" customHeight="1">
      <c r="A132" s="30" t="s">
        <v>204</v>
      </c>
      <c r="B132" s="30" t="s">
        <v>18</v>
      </c>
      <c r="C132" s="30">
        <v>1.0</v>
      </c>
      <c r="D132" s="50" t="s">
        <v>1418</v>
      </c>
      <c r="E132" s="149">
        <v>177614.14</v>
      </c>
      <c r="F132" s="31" t="s">
        <v>46</v>
      </c>
      <c r="G132" s="50"/>
    </row>
    <row r="133" ht="15.75" customHeight="1">
      <c r="A133" s="30" t="s">
        <v>204</v>
      </c>
      <c r="B133" s="30" t="s">
        <v>18</v>
      </c>
      <c r="C133" s="30">
        <v>2.0</v>
      </c>
      <c r="D133" s="50" t="s">
        <v>2255</v>
      </c>
      <c r="E133" s="149">
        <v>176451.18</v>
      </c>
      <c r="F133" s="31" t="s">
        <v>28</v>
      </c>
      <c r="G133" s="50"/>
    </row>
    <row r="134" ht="15.75" customHeight="1">
      <c r="A134" s="30" t="s">
        <v>204</v>
      </c>
      <c r="B134" s="30" t="s">
        <v>18</v>
      </c>
      <c r="C134" s="30">
        <v>3.0</v>
      </c>
      <c r="D134" s="50" t="s">
        <v>2266</v>
      </c>
      <c r="E134" s="149">
        <v>178394.73</v>
      </c>
      <c r="F134" s="31" t="s">
        <v>46</v>
      </c>
      <c r="G134" s="50"/>
    </row>
    <row r="135" ht="15.75" customHeight="1">
      <c r="A135" s="30" t="s">
        <v>204</v>
      </c>
      <c r="B135" s="30" t="s">
        <v>18</v>
      </c>
      <c r="C135" s="30">
        <v>4.0</v>
      </c>
      <c r="D135" s="50" t="s">
        <v>2250</v>
      </c>
      <c r="E135" s="149">
        <v>178082.15</v>
      </c>
      <c r="F135" s="31" t="s">
        <v>28</v>
      </c>
      <c r="G135" s="50"/>
    </row>
    <row r="136" ht="15.75" customHeight="1">
      <c r="A136" s="30" t="s">
        <v>204</v>
      </c>
      <c r="B136" s="30" t="s">
        <v>18</v>
      </c>
      <c r="C136" s="30">
        <v>5.0</v>
      </c>
      <c r="D136" s="50" t="s">
        <v>2231</v>
      </c>
      <c r="E136" s="149">
        <v>69804.14</v>
      </c>
      <c r="F136" s="31" t="s">
        <v>87</v>
      </c>
      <c r="G136" s="50"/>
    </row>
    <row r="137" ht="15.75" customHeight="1">
      <c r="A137" s="30" t="s">
        <v>204</v>
      </c>
      <c r="B137" s="30" t="s">
        <v>18</v>
      </c>
      <c r="C137" s="30">
        <v>6.0</v>
      </c>
      <c r="D137" s="50" t="s">
        <v>2255</v>
      </c>
      <c r="E137" s="149">
        <v>85866.38</v>
      </c>
      <c r="F137" s="31" t="s">
        <v>28</v>
      </c>
      <c r="G137" s="50"/>
    </row>
    <row r="138" ht="15.75" customHeight="1">
      <c r="A138" s="30" t="s">
        <v>204</v>
      </c>
      <c r="B138" s="30" t="s">
        <v>18</v>
      </c>
      <c r="C138" s="30">
        <v>7.0</v>
      </c>
      <c r="D138" s="50" t="s">
        <v>2228</v>
      </c>
      <c r="E138" s="149">
        <v>200000.0</v>
      </c>
      <c r="F138" s="31" t="s">
        <v>31</v>
      </c>
      <c r="G138" s="50"/>
    </row>
    <row r="139" ht="15.75" customHeight="1">
      <c r="A139" s="30" t="s">
        <v>204</v>
      </c>
      <c r="B139" s="30" t="s">
        <v>18</v>
      </c>
      <c r="C139" s="30">
        <v>8.0</v>
      </c>
      <c r="D139" s="50" t="s">
        <v>2228</v>
      </c>
      <c r="E139" s="149">
        <v>200000.0</v>
      </c>
      <c r="F139" s="31" t="s">
        <v>31</v>
      </c>
      <c r="G139" s="50"/>
    </row>
    <row r="140" ht="15.75" customHeight="1">
      <c r="A140" s="30" t="s">
        <v>205</v>
      </c>
      <c r="B140" s="30" t="s">
        <v>18</v>
      </c>
      <c r="C140" s="30">
        <v>1.0</v>
      </c>
      <c r="D140" s="50" t="s">
        <v>2267</v>
      </c>
      <c r="E140" s="149">
        <v>188954.9</v>
      </c>
      <c r="F140" s="31" t="s">
        <v>52</v>
      </c>
      <c r="G140" s="50"/>
    </row>
    <row r="141" ht="15.75" customHeight="1">
      <c r="A141" s="30" t="s">
        <v>205</v>
      </c>
      <c r="B141" s="30" t="s">
        <v>18</v>
      </c>
      <c r="C141" s="30">
        <v>2.0</v>
      </c>
      <c r="D141" s="50" t="s">
        <v>2253</v>
      </c>
      <c r="E141" s="149">
        <v>65552.25</v>
      </c>
      <c r="F141" s="31" t="s">
        <v>70</v>
      </c>
      <c r="G141" s="50"/>
    </row>
    <row r="142" ht="15.75" customHeight="1">
      <c r="A142" s="30" t="s">
        <v>205</v>
      </c>
      <c r="B142" s="30" t="s">
        <v>18</v>
      </c>
      <c r="C142" s="30">
        <v>3.0</v>
      </c>
      <c r="D142" s="50" t="s">
        <v>2255</v>
      </c>
      <c r="E142" s="149">
        <v>197692.39</v>
      </c>
      <c r="F142" s="31" t="s">
        <v>28</v>
      </c>
      <c r="G142" s="50"/>
    </row>
    <row r="143" ht="15.75" customHeight="1">
      <c r="A143" s="30" t="s">
        <v>205</v>
      </c>
      <c r="B143" s="30" t="s">
        <v>18</v>
      </c>
      <c r="C143" s="30">
        <v>4.0</v>
      </c>
      <c r="D143" s="50" t="s">
        <v>2268</v>
      </c>
      <c r="E143" s="149">
        <v>200000.0</v>
      </c>
      <c r="F143" s="31" t="s">
        <v>31</v>
      </c>
      <c r="G143" s="50"/>
    </row>
    <row r="144" ht="15.75" customHeight="1">
      <c r="A144" s="229" t="s">
        <v>205</v>
      </c>
      <c r="B144" s="229" t="s">
        <v>18</v>
      </c>
      <c r="C144" s="229">
        <v>5.0</v>
      </c>
      <c r="D144" s="230" t="s">
        <v>2268</v>
      </c>
      <c r="E144" s="231">
        <v>200000.0</v>
      </c>
      <c r="F144" s="232" t="s">
        <v>31</v>
      </c>
      <c r="G144" s="50"/>
    </row>
    <row r="145" ht="15.75" customHeight="1">
      <c r="A145" s="30" t="s">
        <v>190</v>
      </c>
      <c r="B145" s="30" t="s">
        <v>23</v>
      </c>
      <c r="C145" s="30">
        <v>1.0</v>
      </c>
      <c r="D145" s="50" t="s">
        <v>2269</v>
      </c>
      <c r="E145" s="149">
        <v>198243.33</v>
      </c>
      <c r="F145" s="31" t="s">
        <v>123</v>
      </c>
      <c r="G145" s="50"/>
    </row>
    <row r="146" ht="15.75" customHeight="1">
      <c r="A146" s="30" t="s">
        <v>190</v>
      </c>
      <c r="B146" s="30" t="s">
        <v>23</v>
      </c>
      <c r="C146" s="30">
        <v>2.0</v>
      </c>
      <c r="D146" s="50" t="s">
        <v>2270</v>
      </c>
      <c r="E146" s="149">
        <v>199665.8</v>
      </c>
      <c r="F146" s="31" t="s">
        <v>46</v>
      </c>
      <c r="G146" s="50"/>
    </row>
    <row r="147" ht="15.75" customHeight="1">
      <c r="A147" s="30" t="s">
        <v>190</v>
      </c>
      <c r="B147" s="30" t="s">
        <v>23</v>
      </c>
      <c r="C147" s="30">
        <v>3.0</v>
      </c>
      <c r="D147" s="50" t="s">
        <v>2271</v>
      </c>
      <c r="E147" s="149">
        <v>199271.33</v>
      </c>
      <c r="F147" s="31" t="s">
        <v>123</v>
      </c>
      <c r="G147" s="50"/>
    </row>
    <row r="148" ht="15.75" customHeight="1">
      <c r="A148" s="30" t="s">
        <v>190</v>
      </c>
      <c r="B148" s="30" t="s">
        <v>23</v>
      </c>
      <c r="C148" s="30">
        <v>4.0</v>
      </c>
      <c r="D148" s="50" t="s">
        <v>2270</v>
      </c>
      <c r="E148" s="149">
        <v>199560.93</v>
      </c>
      <c r="F148" s="31" t="s">
        <v>46</v>
      </c>
      <c r="G148" s="50"/>
    </row>
    <row r="149" ht="15.75" customHeight="1">
      <c r="A149" s="30" t="s">
        <v>190</v>
      </c>
      <c r="B149" s="30" t="s">
        <v>23</v>
      </c>
      <c r="C149" s="30">
        <v>5.0</v>
      </c>
      <c r="D149" s="50" t="s">
        <v>2270</v>
      </c>
      <c r="E149" s="149">
        <v>199188.25</v>
      </c>
      <c r="F149" s="31" t="s">
        <v>46</v>
      </c>
      <c r="G149" s="50"/>
    </row>
    <row r="150" ht="15.75" customHeight="1">
      <c r="A150" s="30" t="s">
        <v>190</v>
      </c>
      <c r="B150" s="30" t="s">
        <v>23</v>
      </c>
      <c r="C150" s="30">
        <v>6.0</v>
      </c>
      <c r="D150" s="50" t="s">
        <v>2270</v>
      </c>
      <c r="E150" s="149">
        <v>199550.03</v>
      </c>
      <c r="F150" s="31" t="s">
        <v>46</v>
      </c>
      <c r="G150" s="50"/>
    </row>
    <row r="151" ht="15.75" customHeight="1">
      <c r="A151" s="30" t="s">
        <v>190</v>
      </c>
      <c r="B151" s="30" t="s">
        <v>23</v>
      </c>
      <c r="C151" s="30">
        <v>7.0</v>
      </c>
      <c r="D151" s="50" t="s">
        <v>2270</v>
      </c>
      <c r="E151" s="149">
        <v>197583.68</v>
      </c>
      <c r="F151" s="31" t="s">
        <v>46</v>
      </c>
      <c r="G151" s="50"/>
    </row>
    <row r="152" ht="15.75" customHeight="1">
      <c r="A152" s="30" t="s">
        <v>190</v>
      </c>
      <c r="B152" s="30" t="s">
        <v>23</v>
      </c>
      <c r="C152" s="30">
        <v>8.0</v>
      </c>
      <c r="D152" s="50" t="s">
        <v>2272</v>
      </c>
      <c r="E152" s="149">
        <v>199158.62</v>
      </c>
      <c r="F152" s="31" t="s">
        <v>108</v>
      </c>
      <c r="G152" s="50"/>
    </row>
    <row r="153" ht="15.75" customHeight="1">
      <c r="A153" s="30" t="s">
        <v>190</v>
      </c>
      <c r="B153" s="30" t="s">
        <v>23</v>
      </c>
      <c r="C153" s="30">
        <v>9.0</v>
      </c>
      <c r="D153" s="50" t="s">
        <v>1433</v>
      </c>
      <c r="E153" s="149">
        <v>197236.73</v>
      </c>
      <c r="F153" s="31" t="s">
        <v>46</v>
      </c>
      <c r="G153" s="50"/>
    </row>
    <row r="154" ht="15.75" customHeight="1">
      <c r="A154" s="30" t="s">
        <v>190</v>
      </c>
      <c r="B154" s="30" t="s">
        <v>23</v>
      </c>
      <c r="C154" s="30">
        <v>10.0</v>
      </c>
      <c r="D154" s="50" t="s">
        <v>2270</v>
      </c>
      <c r="E154" s="149">
        <v>197708.22</v>
      </c>
      <c r="F154" s="31" t="s">
        <v>46</v>
      </c>
      <c r="G154" s="50"/>
    </row>
    <row r="155" ht="15.75" customHeight="1">
      <c r="A155" s="30" t="s">
        <v>192</v>
      </c>
      <c r="B155" s="30" t="s">
        <v>23</v>
      </c>
      <c r="C155" s="30">
        <v>1.0</v>
      </c>
      <c r="D155" s="50" t="s">
        <v>2273</v>
      </c>
      <c r="E155" s="149">
        <v>200000.0</v>
      </c>
      <c r="F155" s="31" t="s">
        <v>123</v>
      </c>
      <c r="G155" s="50"/>
    </row>
    <row r="156" ht="15.75" customHeight="1">
      <c r="A156" s="30" t="s">
        <v>192</v>
      </c>
      <c r="B156" s="30" t="s">
        <v>23</v>
      </c>
      <c r="C156" s="30">
        <v>2.0</v>
      </c>
      <c r="D156" s="50" t="s">
        <v>2248</v>
      </c>
      <c r="E156" s="149">
        <v>197158.53</v>
      </c>
      <c r="F156" s="31" t="s">
        <v>102</v>
      </c>
      <c r="G156" s="50"/>
    </row>
    <row r="157" ht="15.75" customHeight="1">
      <c r="A157" s="30" t="s">
        <v>192</v>
      </c>
      <c r="B157" s="30" t="s">
        <v>23</v>
      </c>
      <c r="C157" s="30">
        <v>3.0</v>
      </c>
      <c r="D157" s="50" t="s">
        <v>2270</v>
      </c>
      <c r="E157" s="149">
        <v>197494.3</v>
      </c>
      <c r="F157" s="31" t="s">
        <v>46</v>
      </c>
      <c r="G157" s="50"/>
    </row>
    <row r="158" ht="15.75" customHeight="1">
      <c r="A158" s="30" t="s">
        <v>192</v>
      </c>
      <c r="B158" s="30" t="s">
        <v>23</v>
      </c>
      <c r="C158" s="30">
        <v>4.0</v>
      </c>
      <c r="D158" s="50" t="s">
        <v>2274</v>
      </c>
      <c r="E158" s="149">
        <v>195518.0</v>
      </c>
      <c r="F158" s="31" t="s">
        <v>108</v>
      </c>
      <c r="G158" s="50"/>
    </row>
    <row r="159" ht="15.75" customHeight="1">
      <c r="A159" s="30" t="s">
        <v>192</v>
      </c>
      <c r="B159" s="30" t="s">
        <v>23</v>
      </c>
      <c r="C159" s="30">
        <v>5.0</v>
      </c>
      <c r="D159" s="50" t="s">
        <v>2270</v>
      </c>
      <c r="E159" s="149">
        <v>199648.19</v>
      </c>
      <c r="F159" s="31" t="s">
        <v>46</v>
      </c>
      <c r="G159" s="50"/>
    </row>
    <row r="160" ht="15.75" customHeight="1">
      <c r="A160" s="30" t="s">
        <v>192</v>
      </c>
      <c r="B160" s="30" t="s">
        <v>23</v>
      </c>
      <c r="C160" s="30">
        <v>6.0</v>
      </c>
      <c r="D160" s="50" t="s">
        <v>2252</v>
      </c>
      <c r="E160" s="149">
        <v>198352.0</v>
      </c>
      <c r="F160" s="31" t="s">
        <v>96</v>
      </c>
      <c r="G160" s="50" t="s">
        <v>10</v>
      </c>
      <c r="H160" s="50" t="s">
        <v>2275</v>
      </c>
      <c r="I160" s="50" t="s">
        <v>2276</v>
      </c>
    </row>
    <row r="161" ht="15.75" customHeight="1">
      <c r="A161" s="30" t="s">
        <v>192</v>
      </c>
      <c r="B161" s="30" t="s">
        <v>23</v>
      </c>
      <c r="C161" s="30">
        <v>7.0</v>
      </c>
      <c r="D161" s="50" t="s">
        <v>2270</v>
      </c>
      <c r="E161" s="149">
        <v>199489.7</v>
      </c>
      <c r="F161" s="31" t="s">
        <v>46</v>
      </c>
      <c r="G161" s="50"/>
    </row>
    <row r="162" ht="15.75" customHeight="1">
      <c r="A162" s="30" t="s">
        <v>192</v>
      </c>
      <c r="B162" s="30" t="s">
        <v>23</v>
      </c>
      <c r="C162" s="30">
        <v>8.0</v>
      </c>
      <c r="D162" s="50" t="s">
        <v>2272</v>
      </c>
      <c r="E162" s="149">
        <v>197598.13</v>
      </c>
      <c r="F162" s="31" t="s">
        <v>108</v>
      </c>
      <c r="G162" s="50"/>
    </row>
    <row r="163" ht="15.75" customHeight="1">
      <c r="A163" s="30" t="s">
        <v>192</v>
      </c>
      <c r="B163" s="30" t="s">
        <v>23</v>
      </c>
      <c r="C163" s="30">
        <v>9.0</v>
      </c>
      <c r="D163" s="50" t="s">
        <v>2270</v>
      </c>
      <c r="E163" s="149">
        <v>198695.85</v>
      </c>
      <c r="F163" s="31" t="s">
        <v>46</v>
      </c>
      <c r="G163" s="50"/>
    </row>
    <row r="164" ht="15.75" customHeight="1">
      <c r="A164" s="30" t="s">
        <v>192</v>
      </c>
      <c r="B164" s="30" t="s">
        <v>23</v>
      </c>
      <c r="C164" s="30">
        <v>10.0</v>
      </c>
      <c r="D164" s="50" t="s">
        <v>1433</v>
      </c>
      <c r="E164" s="149">
        <v>199477.99</v>
      </c>
      <c r="F164" s="31" t="s">
        <v>46</v>
      </c>
      <c r="G164" s="50"/>
    </row>
    <row r="165" ht="15.75" customHeight="1">
      <c r="A165" s="30" t="s">
        <v>194</v>
      </c>
      <c r="B165" s="30" t="s">
        <v>23</v>
      </c>
      <c r="C165" s="30">
        <v>1.0</v>
      </c>
      <c r="D165" s="50" t="s">
        <v>2250</v>
      </c>
      <c r="E165" s="149">
        <v>199604.44</v>
      </c>
      <c r="F165" s="31" t="s">
        <v>46</v>
      </c>
      <c r="G165" s="50"/>
    </row>
    <row r="166" ht="15.75" customHeight="1">
      <c r="A166" s="30" t="s">
        <v>194</v>
      </c>
      <c r="B166" s="30" t="s">
        <v>23</v>
      </c>
      <c r="C166" s="30">
        <v>2.0</v>
      </c>
      <c r="D166" s="50" t="s">
        <v>2270</v>
      </c>
      <c r="E166" s="149">
        <v>199409.56</v>
      </c>
      <c r="F166" s="31" t="s">
        <v>46</v>
      </c>
      <c r="G166" s="50"/>
    </row>
    <row r="167" ht="15.75" customHeight="1">
      <c r="A167" s="30" t="s">
        <v>194</v>
      </c>
      <c r="B167" s="30" t="s">
        <v>23</v>
      </c>
      <c r="C167" s="30">
        <v>3.0</v>
      </c>
      <c r="D167" s="50" t="s">
        <v>2270</v>
      </c>
      <c r="E167" s="149">
        <v>199833.75</v>
      </c>
      <c r="F167" s="31" t="s">
        <v>46</v>
      </c>
      <c r="G167" s="50"/>
    </row>
    <row r="168" ht="15.75" customHeight="1">
      <c r="A168" s="30" t="s">
        <v>194</v>
      </c>
      <c r="B168" s="30" t="s">
        <v>23</v>
      </c>
      <c r="C168" s="30">
        <v>4.0</v>
      </c>
      <c r="D168" s="50" t="s">
        <v>2270</v>
      </c>
      <c r="E168" s="149">
        <v>199037.25</v>
      </c>
      <c r="F168" s="31" t="s">
        <v>46</v>
      </c>
      <c r="G168" s="50"/>
    </row>
    <row r="169" ht="15.75" customHeight="1">
      <c r="A169" s="30" t="s">
        <v>194</v>
      </c>
      <c r="B169" s="30" t="s">
        <v>23</v>
      </c>
      <c r="C169" s="30">
        <v>5.0</v>
      </c>
      <c r="D169" s="50" t="s">
        <v>2277</v>
      </c>
      <c r="E169" s="149">
        <v>198877.59</v>
      </c>
      <c r="F169" s="31" t="s">
        <v>123</v>
      </c>
      <c r="G169" s="50"/>
    </row>
    <row r="170" ht="15.75" customHeight="1">
      <c r="A170" s="30" t="s">
        <v>194</v>
      </c>
      <c r="B170" s="30" t="s">
        <v>23</v>
      </c>
      <c r="C170" s="30">
        <v>6.0</v>
      </c>
      <c r="D170" s="50" t="s">
        <v>1449</v>
      </c>
      <c r="E170" s="149">
        <v>200000.0</v>
      </c>
      <c r="F170" s="31" t="s">
        <v>123</v>
      </c>
      <c r="G170" s="50"/>
    </row>
    <row r="171" ht="15.75" customHeight="1">
      <c r="A171" s="30" t="s">
        <v>194</v>
      </c>
      <c r="B171" s="30" t="s">
        <v>23</v>
      </c>
      <c r="C171" s="30">
        <v>7.0</v>
      </c>
      <c r="D171" s="50" t="s">
        <v>1402</v>
      </c>
      <c r="E171" s="149">
        <v>199654.29</v>
      </c>
      <c r="F171" s="31" t="s">
        <v>108</v>
      </c>
      <c r="G171" s="50"/>
    </row>
    <row r="172" ht="15.75" customHeight="1">
      <c r="A172" s="30" t="s">
        <v>194</v>
      </c>
      <c r="B172" s="30" t="s">
        <v>23</v>
      </c>
      <c r="C172" s="30">
        <v>8.0</v>
      </c>
      <c r="D172" s="50" t="s">
        <v>2278</v>
      </c>
      <c r="E172" s="149">
        <v>199561.6</v>
      </c>
      <c r="F172" s="31" t="s">
        <v>93</v>
      </c>
      <c r="G172" s="50"/>
    </row>
    <row r="173" ht="15.75" customHeight="1">
      <c r="A173" s="30" t="s">
        <v>194</v>
      </c>
      <c r="B173" s="30" t="s">
        <v>23</v>
      </c>
      <c r="C173" s="30">
        <v>9.0</v>
      </c>
      <c r="D173" s="50" t="s">
        <v>2279</v>
      </c>
      <c r="E173" s="149">
        <v>199561.6</v>
      </c>
      <c r="F173" s="31" t="s">
        <v>93</v>
      </c>
      <c r="G173" s="50"/>
    </row>
    <row r="174" ht="15.75" customHeight="1">
      <c r="A174" s="30" t="s">
        <v>195</v>
      </c>
      <c r="B174" s="30" t="s">
        <v>23</v>
      </c>
      <c r="C174" s="30">
        <v>1.0</v>
      </c>
      <c r="D174" s="50" t="s">
        <v>2280</v>
      </c>
      <c r="E174" s="149">
        <v>100000.0</v>
      </c>
      <c r="F174" s="31" t="s">
        <v>31</v>
      </c>
      <c r="G174" s="50"/>
    </row>
    <row r="175" ht="15.75" customHeight="1">
      <c r="A175" s="30" t="s">
        <v>195</v>
      </c>
      <c r="B175" s="30" t="s">
        <v>23</v>
      </c>
      <c r="C175" s="30">
        <v>2.0</v>
      </c>
      <c r="D175" s="50" t="s">
        <v>2280</v>
      </c>
      <c r="E175" s="149">
        <v>200000.0</v>
      </c>
      <c r="F175" s="31" t="s">
        <v>31</v>
      </c>
      <c r="G175" s="50"/>
    </row>
    <row r="176" ht="15.75" customHeight="1">
      <c r="A176" s="30" t="s">
        <v>195</v>
      </c>
      <c r="B176" s="30" t="s">
        <v>23</v>
      </c>
      <c r="C176" s="30">
        <v>3.0</v>
      </c>
      <c r="D176" s="50" t="s">
        <v>2280</v>
      </c>
      <c r="E176" s="149">
        <v>200000.0</v>
      </c>
      <c r="F176" s="31" t="s">
        <v>31</v>
      </c>
      <c r="G176" s="50"/>
    </row>
    <row r="177" ht="15.75" customHeight="1">
      <c r="A177" s="30" t="s">
        <v>195</v>
      </c>
      <c r="B177" s="30" t="s">
        <v>23</v>
      </c>
      <c r="C177" s="30">
        <v>4.0</v>
      </c>
      <c r="D177" s="50" t="s">
        <v>2281</v>
      </c>
      <c r="E177" s="149">
        <v>199373.96</v>
      </c>
      <c r="F177" s="31" t="s">
        <v>123</v>
      </c>
      <c r="G177" s="50"/>
    </row>
    <row r="178" ht="15.75" customHeight="1">
      <c r="A178" s="30" t="s">
        <v>195</v>
      </c>
      <c r="B178" s="30" t="s">
        <v>23</v>
      </c>
      <c r="C178" s="30">
        <v>5.0</v>
      </c>
      <c r="D178" s="50" t="s">
        <v>1449</v>
      </c>
      <c r="E178" s="149">
        <v>178500.0</v>
      </c>
      <c r="F178" s="31" t="s">
        <v>123</v>
      </c>
      <c r="G178" s="50"/>
    </row>
    <row r="179" ht="15.75" customHeight="1">
      <c r="A179" s="30" t="s">
        <v>195</v>
      </c>
      <c r="B179" s="30" t="s">
        <v>23</v>
      </c>
      <c r="C179" s="30">
        <v>6.0</v>
      </c>
      <c r="D179" s="50" t="s">
        <v>2270</v>
      </c>
      <c r="E179" s="149">
        <v>199824.95</v>
      </c>
      <c r="F179" s="31" t="s">
        <v>46</v>
      </c>
      <c r="G179" s="50"/>
    </row>
    <row r="180" ht="15.75" customHeight="1">
      <c r="A180" s="30" t="s">
        <v>195</v>
      </c>
      <c r="B180" s="30" t="s">
        <v>23</v>
      </c>
      <c r="C180" s="30">
        <v>7.0</v>
      </c>
      <c r="D180" s="50" t="s">
        <v>1402</v>
      </c>
      <c r="E180" s="149">
        <v>199612.22</v>
      </c>
      <c r="F180" s="31" t="s">
        <v>108</v>
      </c>
      <c r="G180" s="50"/>
    </row>
    <row r="181" ht="15.75" customHeight="1">
      <c r="A181" s="30" t="s">
        <v>195</v>
      </c>
      <c r="B181" s="30" t="s">
        <v>23</v>
      </c>
      <c r="C181" s="30">
        <v>8.0</v>
      </c>
      <c r="D181" s="50" t="s">
        <v>2270</v>
      </c>
      <c r="E181" s="149">
        <v>199356.46</v>
      </c>
      <c r="F181" s="31" t="s">
        <v>46</v>
      </c>
      <c r="G181" s="50"/>
    </row>
    <row r="182" ht="15.75" customHeight="1">
      <c r="A182" s="30" t="s">
        <v>195</v>
      </c>
      <c r="B182" s="30" t="s">
        <v>23</v>
      </c>
      <c r="C182" s="30">
        <v>9.0</v>
      </c>
      <c r="D182" s="50" t="s">
        <v>2270</v>
      </c>
      <c r="E182" s="149">
        <v>199555.01</v>
      </c>
      <c r="F182" s="31" t="s">
        <v>46</v>
      </c>
      <c r="G182" s="50"/>
    </row>
    <row r="183" ht="15.75" customHeight="1">
      <c r="A183" s="30" t="s">
        <v>195</v>
      </c>
      <c r="B183" s="30" t="s">
        <v>23</v>
      </c>
      <c r="C183" s="30">
        <v>10.0</v>
      </c>
      <c r="D183" s="50" t="s">
        <v>2270</v>
      </c>
      <c r="E183" s="149">
        <v>99743.35</v>
      </c>
      <c r="F183" s="31" t="s">
        <v>46</v>
      </c>
      <c r="G183" s="50"/>
    </row>
    <row r="184" ht="15.75" customHeight="1">
      <c r="A184" s="30" t="s">
        <v>196</v>
      </c>
      <c r="B184" s="30" t="s">
        <v>23</v>
      </c>
      <c r="C184" s="30">
        <v>1.0</v>
      </c>
      <c r="D184" s="50" t="s">
        <v>1847</v>
      </c>
      <c r="E184" s="149">
        <v>181159.52</v>
      </c>
      <c r="F184" s="31" t="s">
        <v>52</v>
      </c>
      <c r="G184" s="50"/>
    </row>
    <row r="185" ht="15.75" customHeight="1">
      <c r="A185" s="30" t="s">
        <v>196</v>
      </c>
      <c r="B185" s="30" t="s">
        <v>23</v>
      </c>
      <c r="C185" s="30">
        <v>2.0</v>
      </c>
      <c r="D185" s="50" t="s">
        <v>2270</v>
      </c>
      <c r="E185" s="149">
        <v>198906.05</v>
      </c>
      <c r="F185" s="31" t="s">
        <v>46</v>
      </c>
      <c r="G185" s="50"/>
    </row>
    <row r="186" ht="15.75" customHeight="1">
      <c r="A186" s="30" t="s">
        <v>196</v>
      </c>
      <c r="B186" s="30" t="s">
        <v>23</v>
      </c>
      <c r="C186" s="30">
        <v>3.0</v>
      </c>
      <c r="D186" s="50" t="s">
        <v>2282</v>
      </c>
      <c r="E186" s="149">
        <v>199705.56</v>
      </c>
      <c r="F186" s="31" t="s">
        <v>24</v>
      </c>
      <c r="G186" s="50"/>
    </row>
    <row r="187" ht="15.75" customHeight="1">
      <c r="A187" s="30" t="s">
        <v>196</v>
      </c>
      <c r="B187" s="30" t="s">
        <v>23</v>
      </c>
      <c r="C187" s="30">
        <v>4.0</v>
      </c>
      <c r="D187" s="50" t="s">
        <v>2248</v>
      </c>
      <c r="E187" s="149">
        <v>197384.43</v>
      </c>
      <c r="F187" s="31" t="s">
        <v>102</v>
      </c>
      <c r="G187" s="50"/>
    </row>
    <row r="188" ht="15.75" customHeight="1">
      <c r="A188" s="30" t="s">
        <v>196</v>
      </c>
      <c r="B188" s="30" t="s">
        <v>23</v>
      </c>
      <c r="C188" s="30">
        <v>5.0</v>
      </c>
      <c r="D188" s="50" t="s">
        <v>2270</v>
      </c>
      <c r="E188" s="149">
        <v>99580.99</v>
      </c>
      <c r="F188" s="31" t="s">
        <v>46</v>
      </c>
      <c r="G188" s="50"/>
    </row>
    <row r="189" ht="15.75" customHeight="1">
      <c r="A189" s="30" t="s">
        <v>196</v>
      </c>
      <c r="B189" s="30" t="s">
        <v>23</v>
      </c>
      <c r="C189" s="30">
        <v>6.0</v>
      </c>
      <c r="D189" s="50" t="s">
        <v>1402</v>
      </c>
      <c r="E189" s="149">
        <v>199343.76</v>
      </c>
      <c r="F189" s="31" t="s">
        <v>108</v>
      </c>
      <c r="G189" s="50"/>
    </row>
    <row r="190" ht="15.75" customHeight="1">
      <c r="A190" s="30" t="s">
        <v>196</v>
      </c>
      <c r="B190" s="30" t="s">
        <v>23</v>
      </c>
      <c r="C190" s="30">
        <v>7.0</v>
      </c>
      <c r="D190" s="50" t="s">
        <v>2248</v>
      </c>
      <c r="E190" s="149">
        <v>197247.38</v>
      </c>
      <c r="F190" s="31" t="s">
        <v>102</v>
      </c>
      <c r="G190" s="50"/>
    </row>
    <row r="191" ht="15.75" customHeight="1">
      <c r="A191" s="30" t="s">
        <v>196</v>
      </c>
      <c r="B191" s="30" t="s">
        <v>23</v>
      </c>
      <c r="C191" s="30">
        <v>8.0</v>
      </c>
      <c r="D191" s="50" t="s">
        <v>2283</v>
      </c>
      <c r="E191" s="149">
        <v>99071.35</v>
      </c>
      <c r="F191" s="31" t="s">
        <v>61</v>
      </c>
      <c r="G191" s="50"/>
    </row>
    <row r="192" ht="15.75" customHeight="1">
      <c r="A192" s="30" t="s">
        <v>196</v>
      </c>
      <c r="B192" s="30" t="s">
        <v>23</v>
      </c>
      <c r="C192" s="30">
        <v>9.0</v>
      </c>
      <c r="D192" s="50" t="s">
        <v>2284</v>
      </c>
      <c r="E192" s="149">
        <v>199646.68</v>
      </c>
      <c r="F192" s="31" t="s">
        <v>105</v>
      </c>
      <c r="G192" s="50"/>
    </row>
    <row r="193" ht="15.75" customHeight="1">
      <c r="A193" s="30" t="s">
        <v>196</v>
      </c>
      <c r="B193" s="30" t="s">
        <v>23</v>
      </c>
      <c r="C193" s="30">
        <v>10.0</v>
      </c>
      <c r="D193" s="50" t="s">
        <v>2285</v>
      </c>
      <c r="E193" s="149">
        <v>199495.07</v>
      </c>
      <c r="F193" s="31" t="s">
        <v>105</v>
      </c>
      <c r="G193" s="50"/>
    </row>
    <row r="194" ht="15.75" customHeight="1">
      <c r="A194" s="30" t="s">
        <v>196</v>
      </c>
      <c r="B194" s="30" t="s">
        <v>23</v>
      </c>
      <c r="C194" s="30">
        <v>11.0</v>
      </c>
      <c r="D194" s="50" t="s">
        <v>1847</v>
      </c>
      <c r="E194" s="149">
        <v>99420.0</v>
      </c>
      <c r="F194" s="31" t="s">
        <v>52</v>
      </c>
      <c r="G194" s="50"/>
    </row>
    <row r="195" ht="15.75" customHeight="1">
      <c r="A195" s="30" t="s">
        <v>197</v>
      </c>
      <c r="B195" s="30" t="s">
        <v>23</v>
      </c>
      <c r="C195" s="30">
        <v>1.0</v>
      </c>
      <c r="D195" s="50" t="s">
        <v>1847</v>
      </c>
      <c r="E195" s="149">
        <v>180379.25</v>
      </c>
      <c r="F195" s="31" t="s">
        <v>52</v>
      </c>
      <c r="G195" s="50"/>
    </row>
    <row r="196" ht="15.75" customHeight="1">
      <c r="A196" s="30" t="s">
        <v>197</v>
      </c>
      <c r="B196" s="30" t="s">
        <v>23</v>
      </c>
      <c r="C196" s="30">
        <v>2.0</v>
      </c>
      <c r="D196" s="50" t="s">
        <v>1847</v>
      </c>
      <c r="E196" s="149">
        <v>181659.72</v>
      </c>
      <c r="F196" s="31" t="s">
        <v>52</v>
      </c>
      <c r="G196" s="50"/>
    </row>
    <row r="197" ht="15.75" customHeight="1">
      <c r="A197" s="30" t="s">
        <v>197</v>
      </c>
      <c r="B197" s="30" t="s">
        <v>23</v>
      </c>
      <c r="C197" s="30">
        <v>3.0</v>
      </c>
      <c r="D197" s="50" t="s">
        <v>2270</v>
      </c>
      <c r="E197" s="149">
        <v>199482.57</v>
      </c>
      <c r="F197" s="31" t="s">
        <v>46</v>
      </c>
      <c r="G197" s="50"/>
    </row>
    <row r="198" ht="15.75" customHeight="1">
      <c r="A198" s="30" t="s">
        <v>197</v>
      </c>
      <c r="B198" s="30" t="s">
        <v>23</v>
      </c>
      <c r="C198" s="30">
        <v>4.0</v>
      </c>
      <c r="D198" s="50" t="s">
        <v>2270</v>
      </c>
      <c r="E198" s="149">
        <v>198939.34</v>
      </c>
      <c r="F198" s="31" t="s">
        <v>46</v>
      </c>
      <c r="G198" s="50"/>
    </row>
    <row r="199" ht="15.75" customHeight="1">
      <c r="A199" s="30" t="s">
        <v>197</v>
      </c>
      <c r="B199" s="30" t="s">
        <v>23</v>
      </c>
      <c r="C199" s="30">
        <v>5.0</v>
      </c>
      <c r="D199" s="50" t="s">
        <v>2270</v>
      </c>
      <c r="E199" s="149">
        <v>199049.49</v>
      </c>
      <c r="F199" s="31" t="s">
        <v>46</v>
      </c>
      <c r="G199" s="50"/>
    </row>
    <row r="200" ht="15.75" customHeight="1">
      <c r="A200" s="30" t="s">
        <v>197</v>
      </c>
      <c r="B200" s="30" t="s">
        <v>23</v>
      </c>
      <c r="C200" s="30">
        <v>6.0</v>
      </c>
      <c r="D200" s="50" t="s">
        <v>2270</v>
      </c>
      <c r="E200" s="149">
        <v>199049.49</v>
      </c>
      <c r="F200" s="31" t="s">
        <v>46</v>
      </c>
      <c r="G200" s="50"/>
    </row>
    <row r="201" ht="15.75" customHeight="1">
      <c r="A201" s="30" t="s">
        <v>197</v>
      </c>
      <c r="B201" s="30" t="s">
        <v>23</v>
      </c>
      <c r="C201" s="30">
        <v>7.0</v>
      </c>
      <c r="D201" s="50" t="s">
        <v>1847</v>
      </c>
      <c r="E201" s="149">
        <v>179145.88</v>
      </c>
      <c r="F201" s="31" t="s">
        <v>52</v>
      </c>
      <c r="G201" s="50"/>
    </row>
    <row r="202" ht="15.75" customHeight="1">
      <c r="A202" s="30" t="s">
        <v>202</v>
      </c>
      <c r="B202" s="30" t="s">
        <v>23</v>
      </c>
      <c r="C202" s="30">
        <v>1.0</v>
      </c>
      <c r="D202" s="50" t="s">
        <v>1847</v>
      </c>
      <c r="E202" s="149">
        <v>199136.02</v>
      </c>
      <c r="F202" s="31" t="s">
        <v>52</v>
      </c>
      <c r="G202" s="50"/>
    </row>
    <row r="203" ht="15.75" customHeight="1">
      <c r="A203" s="30" t="s">
        <v>202</v>
      </c>
      <c r="B203" s="30" t="s">
        <v>23</v>
      </c>
      <c r="C203" s="30">
        <v>2.0</v>
      </c>
      <c r="D203" s="50" t="s">
        <v>2250</v>
      </c>
      <c r="E203" s="149">
        <v>163968.05</v>
      </c>
      <c r="F203" s="31" t="s">
        <v>28</v>
      </c>
      <c r="G203" s="50"/>
    </row>
    <row r="204" ht="15.75" customHeight="1">
      <c r="A204" s="30" t="s">
        <v>202</v>
      </c>
      <c r="B204" s="30" t="s">
        <v>23</v>
      </c>
      <c r="C204" s="30">
        <v>3.0</v>
      </c>
      <c r="D204" s="50" t="s">
        <v>2250</v>
      </c>
      <c r="E204" s="149">
        <v>191926.68</v>
      </c>
      <c r="F204" s="31" t="s">
        <v>28</v>
      </c>
      <c r="G204" s="50"/>
    </row>
    <row r="205" ht="15.75" customHeight="1">
      <c r="A205" s="30" t="s">
        <v>202</v>
      </c>
      <c r="B205" s="30" t="s">
        <v>23</v>
      </c>
      <c r="C205" s="30">
        <v>4.0</v>
      </c>
      <c r="D205" s="50" t="s">
        <v>2250</v>
      </c>
      <c r="E205" s="149">
        <v>188078.52</v>
      </c>
      <c r="F205" s="31" t="s">
        <v>28</v>
      </c>
      <c r="G205" s="50"/>
    </row>
    <row r="206" ht="15.75" customHeight="1">
      <c r="A206" s="30" t="s">
        <v>202</v>
      </c>
      <c r="B206" s="30" t="s">
        <v>23</v>
      </c>
      <c r="C206" s="30">
        <v>5.0</v>
      </c>
      <c r="D206" s="50" t="s">
        <v>2270</v>
      </c>
      <c r="E206" s="149">
        <v>197802.8</v>
      </c>
      <c r="F206" s="31" t="s">
        <v>46</v>
      </c>
      <c r="G206" s="50"/>
    </row>
    <row r="207" ht="15.75" customHeight="1">
      <c r="A207" s="30" t="s">
        <v>202</v>
      </c>
      <c r="B207" s="30" t="s">
        <v>23</v>
      </c>
      <c r="C207" s="30">
        <v>6.0</v>
      </c>
      <c r="D207" s="50" t="s">
        <v>2270</v>
      </c>
      <c r="E207" s="149">
        <v>197926.54</v>
      </c>
      <c r="F207" s="31" t="s">
        <v>46</v>
      </c>
      <c r="G207" s="50"/>
    </row>
    <row r="208" ht="15.75" customHeight="1">
      <c r="A208" s="30" t="s">
        <v>202</v>
      </c>
      <c r="B208" s="30" t="s">
        <v>23</v>
      </c>
      <c r="C208" s="30">
        <v>7.0</v>
      </c>
      <c r="D208" s="50" t="s">
        <v>1449</v>
      </c>
      <c r="E208" s="149">
        <v>200000.0</v>
      </c>
      <c r="F208" s="31" t="s">
        <v>123</v>
      </c>
      <c r="G208" s="50"/>
    </row>
    <row r="209" ht="15.75" customHeight="1">
      <c r="A209" s="30" t="s">
        <v>202</v>
      </c>
      <c r="B209" s="30" t="s">
        <v>23</v>
      </c>
      <c r="C209" s="30">
        <v>8.0</v>
      </c>
      <c r="D209" s="50" t="s">
        <v>1453</v>
      </c>
      <c r="E209" s="149">
        <v>199109.12</v>
      </c>
      <c r="F209" s="31" t="s">
        <v>123</v>
      </c>
      <c r="G209" s="50"/>
    </row>
    <row r="210" ht="15.75" customHeight="1">
      <c r="A210" s="30" t="s">
        <v>202</v>
      </c>
      <c r="B210" s="30" t="s">
        <v>23</v>
      </c>
      <c r="C210" s="30">
        <v>9.0</v>
      </c>
      <c r="D210" s="50" t="s">
        <v>1449</v>
      </c>
      <c r="E210" s="149">
        <v>200000.0</v>
      </c>
      <c r="F210" s="31" t="s">
        <v>123</v>
      </c>
      <c r="G210" s="50"/>
    </row>
    <row r="211" ht="15.75" customHeight="1">
      <c r="A211" s="30" t="s">
        <v>202</v>
      </c>
      <c r="B211" s="30" t="s">
        <v>23</v>
      </c>
      <c r="C211" s="30">
        <v>10.0</v>
      </c>
      <c r="D211" s="50" t="s">
        <v>1451</v>
      </c>
      <c r="E211" s="149">
        <v>199840.0</v>
      </c>
      <c r="F211" s="31" t="s">
        <v>123</v>
      </c>
      <c r="G211" s="50"/>
    </row>
    <row r="212" ht="15.75" customHeight="1">
      <c r="A212" s="30" t="s">
        <v>203</v>
      </c>
      <c r="B212" s="30" t="s">
        <v>23</v>
      </c>
      <c r="C212" s="30">
        <v>1.0</v>
      </c>
      <c r="D212" s="50" t="s">
        <v>1453</v>
      </c>
      <c r="E212" s="149">
        <v>199234.35</v>
      </c>
      <c r="F212" s="31" t="s">
        <v>123</v>
      </c>
      <c r="G212" s="50"/>
    </row>
    <row r="213" ht="15.75" customHeight="1">
      <c r="A213" s="30" t="s">
        <v>203</v>
      </c>
      <c r="B213" s="30" t="s">
        <v>23</v>
      </c>
      <c r="C213" s="30">
        <v>2.0</v>
      </c>
      <c r="D213" s="50" t="s">
        <v>1449</v>
      </c>
      <c r="E213" s="149">
        <v>200000.0</v>
      </c>
      <c r="F213" s="31" t="s">
        <v>123</v>
      </c>
      <c r="G213" s="50"/>
    </row>
    <row r="214" ht="15.75" customHeight="1">
      <c r="A214" s="30" t="s">
        <v>203</v>
      </c>
      <c r="B214" s="30" t="s">
        <v>23</v>
      </c>
      <c r="C214" s="30">
        <v>3.0</v>
      </c>
      <c r="D214" s="50" t="s">
        <v>2270</v>
      </c>
      <c r="E214" s="149">
        <v>194418.66</v>
      </c>
      <c r="F214" s="31" t="s">
        <v>46</v>
      </c>
      <c r="G214" s="50"/>
    </row>
    <row r="215" ht="15.75" customHeight="1">
      <c r="A215" s="30" t="s">
        <v>203</v>
      </c>
      <c r="B215" s="30" t="s">
        <v>23</v>
      </c>
      <c r="C215" s="30">
        <v>4.0</v>
      </c>
      <c r="D215" s="50" t="s">
        <v>2286</v>
      </c>
      <c r="E215" s="149">
        <v>195492.85</v>
      </c>
      <c r="F215" s="31" t="s">
        <v>93</v>
      </c>
      <c r="G215" s="50"/>
    </row>
    <row r="216" ht="15.75" customHeight="1">
      <c r="A216" s="30" t="s">
        <v>203</v>
      </c>
      <c r="B216" s="30" t="s">
        <v>23</v>
      </c>
      <c r="C216" s="30">
        <v>5.0</v>
      </c>
      <c r="D216" s="50" t="s">
        <v>2287</v>
      </c>
      <c r="E216" s="149">
        <v>197852.82</v>
      </c>
      <c r="F216" s="31" t="s">
        <v>28</v>
      </c>
      <c r="G216" s="50"/>
    </row>
    <row r="217" ht="15.75" customHeight="1">
      <c r="A217" s="30" t="s">
        <v>203</v>
      </c>
      <c r="B217" s="30" t="s">
        <v>23</v>
      </c>
      <c r="C217" s="30">
        <v>6.0</v>
      </c>
      <c r="D217" s="50" t="s">
        <v>2270</v>
      </c>
      <c r="E217" s="149">
        <v>198468.6</v>
      </c>
      <c r="F217" s="31" t="s">
        <v>46</v>
      </c>
      <c r="G217" s="50"/>
    </row>
    <row r="218" ht="15.75" customHeight="1">
      <c r="A218" s="30" t="s">
        <v>203</v>
      </c>
      <c r="B218" s="30" t="s">
        <v>23</v>
      </c>
      <c r="C218" s="30">
        <v>7.0</v>
      </c>
      <c r="D218" s="50" t="s">
        <v>2270</v>
      </c>
      <c r="E218" s="149">
        <v>198743.54</v>
      </c>
      <c r="F218" s="31" t="s">
        <v>46</v>
      </c>
      <c r="G218" s="50"/>
    </row>
    <row r="219" ht="15.75" customHeight="1">
      <c r="A219" s="30" t="s">
        <v>203</v>
      </c>
      <c r="B219" s="30" t="s">
        <v>23</v>
      </c>
      <c r="C219" s="30">
        <v>8.0</v>
      </c>
      <c r="D219" s="50" t="s">
        <v>2270</v>
      </c>
      <c r="E219" s="149">
        <v>199001.59</v>
      </c>
      <c r="F219" s="31" t="s">
        <v>46</v>
      </c>
      <c r="G219" s="50"/>
    </row>
    <row r="220" ht="15.75" customHeight="1">
      <c r="A220" s="30" t="s">
        <v>203</v>
      </c>
      <c r="B220" s="30" t="s">
        <v>23</v>
      </c>
      <c r="C220" s="30">
        <v>9.0</v>
      </c>
      <c r="D220" s="50" t="s">
        <v>1172</v>
      </c>
      <c r="E220" s="149">
        <v>96450.92</v>
      </c>
      <c r="F220" s="31" t="s">
        <v>93</v>
      </c>
      <c r="G220" s="50"/>
    </row>
    <row r="221" ht="15.75" customHeight="1">
      <c r="A221" s="30" t="s">
        <v>203</v>
      </c>
      <c r="B221" s="30" t="s">
        <v>23</v>
      </c>
      <c r="C221" s="30">
        <v>10.0</v>
      </c>
      <c r="D221" s="50" t="s">
        <v>2286</v>
      </c>
      <c r="E221" s="149">
        <v>99276.24</v>
      </c>
      <c r="F221" s="31" t="s">
        <v>93</v>
      </c>
      <c r="G221" s="50"/>
    </row>
    <row r="222" ht="15.75" customHeight="1">
      <c r="A222" s="30" t="s">
        <v>204</v>
      </c>
      <c r="B222" s="30" t="s">
        <v>23</v>
      </c>
      <c r="C222" s="30">
        <v>1.0</v>
      </c>
      <c r="D222" s="50" t="s">
        <v>1449</v>
      </c>
      <c r="E222" s="149">
        <v>200000.0</v>
      </c>
      <c r="F222" s="31" t="s">
        <v>123</v>
      </c>
      <c r="G222" s="50"/>
    </row>
    <row r="223" ht="15.75" customHeight="1">
      <c r="A223" s="30" t="s">
        <v>204</v>
      </c>
      <c r="B223" s="30" t="s">
        <v>23</v>
      </c>
      <c r="C223" s="30">
        <v>2.0</v>
      </c>
      <c r="D223" s="50" t="s">
        <v>2270</v>
      </c>
      <c r="E223" s="149">
        <v>199387.5</v>
      </c>
      <c r="F223" s="31" t="s">
        <v>46</v>
      </c>
      <c r="G223" s="50"/>
    </row>
    <row r="224" ht="15.75" customHeight="1">
      <c r="A224" s="30" t="s">
        <v>204</v>
      </c>
      <c r="B224" s="30" t="s">
        <v>23</v>
      </c>
      <c r="C224" s="30">
        <v>3.0</v>
      </c>
      <c r="D224" s="50" t="s">
        <v>2270</v>
      </c>
      <c r="E224" s="149">
        <v>199846.01</v>
      </c>
      <c r="F224" s="31" t="s">
        <v>46</v>
      </c>
      <c r="G224" s="50"/>
    </row>
    <row r="225" ht="15.75" customHeight="1">
      <c r="A225" s="30" t="s">
        <v>204</v>
      </c>
      <c r="B225" s="30" t="s">
        <v>23</v>
      </c>
      <c r="C225" s="30">
        <v>4.0</v>
      </c>
      <c r="D225" s="50" t="s">
        <v>2288</v>
      </c>
      <c r="E225" s="149">
        <v>197473.52</v>
      </c>
      <c r="F225" s="31" t="s">
        <v>123</v>
      </c>
      <c r="G225" s="50"/>
    </row>
    <row r="226" ht="15.75" customHeight="1">
      <c r="A226" s="30" t="s">
        <v>204</v>
      </c>
      <c r="B226" s="30" t="s">
        <v>23</v>
      </c>
      <c r="C226" s="30">
        <v>5.0</v>
      </c>
      <c r="D226" s="50" t="s">
        <v>2289</v>
      </c>
      <c r="E226" s="149">
        <v>178200.0</v>
      </c>
      <c r="F226" s="31" t="s">
        <v>28</v>
      </c>
      <c r="G226" s="50"/>
    </row>
    <row r="227" ht="15.75" customHeight="1">
      <c r="A227" s="30" t="s">
        <v>204</v>
      </c>
      <c r="B227" s="30" t="s">
        <v>23</v>
      </c>
      <c r="C227" s="30">
        <v>6.0</v>
      </c>
      <c r="D227" s="50" t="s">
        <v>2250</v>
      </c>
      <c r="E227" s="149">
        <v>195565.62</v>
      </c>
      <c r="F227" s="31" t="s">
        <v>28</v>
      </c>
      <c r="G227" s="50"/>
    </row>
    <row r="228" ht="15.75" customHeight="1">
      <c r="A228" s="30" t="s">
        <v>204</v>
      </c>
      <c r="B228" s="30" t="s">
        <v>23</v>
      </c>
      <c r="C228" s="30">
        <v>7.0</v>
      </c>
      <c r="D228" s="50" t="s">
        <v>2270</v>
      </c>
      <c r="E228" s="149">
        <v>197432.5</v>
      </c>
      <c r="F228" s="31" t="s">
        <v>46</v>
      </c>
      <c r="G228" s="50"/>
    </row>
    <row r="229" ht="15.75" customHeight="1">
      <c r="A229" s="30" t="s">
        <v>204</v>
      </c>
      <c r="B229" s="30" t="s">
        <v>23</v>
      </c>
      <c r="C229" s="30">
        <v>8.0</v>
      </c>
      <c r="D229" s="50" t="s">
        <v>2270</v>
      </c>
      <c r="E229" s="149">
        <v>193819.5</v>
      </c>
      <c r="F229" s="31" t="s">
        <v>46</v>
      </c>
      <c r="G229" s="50"/>
    </row>
    <row r="230" ht="15.75" customHeight="1">
      <c r="A230" s="30" t="s">
        <v>204</v>
      </c>
      <c r="B230" s="30" t="s">
        <v>23</v>
      </c>
      <c r="C230" s="30">
        <v>9.0</v>
      </c>
      <c r="D230" s="50" t="s">
        <v>2270</v>
      </c>
      <c r="E230" s="149">
        <v>197664.63</v>
      </c>
      <c r="F230" s="31" t="s">
        <v>46</v>
      </c>
      <c r="G230" s="50"/>
    </row>
    <row r="231" ht="15.75" customHeight="1">
      <c r="A231" s="30" t="s">
        <v>204</v>
      </c>
      <c r="B231" s="30" t="s">
        <v>23</v>
      </c>
      <c r="C231" s="30">
        <v>10.0</v>
      </c>
      <c r="D231" s="50" t="s">
        <v>2250</v>
      </c>
      <c r="E231" s="149">
        <v>193783.71</v>
      </c>
      <c r="F231" s="31" t="s">
        <v>28</v>
      </c>
      <c r="G231" s="50"/>
    </row>
    <row r="232" ht="15.75" customHeight="1">
      <c r="A232" s="30" t="s">
        <v>205</v>
      </c>
      <c r="B232" s="30" t="s">
        <v>23</v>
      </c>
      <c r="C232" s="30">
        <v>1.0</v>
      </c>
      <c r="D232" s="50" t="s">
        <v>1453</v>
      </c>
      <c r="E232" s="149">
        <v>199556.45</v>
      </c>
      <c r="F232" s="31" t="s">
        <v>123</v>
      </c>
      <c r="G232" s="50"/>
    </row>
    <row r="233" ht="15.75" customHeight="1">
      <c r="A233" s="30" t="s">
        <v>205</v>
      </c>
      <c r="B233" s="30" t="s">
        <v>23</v>
      </c>
      <c r="C233" s="30">
        <v>2.0</v>
      </c>
      <c r="D233" s="50" t="s">
        <v>2290</v>
      </c>
      <c r="E233" s="149">
        <v>199772.83</v>
      </c>
      <c r="F233" s="31" t="s">
        <v>70</v>
      </c>
      <c r="G233" s="50"/>
    </row>
    <row r="234" ht="15.75" customHeight="1">
      <c r="A234" s="30" t="s">
        <v>205</v>
      </c>
      <c r="B234" s="30" t="s">
        <v>23</v>
      </c>
      <c r="C234" s="30">
        <v>3.0</v>
      </c>
      <c r="D234" s="50" t="s">
        <v>2270</v>
      </c>
      <c r="E234" s="149">
        <v>196691.14</v>
      </c>
      <c r="F234" s="31" t="s">
        <v>46</v>
      </c>
      <c r="G234" s="50"/>
    </row>
    <row r="235" ht="15.75" customHeight="1">
      <c r="A235" s="30" t="s">
        <v>205</v>
      </c>
      <c r="B235" s="30" t="s">
        <v>23</v>
      </c>
      <c r="C235" s="30">
        <v>4.0</v>
      </c>
      <c r="D235" s="50" t="s">
        <v>2250</v>
      </c>
      <c r="E235" s="149">
        <v>196444.22</v>
      </c>
      <c r="F235" s="31" t="s">
        <v>28</v>
      </c>
      <c r="G235" s="50"/>
    </row>
    <row r="236" ht="15.75" customHeight="1">
      <c r="A236" s="30" t="s">
        <v>205</v>
      </c>
      <c r="B236" s="30" t="s">
        <v>23</v>
      </c>
      <c r="C236" s="30">
        <v>5.0</v>
      </c>
      <c r="D236" s="50" t="s">
        <v>2290</v>
      </c>
      <c r="E236" s="149">
        <v>99958.15</v>
      </c>
      <c r="F236" s="31" t="s">
        <v>70</v>
      </c>
      <c r="G236" s="50"/>
    </row>
    <row r="237" ht="15.75" customHeight="1">
      <c r="A237" s="30" t="s">
        <v>205</v>
      </c>
      <c r="B237" s="30" t="s">
        <v>23</v>
      </c>
      <c r="C237" s="30">
        <v>6.0</v>
      </c>
      <c r="D237" s="50" t="s">
        <v>2250</v>
      </c>
      <c r="E237" s="149">
        <v>195571.47</v>
      </c>
      <c r="F237" s="31" t="s">
        <v>28</v>
      </c>
      <c r="G237" s="50"/>
    </row>
    <row r="238" ht="15.75" customHeight="1">
      <c r="A238" s="30" t="s">
        <v>205</v>
      </c>
      <c r="B238" s="30" t="s">
        <v>23</v>
      </c>
      <c r="C238" s="30">
        <v>7.0</v>
      </c>
      <c r="D238" s="50" t="s">
        <v>2291</v>
      </c>
      <c r="E238" s="149">
        <v>188146.84</v>
      </c>
      <c r="F238" s="31" t="s">
        <v>93</v>
      </c>
      <c r="G238" s="50"/>
    </row>
    <row r="239" ht="15.75" customHeight="1">
      <c r="A239" s="30" t="s">
        <v>205</v>
      </c>
      <c r="B239" s="30" t="s">
        <v>23</v>
      </c>
      <c r="C239" s="30">
        <v>8.0</v>
      </c>
      <c r="D239" s="50" t="s">
        <v>2292</v>
      </c>
      <c r="E239" s="149">
        <v>196573.64</v>
      </c>
      <c r="F239" s="31" t="s">
        <v>93</v>
      </c>
      <c r="G239" s="50"/>
    </row>
    <row r="240" ht="15.75" customHeight="1">
      <c r="A240" s="30" t="s">
        <v>205</v>
      </c>
      <c r="B240" s="30" t="s">
        <v>23</v>
      </c>
      <c r="C240" s="30">
        <v>9.0</v>
      </c>
      <c r="D240" s="50" t="s">
        <v>2270</v>
      </c>
      <c r="E240" s="149">
        <v>199226.72</v>
      </c>
      <c r="F240" s="31" t="s">
        <v>46</v>
      </c>
      <c r="G240" s="50"/>
    </row>
    <row r="241" ht="15.75" customHeight="1">
      <c r="A241" s="229" t="s">
        <v>205</v>
      </c>
      <c r="B241" s="229" t="s">
        <v>23</v>
      </c>
      <c r="C241" s="229">
        <v>10.0</v>
      </c>
      <c r="D241" s="230" t="s">
        <v>2250</v>
      </c>
      <c r="E241" s="231">
        <v>92436.82</v>
      </c>
      <c r="F241" s="232" t="s">
        <v>28</v>
      </c>
      <c r="G241" s="50"/>
    </row>
    <row r="242" ht="15.75" customHeight="1">
      <c r="A242" s="30" t="s">
        <v>195</v>
      </c>
      <c r="B242" s="30" t="s">
        <v>7</v>
      </c>
      <c r="C242" s="30"/>
      <c r="D242" s="50" t="s">
        <v>2293</v>
      </c>
      <c r="E242" s="149">
        <v>190000.0</v>
      </c>
      <c r="F242" s="31" t="s">
        <v>111</v>
      </c>
      <c r="G242" s="50"/>
    </row>
    <row r="243" ht="15.75" customHeight="1">
      <c r="A243" s="30" t="s">
        <v>195</v>
      </c>
      <c r="B243" s="30" t="s">
        <v>7</v>
      </c>
      <c r="C243" s="30"/>
      <c r="D243" s="50" t="s">
        <v>2293</v>
      </c>
      <c r="E243" s="149">
        <v>190000.0</v>
      </c>
      <c r="F243" s="31" t="s">
        <v>111</v>
      </c>
      <c r="G243" s="50"/>
    </row>
    <row r="244" ht="15.75" customHeight="1">
      <c r="A244" s="30" t="s">
        <v>194</v>
      </c>
      <c r="B244" s="30" t="s">
        <v>7</v>
      </c>
      <c r="C244" s="30"/>
      <c r="D244" s="50" t="s">
        <v>1391</v>
      </c>
      <c r="E244" s="149">
        <v>200000.0</v>
      </c>
      <c r="F244" s="31" t="s">
        <v>31</v>
      </c>
      <c r="G244" s="50"/>
    </row>
    <row r="245" ht="15.75" customHeight="1">
      <c r="A245" s="30" t="s">
        <v>194</v>
      </c>
      <c r="B245" s="30" t="s">
        <v>7</v>
      </c>
      <c r="C245" s="30"/>
      <c r="D245" s="50" t="s">
        <v>1391</v>
      </c>
      <c r="E245" s="149">
        <v>200000.0</v>
      </c>
      <c r="F245" s="31" t="s">
        <v>31</v>
      </c>
      <c r="G245" s="50"/>
    </row>
    <row r="246" ht="15.75" customHeight="1">
      <c r="A246" s="30" t="s">
        <v>194</v>
      </c>
      <c r="B246" s="30" t="s">
        <v>7</v>
      </c>
      <c r="C246" s="30"/>
      <c r="D246" s="50" t="s">
        <v>1391</v>
      </c>
      <c r="E246" s="149">
        <v>200000.0</v>
      </c>
      <c r="F246" s="31" t="s">
        <v>31</v>
      </c>
      <c r="G246" s="50"/>
    </row>
    <row r="247" ht="15.75" customHeight="1">
      <c r="A247" s="30" t="s">
        <v>202</v>
      </c>
      <c r="B247" s="30" t="s">
        <v>7</v>
      </c>
      <c r="C247" s="30"/>
      <c r="D247" s="50" t="s">
        <v>761</v>
      </c>
      <c r="E247" s="149">
        <v>146736.44</v>
      </c>
      <c r="F247" s="31" t="s">
        <v>8</v>
      </c>
      <c r="G247" s="50"/>
    </row>
    <row r="248" ht="15.75" customHeight="1">
      <c r="A248" s="30" t="s">
        <v>204</v>
      </c>
      <c r="B248" s="30" t="s">
        <v>7</v>
      </c>
      <c r="C248" s="30"/>
      <c r="D248" s="50" t="s">
        <v>761</v>
      </c>
      <c r="E248" s="149">
        <v>197309.1</v>
      </c>
      <c r="F248" s="31" t="s">
        <v>8</v>
      </c>
      <c r="G248" s="50"/>
    </row>
    <row r="249" ht="15.75" customHeight="1">
      <c r="A249" s="30" t="s">
        <v>203</v>
      </c>
      <c r="B249" s="30" t="s">
        <v>7</v>
      </c>
      <c r="C249" s="30"/>
      <c r="D249" s="50" t="s">
        <v>761</v>
      </c>
      <c r="E249" s="149">
        <v>194463.86</v>
      </c>
      <c r="F249" s="31" t="s">
        <v>8</v>
      </c>
      <c r="G249" s="50"/>
    </row>
    <row r="250" ht="15.75" customHeight="1">
      <c r="A250" s="30" t="s">
        <v>204</v>
      </c>
      <c r="B250" s="30" t="s">
        <v>7</v>
      </c>
      <c r="C250" s="30"/>
      <c r="D250" s="50" t="s">
        <v>761</v>
      </c>
      <c r="E250" s="149">
        <v>198463.86</v>
      </c>
      <c r="F250" s="31" t="s">
        <v>8</v>
      </c>
      <c r="G250" s="50"/>
    </row>
    <row r="251" ht="15.75" customHeight="1">
      <c r="A251" s="30" t="s">
        <v>195</v>
      </c>
      <c r="B251" s="30" t="s">
        <v>7</v>
      </c>
      <c r="C251" s="30"/>
      <c r="D251" s="50" t="s">
        <v>1391</v>
      </c>
      <c r="E251" s="149">
        <v>200000.0</v>
      </c>
      <c r="F251" s="31" t="s">
        <v>31</v>
      </c>
      <c r="G251" s="50"/>
    </row>
    <row r="252" ht="15.75" customHeight="1">
      <c r="A252" s="30" t="s">
        <v>195</v>
      </c>
      <c r="B252" s="30" t="s">
        <v>7</v>
      </c>
      <c r="C252" s="30"/>
      <c r="D252" s="50" t="s">
        <v>1391</v>
      </c>
      <c r="E252" s="149">
        <v>200000.0</v>
      </c>
      <c r="F252" s="31" t="s">
        <v>31</v>
      </c>
      <c r="G252" s="50"/>
    </row>
    <row r="253" ht="15.75" customHeight="1">
      <c r="A253" s="30" t="s">
        <v>195</v>
      </c>
      <c r="B253" s="30" t="s">
        <v>7</v>
      </c>
      <c r="C253" s="30"/>
      <c r="D253" s="50" t="s">
        <v>1391</v>
      </c>
      <c r="E253" s="149">
        <v>200000.0</v>
      </c>
      <c r="F253" s="31" t="s">
        <v>31</v>
      </c>
      <c r="G253" s="50"/>
    </row>
    <row r="254" ht="15.75" customHeight="1">
      <c r="A254" s="30" t="s">
        <v>203</v>
      </c>
      <c r="B254" s="30" t="s">
        <v>7</v>
      </c>
      <c r="C254" s="30"/>
      <c r="D254" s="50" t="s">
        <v>2294</v>
      </c>
      <c r="E254" s="149">
        <v>88079.68</v>
      </c>
      <c r="F254" s="31" t="s">
        <v>117</v>
      </c>
      <c r="G254" s="50"/>
    </row>
    <row r="255" ht="15.75" customHeight="1">
      <c r="A255" s="30" t="s">
        <v>204</v>
      </c>
      <c r="B255" s="30" t="s">
        <v>7</v>
      </c>
      <c r="C255" s="30"/>
      <c r="D255" s="50" t="s">
        <v>2294</v>
      </c>
      <c r="E255" s="149">
        <v>94340.0</v>
      </c>
      <c r="F255" s="31" t="s">
        <v>117</v>
      </c>
      <c r="G255" s="50"/>
    </row>
    <row r="256" ht="15.75" customHeight="1">
      <c r="A256" s="30" t="s">
        <v>202</v>
      </c>
      <c r="B256" s="30" t="s">
        <v>7</v>
      </c>
      <c r="C256" s="30"/>
      <c r="D256" s="50" t="s">
        <v>2294</v>
      </c>
      <c r="E256" s="149">
        <v>139596.19</v>
      </c>
      <c r="F256" s="31" t="s">
        <v>117</v>
      </c>
      <c r="G256" s="50"/>
    </row>
    <row r="257" ht="15.75" customHeight="1">
      <c r="A257" s="30" t="s">
        <v>202</v>
      </c>
      <c r="B257" s="30" t="s">
        <v>7</v>
      </c>
      <c r="C257" s="30"/>
      <c r="D257" s="50" t="s">
        <v>2294</v>
      </c>
      <c r="E257" s="149">
        <v>149620.97</v>
      </c>
      <c r="F257" s="31" t="s">
        <v>117</v>
      </c>
      <c r="G257" s="50"/>
    </row>
    <row r="258" ht="15.75" customHeight="1">
      <c r="A258" s="30" t="s">
        <v>203</v>
      </c>
      <c r="B258" s="30" t="s">
        <v>7</v>
      </c>
      <c r="C258" s="30"/>
      <c r="D258" s="50" t="s">
        <v>2295</v>
      </c>
      <c r="E258" s="149">
        <v>163555.4</v>
      </c>
      <c r="F258" s="31" t="s">
        <v>8</v>
      </c>
      <c r="G258" s="50"/>
    </row>
    <row r="259" ht="15.75" customHeight="1">
      <c r="A259" s="30" t="s">
        <v>202</v>
      </c>
      <c r="B259" s="30" t="s">
        <v>7</v>
      </c>
      <c r="C259" s="30"/>
      <c r="D259" s="50" t="s">
        <v>2295</v>
      </c>
      <c r="E259" s="149">
        <v>141290.3</v>
      </c>
      <c r="F259" s="31" t="s">
        <v>8</v>
      </c>
      <c r="G259" s="50"/>
    </row>
    <row r="260" ht="15.75" customHeight="1">
      <c r="A260" s="30" t="s">
        <v>190</v>
      </c>
      <c r="B260" s="30" t="s">
        <v>7</v>
      </c>
      <c r="C260" s="30"/>
      <c r="D260" s="50" t="s">
        <v>2296</v>
      </c>
      <c r="E260" s="149">
        <v>187951.24</v>
      </c>
      <c r="F260" s="31" t="s">
        <v>46</v>
      </c>
      <c r="G260" s="50"/>
    </row>
    <row r="261" ht="15.75" customHeight="1">
      <c r="A261" s="30" t="s">
        <v>190</v>
      </c>
      <c r="B261" s="30" t="s">
        <v>7</v>
      </c>
      <c r="C261" s="30"/>
      <c r="D261" s="50" t="s">
        <v>2296</v>
      </c>
      <c r="E261" s="149">
        <v>187813.74</v>
      </c>
      <c r="F261" s="31" t="s">
        <v>46</v>
      </c>
      <c r="G261" s="50"/>
    </row>
    <row r="262" ht="15.75" customHeight="1">
      <c r="A262" s="30" t="s">
        <v>202</v>
      </c>
      <c r="B262" s="30" t="s">
        <v>7</v>
      </c>
      <c r="C262" s="30"/>
      <c r="D262" s="50" t="s">
        <v>2297</v>
      </c>
      <c r="E262" s="149">
        <v>196922.34</v>
      </c>
      <c r="F262" s="31" t="s">
        <v>76</v>
      </c>
      <c r="G262" s="50"/>
    </row>
    <row r="263" ht="15.75" customHeight="1">
      <c r="A263" s="30" t="s">
        <v>202</v>
      </c>
      <c r="B263" s="30" t="s">
        <v>7</v>
      </c>
      <c r="C263" s="30"/>
      <c r="D263" s="50" t="s">
        <v>2295</v>
      </c>
      <c r="E263" s="149">
        <v>43671.0</v>
      </c>
      <c r="F263" s="31" t="s">
        <v>8</v>
      </c>
      <c r="G263" s="50"/>
    </row>
    <row r="264" ht="15.75" customHeight="1">
      <c r="A264" s="30" t="s">
        <v>191</v>
      </c>
      <c r="B264" s="30" t="s">
        <v>7</v>
      </c>
      <c r="C264" s="30"/>
      <c r="D264" s="50" t="s">
        <v>2231</v>
      </c>
      <c r="E264" s="149">
        <v>175000.34</v>
      </c>
      <c r="F264" s="31" t="s">
        <v>87</v>
      </c>
      <c r="G264" s="50"/>
    </row>
    <row r="265" ht="15.75" customHeight="1">
      <c r="A265" s="30" t="s">
        <v>202</v>
      </c>
      <c r="B265" s="30" t="s">
        <v>7</v>
      </c>
      <c r="C265" s="30"/>
      <c r="D265" s="50" t="s">
        <v>2298</v>
      </c>
      <c r="E265" s="149">
        <v>175240.8</v>
      </c>
      <c r="F265" s="31" t="s">
        <v>28</v>
      </c>
      <c r="G265" s="50"/>
    </row>
    <row r="266" ht="15.75" customHeight="1">
      <c r="A266" s="30" t="s">
        <v>203</v>
      </c>
      <c r="B266" s="30" t="s">
        <v>7</v>
      </c>
      <c r="C266" s="30"/>
      <c r="D266" s="50" t="s">
        <v>1132</v>
      </c>
      <c r="E266" s="149">
        <v>182361.34</v>
      </c>
      <c r="F266" s="31" t="s">
        <v>102</v>
      </c>
      <c r="G266" s="50"/>
    </row>
    <row r="267" ht="15.75" customHeight="1">
      <c r="A267" s="30" t="s">
        <v>203</v>
      </c>
      <c r="B267" s="30" t="s">
        <v>7</v>
      </c>
      <c r="C267" s="30"/>
      <c r="D267" s="50" t="s">
        <v>1132</v>
      </c>
      <c r="E267" s="149">
        <v>181679.71</v>
      </c>
      <c r="F267" s="31" t="s">
        <v>102</v>
      </c>
      <c r="G267" s="50"/>
    </row>
    <row r="268" ht="15.75" customHeight="1">
      <c r="A268" s="30" t="s">
        <v>205</v>
      </c>
      <c r="B268" s="30" t="s">
        <v>7</v>
      </c>
      <c r="C268" s="30"/>
      <c r="D268" s="50" t="s">
        <v>2299</v>
      </c>
      <c r="E268" s="149">
        <v>155819.68</v>
      </c>
      <c r="F268" s="31" t="s">
        <v>67</v>
      </c>
      <c r="G268" s="50"/>
    </row>
    <row r="269" ht="15.75" customHeight="1">
      <c r="A269" s="30" t="s">
        <v>203</v>
      </c>
      <c r="B269" s="30" t="s">
        <v>7</v>
      </c>
      <c r="C269" s="30"/>
      <c r="D269" s="50" t="s">
        <v>1132</v>
      </c>
      <c r="E269" s="149">
        <v>182009.7</v>
      </c>
      <c r="F269" s="31" t="s">
        <v>102</v>
      </c>
      <c r="G269" s="50"/>
    </row>
    <row r="270" ht="15.75" customHeight="1">
      <c r="A270" s="30" t="s">
        <v>202</v>
      </c>
      <c r="B270" s="30" t="s">
        <v>7</v>
      </c>
      <c r="C270" s="30"/>
      <c r="D270" s="50" t="s">
        <v>2279</v>
      </c>
      <c r="E270" s="149">
        <v>42126.0</v>
      </c>
      <c r="F270" s="31" t="s">
        <v>120</v>
      </c>
      <c r="G270" s="50"/>
    </row>
    <row r="271" ht="15.75" customHeight="1">
      <c r="A271" s="30" t="s">
        <v>202</v>
      </c>
      <c r="B271" s="30" t="s">
        <v>7</v>
      </c>
      <c r="C271" s="30"/>
      <c r="D271" s="50" t="s">
        <v>1850</v>
      </c>
      <c r="E271" s="149">
        <v>182476.01</v>
      </c>
      <c r="F271" s="31" t="s">
        <v>76</v>
      </c>
      <c r="G271" s="50"/>
    </row>
    <row r="272" ht="15.75" customHeight="1">
      <c r="A272" s="30" t="s">
        <v>190</v>
      </c>
      <c r="B272" s="30" t="s">
        <v>7</v>
      </c>
      <c r="C272" s="30"/>
      <c r="D272" s="50" t="s">
        <v>2295</v>
      </c>
      <c r="E272" s="149">
        <v>141124.62</v>
      </c>
      <c r="F272" s="31" t="s">
        <v>8</v>
      </c>
      <c r="G272" s="50"/>
    </row>
    <row r="273" ht="15.75" customHeight="1">
      <c r="A273" s="30" t="s">
        <v>194</v>
      </c>
      <c r="B273" s="30" t="s">
        <v>7</v>
      </c>
      <c r="C273" s="30"/>
      <c r="D273" s="50" t="s">
        <v>1847</v>
      </c>
      <c r="E273" s="149">
        <v>67781.77</v>
      </c>
      <c r="F273" s="31" t="s">
        <v>52</v>
      </c>
      <c r="G273" s="50"/>
    </row>
    <row r="274" ht="15.75" customHeight="1">
      <c r="A274" s="30" t="s">
        <v>204</v>
      </c>
      <c r="B274" s="30" t="s">
        <v>7</v>
      </c>
      <c r="C274" s="30"/>
      <c r="D274" s="50" t="s">
        <v>2296</v>
      </c>
      <c r="E274" s="149">
        <v>189504.1</v>
      </c>
      <c r="F274" s="31" t="s">
        <v>46</v>
      </c>
      <c r="G274" s="50"/>
    </row>
    <row r="275" ht="15.75" customHeight="1">
      <c r="A275" s="30" t="s">
        <v>204</v>
      </c>
      <c r="B275" s="30" t="s">
        <v>7</v>
      </c>
      <c r="C275" s="30"/>
      <c r="D275" s="50" t="s">
        <v>2296</v>
      </c>
      <c r="E275" s="149">
        <v>189353.72</v>
      </c>
      <c r="F275" s="31" t="s">
        <v>46</v>
      </c>
      <c r="G275" s="50"/>
    </row>
    <row r="276" ht="15.75" customHeight="1">
      <c r="A276" s="30" t="s">
        <v>204</v>
      </c>
      <c r="B276" s="30" t="s">
        <v>7</v>
      </c>
      <c r="C276" s="30"/>
      <c r="D276" s="50" t="s">
        <v>2296</v>
      </c>
      <c r="E276" s="149">
        <v>189493.37</v>
      </c>
      <c r="F276" s="31" t="s">
        <v>46</v>
      </c>
      <c r="G276" s="50"/>
    </row>
    <row r="277" ht="15.75" customHeight="1">
      <c r="A277" s="30" t="s">
        <v>197</v>
      </c>
      <c r="B277" s="30" t="s">
        <v>7</v>
      </c>
      <c r="C277" s="30"/>
      <c r="D277" s="50" t="s">
        <v>1132</v>
      </c>
      <c r="E277" s="149">
        <v>137536.0</v>
      </c>
      <c r="F277" s="31" t="s">
        <v>102</v>
      </c>
      <c r="G277" s="50"/>
    </row>
    <row r="278" ht="15.75" customHeight="1">
      <c r="A278" s="30" t="s">
        <v>205</v>
      </c>
      <c r="B278" s="30" t="s">
        <v>7</v>
      </c>
      <c r="C278" s="30"/>
      <c r="D278" s="50" t="s">
        <v>2280</v>
      </c>
      <c r="E278" s="149">
        <v>190000.0</v>
      </c>
      <c r="F278" s="31" t="s">
        <v>31</v>
      </c>
      <c r="G278" s="50"/>
    </row>
    <row r="279" ht="15.75" customHeight="1">
      <c r="A279" s="30" t="s">
        <v>196</v>
      </c>
      <c r="B279" s="30" t="s">
        <v>7</v>
      </c>
      <c r="C279" s="30"/>
      <c r="D279" s="50" t="s">
        <v>2300</v>
      </c>
      <c r="E279" s="149">
        <v>137259.51</v>
      </c>
      <c r="F279" s="31" t="s">
        <v>90</v>
      </c>
      <c r="G279" s="50"/>
    </row>
    <row r="280" ht="15.75" customHeight="1">
      <c r="A280" s="30" t="s">
        <v>196</v>
      </c>
      <c r="B280" s="30" t="s">
        <v>7</v>
      </c>
      <c r="C280" s="30"/>
      <c r="D280" s="50" t="s">
        <v>2300</v>
      </c>
      <c r="E280" s="149">
        <v>137255.28</v>
      </c>
      <c r="F280" s="31" t="s">
        <v>90</v>
      </c>
      <c r="G280" s="50"/>
    </row>
    <row r="281" ht="15.75" customHeight="1">
      <c r="A281" s="30" t="s">
        <v>196</v>
      </c>
      <c r="B281" s="30" t="s">
        <v>7</v>
      </c>
      <c r="C281" s="30"/>
      <c r="D281" s="50" t="s">
        <v>2300</v>
      </c>
      <c r="E281" s="149">
        <v>137084.22</v>
      </c>
      <c r="F281" s="31" t="s">
        <v>90</v>
      </c>
      <c r="G281" s="50"/>
    </row>
    <row r="282" ht="15.75" customHeight="1">
      <c r="A282" s="30" t="s">
        <v>197</v>
      </c>
      <c r="B282" s="30" t="s">
        <v>7</v>
      </c>
      <c r="C282" s="30"/>
      <c r="D282" s="50" t="s">
        <v>2300</v>
      </c>
      <c r="E282" s="149">
        <v>136949.48</v>
      </c>
      <c r="F282" s="31" t="s">
        <v>90</v>
      </c>
      <c r="G282" s="50"/>
    </row>
    <row r="283" ht="15.75" customHeight="1">
      <c r="A283" s="30" t="s">
        <v>197</v>
      </c>
      <c r="B283" s="30" t="s">
        <v>7</v>
      </c>
      <c r="C283" s="30"/>
      <c r="D283" s="50" t="s">
        <v>1132</v>
      </c>
      <c r="E283" s="149">
        <v>137042.26</v>
      </c>
      <c r="F283" s="31" t="s">
        <v>102</v>
      </c>
      <c r="G283" s="50"/>
    </row>
    <row r="284" ht="15.75" customHeight="1">
      <c r="A284" s="30" t="s">
        <v>197</v>
      </c>
      <c r="B284" s="30" t="s">
        <v>7</v>
      </c>
      <c r="C284" s="30"/>
      <c r="D284" s="50" t="s">
        <v>2300</v>
      </c>
      <c r="E284" s="149">
        <v>137251.25</v>
      </c>
      <c r="F284" s="31" t="s">
        <v>90</v>
      </c>
      <c r="G284" s="50"/>
    </row>
    <row r="285" ht="15.75" customHeight="1">
      <c r="A285" s="30" t="s">
        <v>197</v>
      </c>
      <c r="B285" s="30" t="s">
        <v>7</v>
      </c>
      <c r="C285" s="30"/>
      <c r="D285" s="50" t="s">
        <v>2300</v>
      </c>
      <c r="E285" s="149">
        <v>137042.08</v>
      </c>
      <c r="F285" s="31" t="s">
        <v>90</v>
      </c>
      <c r="G285" s="50"/>
    </row>
    <row r="286" ht="15.75" customHeight="1">
      <c r="A286" s="30" t="s">
        <v>197</v>
      </c>
      <c r="B286" s="30" t="s">
        <v>7</v>
      </c>
      <c r="C286" s="30"/>
      <c r="D286" s="50" t="s">
        <v>1132</v>
      </c>
      <c r="E286" s="149">
        <v>137488.86</v>
      </c>
      <c r="F286" s="31" t="s">
        <v>102</v>
      </c>
      <c r="G286" s="50"/>
    </row>
    <row r="287" ht="15.75" customHeight="1">
      <c r="A287" s="30" t="s">
        <v>196</v>
      </c>
      <c r="B287" s="30" t="s">
        <v>7</v>
      </c>
      <c r="C287" s="30"/>
      <c r="D287" s="50" t="s">
        <v>1132</v>
      </c>
      <c r="E287" s="149">
        <v>137034.17</v>
      </c>
      <c r="F287" s="31" t="s">
        <v>102</v>
      </c>
      <c r="G287" s="50"/>
    </row>
    <row r="288" ht="15.75" customHeight="1">
      <c r="A288" s="30" t="s">
        <v>196</v>
      </c>
      <c r="B288" s="30" t="s">
        <v>7</v>
      </c>
      <c r="C288" s="30"/>
      <c r="D288" s="50" t="s">
        <v>2300</v>
      </c>
      <c r="E288" s="149">
        <v>137193.24</v>
      </c>
      <c r="F288" s="31" t="s">
        <v>90</v>
      </c>
      <c r="G288" s="50"/>
    </row>
    <row r="289" ht="15.75" customHeight="1">
      <c r="A289" s="30" t="s">
        <v>196</v>
      </c>
      <c r="B289" s="30" t="s">
        <v>7</v>
      </c>
      <c r="C289" s="30"/>
      <c r="D289" s="50" t="s">
        <v>1132</v>
      </c>
      <c r="E289" s="149">
        <v>137579.04</v>
      </c>
      <c r="F289" s="31" t="s">
        <v>102</v>
      </c>
      <c r="G289" s="50"/>
    </row>
    <row r="290" ht="15.75" customHeight="1">
      <c r="A290" s="30" t="s">
        <v>196</v>
      </c>
      <c r="B290" s="30" t="s">
        <v>7</v>
      </c>
      <c r="C290" s="30"/>
      <c r="D290" s="50" t="s">
        <v>1132</v>
      </c>
      <c r="E290" s="149">
        <v>137228.71</v>
      </c>
      <c r="F290" s="31" t="s">
        <v>102</v>
      </c>
      <c r="G290" s="50"/>
    </row>
    <row r="291" ht="15.75" customHeight="1">
      <c r="A291" s="30" t="s">
        <v>196</v>
      </c>
      <c r="B291" s="30" t="s">
        <v>7</v>
      </c>
      <c r="C291" s="30"/>
      <c r="D291" s="50" t="s">
        <v>1132</v>
      </c>
      <c r="E291" s="149">
        <v>137502.92</v>
      </c>
      <c r="F291" s="31" t="s">
        <v>102</v>
      </c>
      <c r="G291" s="50"/>
    </row>
    <row r="292" ht="15.75" customHeight="1">
      <c r="A292" s="30" t="s">
        <v>196</v>
      </c>
      <c r="B292" s="30" t="s">
        <v>7</v>
      </c>
      <c r="C292" s="30"/>
      <c r="D292" s="50" t="s">
        <v>1132</v>
      </c>
      <c r="E292" s="149">
        <v>135244.33</v>
      </c>
      <c r="F292" s="31" t="s">
        <v>102</v>
      </c>
      <c r="G292" s="50"/>
    </row>
    <row r="293" ht="15.75" customHeight="1">
      <c r="A293" s="30" t="s">
        <v>190</v>
      </c>
      <c r="B293" s="30" t="s">
        <v>7</v>
      </c>
      <c r="C293" s="30"/>
      <c r="D293" s="50" t="s">
        <v>1927</v>
      </c>
      <c r="E293" s="149">
        <v>187583.63</v>
      </c>
      <c r="F293" s="31" t="s">
        <v>46</v>
      </c>
      <c r="G293" s="50"/>
    </row>
    <row r="294" ht="15.75" customHeight="1">
      <c r="A294" s="30" t="s">
        <v>190</v>
      </c>
      <c r="B294" s="30" t="s">
        <v>7</v>
      </c>
      <c r="C294" s="30"/>
      <c r="D294" s="50" t="s">
        <v>2295</v>
      </c>
      <c r="E294" s="149">
        <v>142810.5</v>
      </c>
      <c r="F294" s="31" t="s">
        <v>8</v>
      </c>
      <c r="G294" s="50"/>
    </row>
    <row r="295" ht="15.75" customHeight="1">
      <c r="A295" s="30" t="s">
        <v>191</v>
      </c>
      <c r="B295" s="30" t="s">
        <v>7</v>
      </c>
      <c r="C295" s="30"/>
      <c r="D295" s="50" t="s">
        <v>2295</v>
      </c>
      <c r="E295" s="149">
        <v>142027.74</v>
      </c>
      <c r="F295" s="31" t="s">
        <v>8</v>
      </c>
      <c r="G295" s="50"/>
    </row>
    <row r="296" ht="15.75" customHeight="1">
      <c r="A296" s="30" t="s">
        <v>190</v>
      </c>
      <c r="B296" s="30" t="s">
        <v>7</v>
      </c>
      <c r="C296" s="30"/>
      <c r="D296" s="50" t="s">
        <v>2298</v>
      </c>
      <c r="E296" s="149">
        <v>139008.36</v>
      </c>
      <c r="F296" s="31" t="s">
        <v>28</v>
      </c>
      <c r="G296" s="50"/>
    </row>
    <row r="297" ht="15.75" customHeight="1">
      <c r="A297" s="30" t="s">
        <v>190</v>
      </c>
      <c r="B297" s="30" t="s">
        <v>7</v>
      </c>
      <c r="C297" s="30"/>
      <c r="D297" s="50" t="s">
        <v>1132</v>
      </c>
      <c r="E297" s="149">
        <v>98254.64</v>
      </c>
      <c r="F297" s="31" t="s">
        <v>102</v>
      </c>
      <c r="G297" s="50"/>
    </row>
    <row r="298" ht="15.75" customHeight="1">
      <c r="A298" s="30" t="s">
        <v>197</v>
      </c>
      <c r="B298" s="30" t="s">
        <v>7</v>
      </c>
      <c r="C298" s="30"/>
      <c r="D298" s="50" t="s">
        <v>2300</v>
      </c>
      <c r="E298" s="149">
        <v>127939.04</v>
      </c>
      <c r="F298" s="31" t="s">
        <v>90</v>
      </c>
      <c r="G298" s="50"/>
    </row>
    <row r="299" ht="15.75" customHeight="1">
      <c r="A299" s="30" t="s">
        <v>197</v>
      </c>
      <c r="B299" s="30" t="s">
        <v>7</v>
      </c>
      <c r="C299" s="30"/>
      <c r="D299" s="50" t="s">
        <v>2300</v>
      </c>
      <c r="E299" s="149">
        <v>128667.58</v>
      </c>
      <c r="F299" s="31" t="s">
        <v>90</v>
      </c>
      <c r="G299" s="50"/>
    </row>
    <row r="300" ht="15.75" customHeight="1">
      <c r="A300" s="30" t="s">
        <v>205</v>
      </c>
      <c r="B300" s="30" t="s">
        <v>7</v>
      </c>
      <c r="C300" s="30"/>
      <c r="D300" s="50" t="s">
        <v>2301</v>
      </c>
      <c r="E300" s="149">
        <v>130643.43</v>
      </c>
      <c r="F300" s="31" t="s">
        <v>87</v>
      </c>
      <c r="G300" s="50"/>
    </row>
    <row r="301" ht="15.75" customHeight="1">
      <c r="A301" s="30" t="s">
        <v>205</v>
      </c>
      <c r="B301" s="30" t="s">
        <v>7</v>
      </c>
      <c r="C301" s="30"/>
      <c r="D301" s="50" t="s">
        <v>2301</v>
      </c>
      <c r="E301" s="149">
        <v>131519.95</v>
      </c>
      <c r="F301" s="31" t="s">
        <v>87</v>
      </c>
      <c r="G301" s="50"/>
    </row>
    <row r="302" ht="15.75" customHeight="1">
      <c r="A302" s="30" t="s">
        <v>204</v>
      </c>
      <c r="B302" s="30" t="s">
        <v>7</v>
      </c>
      <c r="C302" s="30"/>
      <c r="D302" s="50" t="s">
        <v>1132</v>
      </c>
      <c r="E302" s="149">
        <v>189469.94</v>
      </c>
      <c r="F302" s="31" t="s">
        <v>102</v>
      </c>
      <c r="G302" s="50"/>
    </row>
    <row r="303" ht="15.75" customHeight="1">
      <c r="A303" s="30" t="s">
        <v>204</v>
      </c>
      <c r="B303" s="30" t="s">
        <v>7</v>
      </c>
      <c r="C303" s="30"/>
      <c r="D303" s="50" t="s">
        <v>1927</v>
      </c>
      <c r="E303" s="149">
        <v>94809.05</v>
      </c>
      <c r="F303" s="31" t="s">
        <v>46</v>
      </c>
      <c r="G303" s="50"/>
    </row>
    <row r="304" ht="15.75" customHeight="1">
      <c r="A304" s="30" t="s">
        <v>190</v>
      </c>
      <c r="B304" s="30" t="s">
        <v>7</v>
      </c>
      <c r="C304" s="30"/>
      <c r="D304" s="50" t="s">
        <v>2280</v>
      </c>
      <c r="E304" s="149">
        <v>200000.0</v>
      </c>
      <c r="F304" s="31" t="s">
        <v>31</v>
      </c>
      <c r="G304" s="50"/>
    </row>
    <row r="305" ht="15.75" customHeight="1">
      <c r="A305" s="30" t="s">
        <v>190</v>
      </c>
      <c r="B305" s="30" t="s">
        <v>7</v>
      </c>
      <c r="C305" s="30"/>
      <c r="D305" s="50" t="s">
        <v>2280</v>
      </c>
      <c r="E305" s="149">
        <v>200000.0</v>
      </c>
      <c r="F305" s="31" t="s">
        <v>31</v>
      </c>
      <c r="G305" s="50"/>
    </row>
    <row r="306" ht="15.75" customHeight="1">
      <c r="A306" s="30" t="s">
        <v>190</v>
      </c>
      <c r="B306" s="30" t="s">
        <v>7</v>
      </c>
      <c r="C306" s="30"/>
      <c r="D306" s="50" t="s">
        <v>2280</v>
      </c>
      <c r="E306" s="149">
        <v>200000.0</v>
      </c>
      <c r="F306" s="31" t="s">
        <v>31</v>
      </c>
      <c r="G306" s="50"/>
    </row>
    <row r="307" ht="15.75" customHeight="1">
      <c r="A307" s="30" t="s">
        <v>203</v>
      </c>
      <c r="B307" s="30" t="s">
        <v>7</v>
      </c>
      <c r="C307" s="30"/>
      <c r="D307" s="50" t="s">
        <v>2298</v>
      </c>
      <c r="E307" s="149">
        <v>82752.6</v>
      </c>
      <c r="F307" s="31" t="s">
        <v>28</v>
      </c>
      <c r="G307" s="50"/>
    </row>
    <row r="308" ht="15.75" customHeight="1">
      <c r="A308" s="30" t="s">
        <v>204</v>
      </c>
      <c r="B308" s="30" t="s">
        <v>7</v>
      </c>
      <c r="C308" s="30"/>
      <c r="D308" s="50" t="s">
        <v>1132</v>
      </c>
      <c r="E308" s="149">
        <v>189038.25</v>
      </c>
      <c r="F308" s="31" t="s">
        <v>102</v>
      </c>
      <c r="G308" s="50"/>
    </row>
    <row r="309" ht="15.75" customHeight="1">
      <c r="A309" s="30" t="s">
        <v>204</v>
      </c>
      <c r="B309" s="30" t="s">
        <v>7</v>
      </c>
      <c r="C309" s="30"/>
      <c r="D309" s="50" t="s">
        <v>2298</v>
      </c>
      <c r="E309" s="149">
        <v>189070.9</v>
      </c>
      <c r="F309" s="31" t="s">
        <v>28</v>
      </c>
      <c r="G309" s="50"/>
    </row>
    <row r="310" ht="15.75" customHeight="1">
      <c r="A310" s="30" t="s">
        <v>204</v>
      </c>
      <c r="B310" s="30" t="s">
        <v>7</v>
      </c>
      <c r="C310" s="30"/>
      <c r="D310" s="50" t="s">
        <v>2298</v>
      </c>
      <c r="E310" s="149">
        <v>176457.75</v>
      </c>
      <c r="F310" s="31" t="s">
        <v>28</v>
      </c>
      <c r="G310" s="50"/>
    </row>
    <row r="311" ht="15.75" customHeight="1">
      <c r="A311" s="30" t="s">
        <v>196</v>
      </c>
      <c r="B311" s="30" t="s">
        <v>7</v>
      </c>
      <c r="C311" s="30"/>
      <c r="D311" s="50" t="s">
        <v>2302</v>
      </c>
      <c r="E311" s="149">
        <v>139993.27</v>
      </c>
      <c r="F311" s="31" t="s">
        <v>61</v>
      </c>
      <c r="G311" s="50"/>
    </row>
    <row r="312" ht="15.75" customHeight="1">
      <c r="A312" s="30" t="s">
        <v>191</v>
      </c>
      <c r="B312" s="30" t="s">
        <v>7</v>
      </c>
      <c r="C312" s="30"/>
      <c r="D312" s="50" t="s">
        <v>1172</v>
      </c>
      <c r="E312" s="149">
        <v>139395.59</v>
      </c>
      <c r="F312" s="31" t="s">
        <v>93</v>
      </c>
      <c r="G312" s="50"/>
    </row>
    <row r="313" ht="15.75" customHeight="1">
      <c r="A313" s="30" t="s">
        <v>191</v>
      </c>
      <c r="B313" s="30" t="s">
        <v>7</v>
      </c>
      <c r="C313" s="30"/>
      <c r="D313" s="50" t="s">
        <v>2303</v>
      </c>
      <c r="E313" s="149">
        <v>152693.07</v>
      </c>
      <c r="F313" s="31" t="s">
        <v>93</v>
      </c>
      <c r="G313" s="50"/>
    </row>
    <row r="314" ht="15.75" customHeight="1">
      <c r="A314" s="30" t="s">
        <v>191</v>
      </c>
      <c r="B314" s="30" t="s">
        <v>7</v>
      </c>
      <c r="C314" s="30"/>
      <c r="D314" s="50" t="s">
        <v>1172</v>
      </c>
      <c r="E314" s="149">
        <v>161573.79</v>
      </c>
      <c r="F314" s="31" t="s">
        <v>93</v>
      </c>
      <c r="G314" s="50"/>
    </row>
    <row r="315" ht="15.75" customHeight="1">
      <c r="A315" s="30" t="s">
        <v>191</v>
      </c>
      <c r="B315" s="30" t="s">
        <v>7</v>
      </c>
      <c r="C315" s="30"/>
      <c r="D315" s="50" t="s">
        <v>1172</v>
      </c>
      <c r="E315" s="149">
        <v>160946.41</v>
      </c>
      <c r="F315" s="31" t="s">
        <v>93</v>
      </c>
      <c r="G315" s="50"/>
    </row>
    <row r="316" ht="15.75" customHeight="1">
      <c r="A316" s="30" t="s">
        <v>197</v>
      </c>
      <c r="B316" s="30" t="s">
        <v>7</v>
      </c>
      <c r="C316" s="30"/>
      <c r="D316" s="50" t="s">
        <v>2231</v>
      </c>
      <c r="E316" s="149">
        <v>146979.12</v>
      </c>
      <c r="F316" s="31" t="s">
        <v>87</v>
      </c>
      <c r="G316" s="50"/>
    </row>
    <row r="317" ht="15.75" customHeight="1">
      <c r="A317" s="30" t="s">
        <v>202</v>
      </c>
      <c r="B317" s="30" t="s">
        <v>7</v>
      </c>
      <c r="C317" s="30"/>
      <c r="D317" s="50" t="s">
        <v>1435</v>
      </c>
      <c r="E317" s="149">
        <v>170495.07</v>
      </c>
      <c r="F317" s="31" t="s">
        <v>46</v>
      </c>
      <c r="G317" s="50"/>
    </row>
    <row r="318" ht="15.75" customHeight="1">
      <c r="A318" s="30" t="s">
        <v>192</v>
      </c>
      <c r="B318" s="30" t="s">
        <v>7</v>
      </c>
      <c r="C318" s="30"/>
      <c r="D318" s="50" t="s">
        <v>1416</v>
      </c>
      <c r="E318" s="149">
        <v>177124.86</v>
      </c>
      <c r="F318" s="31" t="s">
        <v>46</v>
      </c>
      <c r="G318" s="50"/>
    </row>
    <row r="319" ht="15.75" customHeight="1">
      <c r="A319" s="30" t="s">
        <v>192</v>
      </c>
      <c r="B319" s="30" t="s">
        <v>7</v>
      </c>
      <c r="C319" s="30"/>
      <c r="D319" s="50" t="s">
        <v>1416</v>
      </c>
      <c r="E319" s="149">
        <v>170693.83</v>
      </c>
      <c r="F319" s="31" t="s">
        <v>46</v>
      </c>
      <c r="G319" s="50"/>
    </row>
    <row r="320" ht="15.75" customHeight="1">
      <c r="A320" s="30" t="s">
        <v>192</v>
      </c>
      <c r="B320" s="30" t="s">
        <v>7</v>
      </c>
      <c r="C320" s="30"/>
      <c r="D320" s="50" t="s">
        <v>2298</v>
      </c>
      <c r="E320" s="149">
        <v>188031.59</v>
      </c>
      <c r="F320" s="31" t="s">
        <v>28</v>
      </c>
      <c r="G320" s="50"/>
    </row>
    <row r="321" ht="15.75" customHeight="1">
      <c r="A321" s="30" t="s">
        <v>192</v>
      </c>
      <c r="B321" s="30" t="s">
        <v>7</v>
      </c>
      <c r="C321" s="30"/>
      <c r="D321" s="50" t="s">
        <v>1416</v>
      </c>
      <c r="E321" s="149">
        <v>182692.41</v>
      </c>
      <c r="F321" s="31" t="s">
        <v>46</v>
      </c>
      <c r="G321" s="50"/>
    </row>
    <row r="322" ht="15.75" customHeight="1">
      <c r="A322" s="30" t="s">
        <v>194</v>
      </c>
      <c r="B322" s="30" t="s">
        <v>7</v>
      </c>
      <c r="C322" s="30"/>
      <c r="D322" s="50" t="s">
        <v>2304</v>
      </c>
      <c r="E322" s="149">
        <v>182993.92</v>
      </c>
      <c r="F322" s="31" t="s">
        <v>87</v>
      </c>
      <c r="G322" s="50"/>
    </row>
    <row r="323" ht="15.75" customHeight="1">
      <c r="A323" s="30" t="s">
        <v>195</v>
      </c>
      <c r="B323" s="30" t="s">
        <v>7</v>
      </c>
      <c r="C323" s="30"/>
      <c r="D323" s="50" t="s">
        <v>2304</v>
      </c>
      <c r="E323" s="149">
        <v>162903.93</v>
      </c>
      <c r="F323" s="31" t="s">
        <v>87</v>
      </c>
      <c r="G323" s="50"/>
    </row>
    <row r="324" ht="15.75" customHeight="1">
      <c r="A324" s="30" t="s">
        <v>205</v>
      </c>
      <c r="B324" s="30" t="s">
        <v>7</v>
      </c>
      <c r="C324" s="30"/>
      <c r="D324" s="50" t="s">
        <v>2305</v>
      </c>
      <c r="E324" s="149">
        <v>125697.32</v>
      </c>
      <c r="F324" s="31" t="s">
        <v>70</v>
      </c>
      <c r="G324" s="50"/>
    </row>
    <row r="325" ht="15.75" customHeight="1">
      <c r="A325" s="30" t="s">
        <v>205</v>
      </c>
      <c r="B325" s="30" t="s">
        <v>7</v>
      </c>
      <c r="C325" s="30"/>
      <c r="D325" s="50" t="s">
        <v>2306</v>
      </c>
      <c r="E325" s="149">
        <v>116911.74</v>
      </c>
      <c r="F325" s="31" t="s">
        <v>96</v>
      </c>
      <c r="G325" s="50"/>
    </row>
    <row r="326" ht="15.75" customHeight="1">
      <c r="A326" s="30" t="s">
        <v>194</v>
      </c>
      <c r="B326" s="30" t="s">
        <v>7</v>
      </c>
      <c r="C326" s="30"/>
      <c r="D326" s="50" t="s">
        <v>761</v>
      </c>
      <c r="E326" s="149">
        <v>188381.15</v>
      </c>
      <c r="F326" s="31" t="s">
        <v>8</v>
      </c>
      <c r="G326" s="50"/>
    </row>
    <row r="327" ht="15.75" customHeight="1">
      <c r="A327" s="30" t="s">
        <v>194</v>
      </c>
      <c r="B327" s="30" t="s">
        <v>7</v>
      </c>
      <c r="C327" s="30"/>
      <c r="D327" s="50" t="s">
        <v>761</v>
      </c>
      <c r="E327" s="149">
        <v>180025.47</v>
      </c>
      <c r="F327" s="31" t="s">
        <v>8</v>
      </c>
      <c r="G327" s="50"/>
    </row>
    <row r="328" ht="15.75" customHeight="1">
      <c r="A328" s="229" t="s">
        <v>203</v>
      </c>
      <c r="B328" s="229" t="s">
        <v>7</v>
      </c>
      <c r="C328" s="229"/>
      <c r="D328" s="230" t="s">
        <v>1416</v>
      </c>
      <c r="E328" s="231">
        <v>181019.1</v>
      </c>
      <c r="F328" s="232" t="s">
        <v>46</v>
      </c>
      <c r="G328" s="50"/>
    </row>
    <row r="329" ht="15.75" customHeight="1">
      <c r="A329" s="54" t="s">
        <v>190</v>
      </c>
      <c r="B329" s="54" t="s">
        <v>27</v>
      </c>
      <c r="C329" s="54">
        <v>1.0</v>
      </c>
      <c r="D329" s="52" t="s">
        <v>954</v>
      </c>
      <c r="E329" s="151">
        <v>200000.0</v>
      </c>
      <c r="F329" s="146" t="s">
        <v>52</v>
      </c>
      <c r="G329" s="50"/>
    </row>
    <row r="330" ht="15.75" customHeight="1">
      <c r="A330" s="54" t="s">
        <v>190</v>
      </c>
      <c r="B330" s="54" t="s">
        <v>27</v>
      </c>
      <c r="C330" s="54">
        <v>2.0</v>
      </c>
      <c r="D330" s="52" t="s">
        <v>954</v>
      </c>
      <c r="E330" s="151">
        <v>200000.0</v>
      </c>
      <c r="F330" s="146" t="s">
        <v>52</v>
      </c>
      <c r="G330" s="50"/>
    </row>
    <row r="331" ht="15.75" customHeight="1">
      <c r="A331" s="54" t="s">
        <v>190</v>
      </c>
      <c r="B331" s="54" t="s">
        <v>27</v>
      </c>
      <c r="C331" s="54">
        <v>3.0</v>
      </c>
      <c r="D331" s="52" t="s">
        <v>2307</v>
      </c>
      <c r="E331" s="151">
        <v>200000.0</v>
      </c>
      <c r="F331" s="146" t="s">
        <v>52</v>
      </c>
      <c r="G331" s="50"/>
    </row>
    <row r="332" ht="15.75" customHeight="1">
      <c r="A332" s="54" t="s">
        <v>190</v>
      </c>
      <c r="B332" s="54" t="s">
        <v>27</v>
      </c>
      <c r="C332" s="54">
        <v>4.0</v>
      </c>
      <c r="E332" s="151">
        <v>200000.0</v>
      </c>
      <c r="F332" s="146" t="s">
        <v>52</v>
      </c>
      <c r="G332" s="50"/>
    </row>
    <row r="333" ht="15.75" customHeight="1">
      <c r="A333" s="54" t="s">
        <v>190</v>
      </c>
      <c r="B333" s="54" t="s">
        <v>27</v>
      </c>
      <c r="C333" s="54">
        <v>5.0</v>
      </c>
      <c r="D333" s="52" t="s">
        <v>2308</v>
      </c>
      <c r="E333" s="151">
        <v>200000.0</v>
      </c>
      <c r="F333" s="146" t="s">
        <v>52</v>
      </c>
      <c r="G333" s="50"/>
    </row>
    <row r="334" ht="15.75" customHeight="1">
      <c r="A334" s="54" t="s">
        <v>190</v>
      </c>
      <c r="B334" s="54" t="s">
        <v>27</v>
      </c>
      <c r="C334" s="54">
        <v>6.0</v>
      </c>
      <c r="E334" s="151">
        <v>200000.0</v>
      </c>
      <c r="F334" s="31"/>
      <c r="G334" s="50"/>
    </row>
    <row r="335" ht="15.75" customHeight="1">
      <c r="A335" s="54" t="s">
        <v>190</v>
      </c>
      <c r="B335" s="54" t="s">
        <v>27</v>
      </c>
      <c r="C335" s="54">
        <v>7.0</v>
      </c>
      <c r="E335" s="151">
        <v>200000.0</v>
      </c>
      <c r="F335" s="31"/>
      <c r="G335" s="50"/>
    </row>
    <row r="336" ht="15.75" customHeight="1">
      <c r="A336" s="54" t="s">
        <v>190</v>
      </c>
      <c r="B336" s="54" t="s">
        <v>27</v>
      </c>
      <c r="C336" s="54">
        <v>8.0</v>
      </c>
      <c r="E336" s="151">
        <v>200000.0</v>
      </c>
      <c r="F336" s="31"/>
      <c r="G336" s="50"/>
    </row>
    <row r="337" ht="15.75" customHeight="1">
      <c r="A337" s="54" t="s">
        <v>190</v>
      </c>
      <c r="B337" s="54" t="s">
        <v>27</v>
      </c>
      <c r="C337" s="54">
        <v>9.0</v>
      </c>
      <c r="E337" s="151">
        <v>200000.0</v>
      </c>
      <c r="F337" s="31"/>
      <c r="G337" s="50"/>
    </row>
    <row r="338" ht="15.75" customHeight="1">
      <c r="A338" s="54" t="s">
        <v>190</v>
      </c>
      <c r="B338" s="54" t="s">
        <v>27</v>
      </c>
      <c r="C338" s="54">
        <v>10.0</v>
      </c>
      <c r="E338" s="149"/>
      <c r="F338" s="31"/>
      <c r="G338" s="50"/>
    </row>
    <row r="339" ht="15.75" customHeight="1">
      <c r="A339" s="30"/>
      <c r="B339" s="54" t="s">
        <v>27</v>
      </c>
      <c r="C339" s="54">
        <v>11.0</v>
      </c>
      <c r="E339" s="149"/>
      <c r="F339" s="31"/>
      <c r="G339" s="50"/>
    </row>
    <row r="340" ht="15.75" customHeight="1">
      <c r="A340" s="30"/>
      <c r="B340" s="54" t="s">
        <v>27</v>
      </c>
      <c r="C340" s="54">
        <v>12.0</v>
      </c>
      <c r="E340" s="149"/>
      <c r="F340" s="31"/>
      <c r="G340" s="50"/>
    </row>
    <row r="341" ht="15.75" customHeight="1">
      <c r="A341" s="30"/>
      <c r="B341" s="54" t="s">
        <v>27</v>
      </c>
      <c r="C341" s="54">
        <v>13.0</v>
      </c>
      <c r="E341" s="149"/>
      <c r="F341" s="31"/>
      <c r="G341" s="50"/>
    </row>
    <row r="342" ht="15.75" customHeight="1">
      <c r="A342" s="30"/>
      <c r="B342" s="54" t="s">
        <v>27</v>
      </c>
      <c r="C342" s="54">
        <v>14.0</v>
      </c>
      <c r="E342" s="149"/>
      <c r="F342" s="31"/>
      <c r="G342" s="50"/>
    </row>
    <row r="343" ht="15.75" customHeight="1">
      <c r="A343" s="30"/>
      <c r="B343" s="54" t="s">
        <v>27</v>
      </c>
      <c r="C343" s="54">
        <v>15.0</v>
      </c>
      <c r="E343" s="149"/>
      <c r="F343" s="31"/>
      <c r="G343" s="50"/>
    </row>
    <row r="344" ht="15.75" customHeight="1">
      <c r="A344" s="30"/>
      <c r="B344" s="54" t="s">
        <v>27</v>
      </c>
      <c r="C344" s="54">
        <v>16.0</v>
      </c>
      <c r="E344" s="149"/>
      <c r="F344" s="31"/>
      <c r="G344" s="50"/>
    </row>
    <row r="345" ht="15.75" customHeight="1">
      <c r="A345" s="30"/>
      <c r="B345" s="54" t="s">
        <v>27</v>
      </c>
      <c r="C345" s="30"/>
      <c r="E345" s="149"/>
      <c r="F345" s="31"/>
      <c r="G345" s="50"/>
    </row>
    <row r="346" ht="15.75" customHeight="1">
      <c r="A346" s="30"/>
      <c r="B346" s="54" t="s">
        <v>27</v>
      </c>
      <c r="C346" s="30"/>
      <c r="E346" s="149"/>
      <c r="F346" s="31"/>
      <c r="G346" s="50"/>
    </row>
    <row r="347" ht="15.75" customHeight="1">
      <c r="A347" s="30"/>
      <c r="B347" s="54" t="s">
        <v>27</v>
      </c>
      <c r="C347" s="30"/>
      <c r="E347" s="149"/>
      <c r="F347" s="31"/>
      <c r="G347" s="50"/>
    </row>
    <row r="348" ht="15.75" customHeight="1">
      <c r="A348" s="30"/>
      <c r="B348" s="54" t="s">
        <v>27</v>
      </c>
      <c r="C348" s="30"/>
      <c r="E348" s="149"/>
      <c r="F348" s="31"/>
      <c r="G348" s="50"/>
    </row>
    <row r="349" ht="15.75" customHeight="1">
      <c r="A349" s="30"/>
      <c r="B349" s="54" t="s">
        <v>27</v>
      </c>
      <c r="C349" s="30"/>
      <c r="E349" s="149"/>
      <c r="F349" s="31"/>
      <c r="G349" s="50"/>
    </row>
    <row r="350" ht="15.75" customHeight="1">
      <c r="A350" s="30"/>
      <c r="B350" s="54" t="s">
        <v>27</v>
      </c>
      <c r="C350" s="30"/>
      <c r="E350" s="149"/>
      <c r="F350" s="31"/>
      <c r="G350" s="50"/>
    </row>
    <row r="351" ht="15.75" customHeight="1">
      <c r="A351" s="30"/>
      <c r="B351" s="54" t="s">
        <v>27</v>
      </c>
      <c r="C351" s="30"/>
      <c r="E351" s="149"/>
      <c r="F351" s="31"/>
      <c r="G351" s="50"/>
    </row>
    <row r="352" ht="15.75" customHeight="1">
      <c r="A352" s="30"/>
      <c r="B352" s="54" t="s">
        <v>27</v>
      </c>
      <c r="C352" s="30"/>
      <c r="E352" s="149"/>
      <c r="F352" s="31"/>
      <c r="G352" s="50"/>
    </row>
    <row r="353" ht="15.75" customHeight="1">
      <c r="A353" s="30"/>
      <c r="B353" s="54" t="s">
        <v>27</v>
      </c>
      <c r="C353" s="30"/>
      <c r="E353" s="149"/>
      <c r="F353" s="31"/>
      <c r="G353" s="50"/>
    </row>
    <row r="354" ht="15.75" customHeight="1">
      <c r="A354" s="30"/>
      <c r="B354" s="54" t="s">
        <v>27</v>
      </c>
      <c r="C354" s="30"/>
      <c r="E354" s="149"/>
      <c r="F354" s="31"/>
      <c r="G354" s="50"/>
    </row>
    <row r="355" ht="15.75" customHeight="1">
      <c r="A355" s="30"/>
      <c r="B355" s="54" t="s">
        <v>27</v>
      </c>
      <c r="C355" s="30"/>
      <c r="E355" s="149"/>
      <c r="F355" s="31"/>
      <c r="G355" s="50"/>
    </row>
    <row r="356" ht="15.75" customHeight="1">
      <c r="A356" s="30"/>
      <c r="B356" s="54" t="s">
        <v>27</v>
      </c>
      <c r="C356" s="30"/>
      <c r="E356" s="149"/>
      <c r="F356" s="31"/>
      <c r="G356" s="50"/>
    </row>
    <row r="357" ht="15.75" customHeight="1">
      <c r="A357" s="30"/>
      <c r="B357" s="54" t="s">
        <v>27</v>
      </c>
      <c r="C357" s="30"/>
      <c r="E357" s="149"/>
      <c r="F357" s="31"/>
      <c r="G357" s="50"/>
    </row>
    <row r="358" ht="15.75" customHeight="1">
      <c r="A358" s="30"/>
      <c r="B358" s="54" t="s">
        <v>27</v>
      </c>
      <c r="C358" s="30"/>
      <c r="E358" s="149"/>
      <c r="F358" s="31"/>
      <c r="G358" s="50"/>
    </row>
    <row r="359" ht="15.75" customHeight="1">
      <c r="A359" s="30"/>
      <c r="B359" s="54" t="s">
        <v>27</v>
      </c>
      <c r="C359" s="30"/>
      <c r="E359" s="149"/>
      <c r="F359" s="31"/>
      <c r="G359" s="50"/>
    </row>
    <row r="360" ht="15.75" customHeight="1">
      <c r="A360" s="30"/>
      <c r="B360" s="54" t="s">
        <v>27</v>
      </c>
      <c r="C360" s="30"/>
      <c r="E360" s="149"/>
      <c r="F360" s="31"/>
      <c r="G360" s="50"/>
    </row>
    <row r="361" ht="15.75" customHeight="1">
      <c r="A361" s="30"/>
      <c r="B361" s="54" t="s">
        <v>27</v>
      </c>
      <c r="C361" s="30"/>
      <c r="E361" s="149"/>
      <c r="F361" s="31"/>
      <c r="G361" s="50"/>
    </row>
    <row r="362" ht="15.75" customHeight="1">
      <c r="A362" s="30"/>
      <c r="B362" s="54" t="s">
        <v>27</v>
      </c>
      <c r="C362" s="30"/>
      <c r="E362" s="149"/>
      <c r="F362" s="31"/>
      <c r="G362" s="50"/>
    </row>
    <row r="363" ht="15.75" customHeight="1">
      <c r="A363" s="30"/>
      <c r="B363" s="54" t="s">
        <v>27</v>
      </c>
      <c r="C363" s="30"/>
      <c r="E363" s="149"/>
      <c r="F363" s="31"/>
      <c r="G363" s="50"/>
    </row>
    <row r="364" ht="15.75" customHeight="1">
      <c r="A364" s="30"/>
      <c r="B364" s="30"/>
      <c r="C364" s="30"/>
      <c r="E364" s="149"/>
      <c r="F364" s="31"/>
      <c r="G364" s="50"/>
    </row>
    <row r="365" ht="15.75" customHeight="1">
      <c r="A365" s="30"/>
      <c r="B365" s="30"/>
      <c r="C365" s="30"/>
      <c r="E365" s="149"/>
      <c r="F365" s="31"/>
      <c r="G365" s="50"/>
    </row>
    <row r="366" ht="15.75" customHeight="1">
      <c r="A366" s="30"/>
      <c r="B366" s="30"/>
      <c r="C366" s="30"/>
      <c r="E366" s="149"/>
      <c r="F366" s="31"/>
      <c r="G366" s="50"/>
    </row>
    <row r="367" ht="15.75" customHeight="1">
      <c r="A367" s="30"/>
      <c r="B367" s="30"/>
      <c r="C367" s="30"/>
      <c r="E367" s="149"/>
      <c r="F367" s="31"/>
      <c r="G367" s="50"/>
    </row>
    <row r="368" ht="15.75" customHeight="1">
      <c r="A368" s="30"/>
      <c r="B368" s="30"/>
      <c r="C368" s="30"/>
      <c r="E368" s="149"/>
      <c r="F368" s="31"/>
      <c r="G368" s="50"/>
    </row>
    <row r="369" ht="15.75" customHeight="1">
      <c r="A369" s="30"/>
      <c r="B369" s="30"/>
      <c r="C369" s="30"/>
      <c r="E369" s="149"/>
      <c r="F369" s="31"/>
      <c r="G369" s="50"/>
    </row>
    <row r="370" ht="15.75" customHeight="1">
      <c r="A370" s="30"/>
      <c r="B370" s="30"/>
      <c r="C370" s="30"/>
      <c r="E370" s="149"/>
      <c r="F370" s="31"/>
      <c r="G370" s="50"/>
    </row>
    <row r="371" ht="15.75" customHeight="1">
      <c r="A371" s="30"/>
      <c r="B371" s="30"/>
      <c r="C371" s="30"/>
      <c r="E371" s="149"/>
      <c r="F371" s="31"/>
      <c r="G371" s="50"/>
    </row>
    <row r="372" ht="15.75" customHeight="1">
      <c r="A372" s="30"/>
      <c r="B372" s="30"/>
      <c r="C372" s="30"/>
      <c r="E372" s="149"/>
      <c r="F372" s="31"/>
      <c r="G372" s="50"/>
    </row>
    <row r="373" ht="15.75" customHeight="1">
      <c r="A373" s="30"/>
      <c r="B373" s="30"/>
      <c r="C373" s="30"/>
      <c r="E373" s="149"/>
      <c r="F373" s="31"/>
      <c r="G373" s="50"/>
    </row>
    <row r="374" ht="15.75" customHeight="1">
      <c r="A374" s="30"/>
      <c r="B374" s="30"/>
      <c r="C374" s="30"/>
      <c r="E374" s="149"/>
      <c r="F374" s="31"/>
      <c r="G374" s="50"/>
    </row>
    <row r="375" ht="15.75" customHeight="1">
      <c r="A375" s="30"/>
      <c r="B375" s="30"/>
      <c r="C375" s="30"/>
      <c r="E375" s="149"/>
      <c r="F375" s="31"/>
      <c r="G375" s="50"/>
    </row>
    <row r="376" ht="15.75" customHeight="1">
      <c r="A376" s="30"/>
      <c r="B376" s="30"/>
      <c r="C376" s="30"/>
      <c r="E376" s="149"/>
      <c r="F376" s="31"/>
      <c r="G376" s="50"/>
    </row>
    <row r="377" ht="15.75" customHeight="1">
      <c r="A377" s="30"/>
      <c r="B377" s="30"/>
      <c r="C377" s="30"/>
      <c r="E377" s="149"/>
      <c r="F377" s="31"/>
      <c r="G377" s="50"/>
    </row>
    <row r="378" ht="15.75" customHeight="1">
      <c r="A378" s="30"/>
      <c r="B378" s="30"/>
      <c r="C378" s="30"/>
      <c r="E378" s="149"/>
      <c r="F378" s="31"/>
      <c r="G378" s="50"/>
    </row>
    <row r="379" ht="15.75" customHeight="1">
      <c r="A379" s="30"/>
      <c r="B379" s="30"/>
      <c r="C379" s="30"/>
      <c r="E379" s="149"/>
      <c r="F379" s="31"/>
      <c r="G379" s="50"/>
    </row>
    <row r="380" ht="15.75" customHeight="1">
      <c r="A380" s="30"/>
      <c r="B380" s="30"/>
      <c r="C380" s="30"/>
      <c r="E380" s="149"/>
      <c r="F380" s="31"/>
      <c r="G380" s="50"/>
    </row>
    <row r="381" ht="15.75" customHeight="1">
      <c r="A381" s="30"/>
      <c r="B381" s="30"/>
      <c r="C381" s="30"/>
      <c r="E381" s="149"/>
      <c r="F381" s="31"/>
      <c r="G381" s="50"/>
    </row>
    <row r="382" ht="15.75" customHeight="1">
      <c r="A382" s="30"/>
      <c r="B382" s="30"/>
      <c r="C382" s="30"/>
      <c r="E382" s="149"/>
      <c r="F382" s="31"/>
      <c r="G382" s="50"/>
    </row>
    <row r="383" ht="15.75" customHeight="1">
      <c r="A383" s="30"/>
      <c r="B383" s="30"/>
      <c r="C383" s="30"/>
      <c r="E383" s="149"/>
      <c r="F383" s="31"/>
      <c r="G383" s="50"/>
    </row>
    <row r="384" ht="15.75" customHeight="1">
      <c r="A384" s="30"/>
      <c r="B384" s="30"/>
      <c r="C384" s="30"/>
      <c r="E384" s="149"/>
      <c r="F384" s="31"/>
      <c r="G384" s="50"/>
    </row>
    <row r="385" ht="15.75" customHeight="1">
      <c r="A385" s="30"/>
      <c r="B385" s="30"/>
      <c r="C385" s="30"/>
      <c r="E385" s="149"/>
      <c r="F385" s="31"/>
      <c r="G385" s="50"/>
    </row>
    <row r="386" ht="15.75" customHeight="1">
      <c r="A386" s="30"/>
      <c r="B386" s="30"/>
      <c r="C386" s="30"/>
      <c r="E386" s="149"/>
      <c r="F386" s="31"/>
      <c r="G386" s="50"/>
    </row>
    <row r="387" ht="15.75" customHeight="1">
      <c r="A387" s="30"/>
      <c r="B387" s="30"/>
      <c r="C387" s="30"/>
      <c r="E387" s="149"/>
      <c r="F387" s="31"/>
      <c r="G387" s="50"/>
    </row>
    <row r="388" ht="15.75" customHeight="1">
      <c r="A388" s="30"/>
      <c r="B388" s="30"/>
      <c r="C388" s="30"/>
      <c r="E388" s="149"/>
      <c r="F388" s="31"/>
      <c r="G388" s="50"/>
    </row>
    <row r="389" ht="15.75" customHeight="1">
      <c r="A389" s="30"/>
      <c r="B389" s="30"/>
      <c r="C389" s="30"/>
      <c r="E389" s="149"/>
      <c r="F389" s="31"/>
      <c r="G389" s="50"/>
    </row>
    <row r="390" ht="15.75" customHeight="1">
      <c r="A390" s="30"/>
      <c r="B390" s="30"/>
      <c r="C390" s="30"/>
      <c r="E390" s="149"/>
      <c r="F390" s="31"/>
      <c r="G390" s="50"/>
    </row>
    <row r="391" ht="15.75" customHeight="1">
      <c r="A391" s="30"/>
      <c r="B391" s="30"/>
      <c r="C391" s="30"/>
      <c r="E391" s="149"/>
      <c r="F391" s="31"/>
      <c r="G391" s="50"/>
    </row>
    <row r="392" ht="15.75" customHeight="1">
      <c r="A392" s="30"/>
      <c r="B392" s="30"/>
      <c r="C392" s="30"/>
      <c r="E392" s="149"/>
      <c r="F392" s="31"/>
      <c r="G392" s="50"/>
    </row>
    <row r="393" ht="15.75" customHeight="1">
      <c r="A393" s="30"/>
      <c r="B393" s="30"/>
      <c r="C393" s="30"/>
      <c r="E393" s="149"/>
      <c r="F393" s="31"/>
      <c r="G393" s="50"/>
    </row>
    <row r="394" ht="15.75" customHeight="1">
      <c r="A394" s="30"/>
      <c r="B394" s="30"/>
      <c r="C394" s="30"/>
      <c r="E394" s="149"/>
      <c r="F394" s="31"/>
      <c r="G394" s="50"/>
    </row>
    <row r="395" ht="15.75" customHeight="1">
      <c r="A395" s="30"/>
      <c r="B395" s="30"/>
      <c r="C395" s="30"/>
      <c r="E395" s="149"/>
      <c r="F395" s="31"/>
      <c r="G395" s="50"/>
    </row>
    <row r="396" ht="15.75" customHeight="1">
      <c r="A396" s="30"/>
      <c r="B396" s="30"/>
      <c r="C396" s="30"/>
      <c r="E396" s="149"/>
      <c r="F396" s="31"/>
      <c r="G396" s="50"/>
    </row>
    <row r="397" ht="15.75" customHeight="1">
      <c r="A397" s="30"/>
      <c r="B397" s="30"/>
      <c r="C397" s="30"/>
      <c r="E397" s="149"/>
      <c r="F397" s="31"/>
      <c r="G397" s="50"/>
    </row>
    <row r="398" ht="15.75" customHeight="1">
      <c r="A398" s="30"/>
      <c r="B398" s="30"/>
      <c r="C398" s="30"/>
      <c r="E398" s="149"/>
      <c r="F398" s="31"/>
      <c r="G398" s="50"/>
    </row>
    <row r="399" ht="15.75" customHeight="1">
      <c r="A399" s="30"/>
      <c r="B399" s="30"/>
      <c r="C399" s="30"/>
      <c r="E399" s="149"/>
      <c r="F399" s="31"/>
      <c r="G399" s="50"/>
    </row>
    <row r="400" ht="15.75" customHeight="1">
      <c r="A400" s="30"/>
      <c r="B400" s="30"/>
      <c r="C400" s="30"/>
      <c r="E400" s="149"/>
      <c r="F400" s="31"/>
      <c r="G400" s="50"/>
    </row>
    <row r="401" ht="15.75" customHeight="1">
      <c r="A401" s="30"/>
      <c r="B401" s="30"/>
      <c r="C401" s="30"/>
      <c r="E401" s="149"/>
      <c r="F401" s="31"/>
      <c r="G401" s="50"/>
    </row>
    <row r="402" ht="15.75" customHeight="1">
      <c r="A402" s="30"/>
      <c r="B402" s="30"/>
      <c r="C402" s="30"/>
      <c r="E402" s="149"/>
      <c r="F402" s="31"/>
      <c r="G402" s="50"/>
    </row>
    <row r="403" ht="15.75" customHeight="1">
      <c r="A403" s="30"/>
      <c r="B403" s="30"/>
      <c r="C403" s="30"/>
      <c r="E403" s="149"/>
      <c r="F403" s="31"/>
      <c r="G403" s="50"/>
    </row>
    <row r="404" ht="15.75" customHeight="1">
      <c r="A404" s="30"/>
      <c r="B404" s="30"/>
      <c r="C404" s="30"/>
      <c r="E404" s="149"/>
      <c r="F404" s="31"/>
      <c r="G404" s="50"/>
    </row>
    <row r="405" ht="15.75" customHeight="1">
      <c r="A405" s="30"/>
      <c r="B405" s="30"/>
      <c r="C405" s="30"/>
      <c r="E405" s="149"/>
      <c r="F405" s="31"/>
      <c r="G405" s="50"/>
    </row>
    <row r="406" ht="15.75" customHeight="1">
      <c r="A406" s="30"/>
      <c r="B406" s="30"/>
      <c r="C406" s="30"/>
      <c r="E406" s="149"/>
      <c r="F406" s="31"/>
      <c r="G406" s="50"/>
    </row>
    <row r="407" ht="15.75" customHeight="1">
      <c r="A407" s="30"/>
      <c r="B407" s="30"/>
      <c r="C407" s="30"/>
      <c r="E407" s="149"/>
      <c r="F407" s="31"/>
      <c r="G407" s="50"/>
    </row>
    <row r="408" ht="15.75" customHeight="1">
      <c r="A408" s="30"/>
      <c r="B408" s="30"/>
      <c r="C408" s="30"/>
      <c r="E408" s="149"/>
      <c r="F408" s="31"/>
      <c r="G408" s="50"/>
    </row>
    <row r="409" ht="15.75" customHeight="1">
      <c r="A409" s="30"/>
      <c r="B409" s="30"/>
      <c r="C409" s="30"/>
      <c r="E409" s="149"/>
      <c r="F409" s="31"/>
      <c r="G409" s="50"/>
    </row>
    <row r="410" ht="15.75" customHeight="1">
      <c r="A410" s="30"/>
      <c r="B410" s="30"/>
      <c r="C410" s="30"/>
      <c r="E410" s="149"/>
      <c r="F410" s="31"/>
      <c r="G410" s="50"/>
    </row>
    <row r="411" ht="15.75" customHeight="1">
      <c r="A411" s="30"/>
      <c r="B411" s="30"/>
      <c r="C411" s="30"/>
      <c r="E411" s="149"/>
      <c r="F411" s="31"/>
      <c r="G411" s="50"/>
    </row>
    <row r="412" ht="15.75" customHeight="1">
      <c r="A412" s="30"/>
      <c r="B412" s="30"/>
      <c r="C412" s="30"/>
      <c r="E412" s="149"/>
      <c r="F412" s="31"/>
      <c r="G412" s="50"/>
    </row>
    <row r="413" ht="15.75" customHeight="1">
      <c r="A413" s="30"/>
      <c r="B413" s="30"/>
      <c r="C413" s="30"/>
      <c r="E413" s="149"/>
      <c r="F413" s="31"/>
      <c r="G413" s="50"/>
    </row>
    <row r="414" ht="15.75" customHeight="1">
      <c r="A414" s="30"/>
      <c r="B414" s="30"/>
      <c r="C414" s="30"/>
      <c r="E414" s="149"/>
      <c r="F414" s="31"/>
      <c r="G414" s="50"/>
    </row>
    <row r="415" ht="15.75" customHeight="1">
      <c r="A415" s="30"/>
      <c r="B415" s="30"/>
      <c r="C415" s="30"/>
      <c r="E415" s="149"/>
      <c r="F415" s="31"/>
      <c r="G415" s="50"/>
    </row>
    <row r="416" ht="15.75" customHeight="1">
      <c r="A416" s="30"/>
      <c r="B416" s="30"/>
      <c r="C416" s="30"/>
      <c r="E416" s="149"/>
      <c r="F416" s="31"/>
      <c r="G416" s="50"/>
    </row>
    <row r="417" ht="15.75" customHeight="1">
      <c r="A417" s="30"/>
      <c r="B417" s="30"/>
      <c r="C417" s="30"/>
      <c r="E417" s="149"/>
      <c r="F417" s="31"/>
      <c r="G417" s="50"/>
    </row>
    <row r="418" ht="15.75" customHeight="1">
      <c r="A418" s="30"/>
      <c r="B418" s="30"/>
      <c r="C418" s="30"/>
      <c r="E418" s="149"/>
      <c r="F418" s="31"/>
      <c r="G418" s="50"/>
    </row>
    <row r="419" ht="15.75" customHeight="1">
      <c r="A419" s="30"/>
      <c r="B419" s="30"/>
      <c r="C419" s="30"/>
      <c r="E419" s="149"/>
      <c r="F419" s="31"/>
      <c r="G419" s="50"/>
    </row>
    <row r="420" ht="15.75" customHeight="1">
      <c r="A420" s="30"/>
      <c r="B420" s="30"/>
      <c r="C420" s="30"/>
      <c r="E420" s="149"/>
      <c r="F420" s="31"/>
      <c r="G420" s="50"/>
    </row>
    <row r="421" ht="15.75" customHeight="1">
      <c r="A421" s="30"/>
      <c r="B421" s="30"/>
      <c r="C421" s="30"/>
      <c r="E421" s="149"/>
      <c r="F421" s="31"/>
      <c r="G421" s="50"/>
    </row>
    <row r="422" ht="15.75" customHeight="1">
      <c r="A422" s="30"/>
      <c r="B422" s="30"/>
      <c r="C422" s="30"/>
      <c r="E422" s="149"/>
      <c r="F422" s="31"/>
      <c r="G422" s="50"/>
    </row>
    <row r="423" ht="15.75" customHeight="1">
      <c r="A423" s="30"/>
      <c r="B423" s="30"/>
      <c r="C423" s="30"/>
      <c r="E423" s="149"/>
      <c r="F423" s="31"/>
      <c r="G423" s="50"/>
    </row>
    <row r="424" ht="15.75" customHeight="1">
      <c r="A424" s="30"/>
      <c r="B424" s="30"/>
      <c r="C424" s="30"/>
      <c r="E424" s="149"/>
      <c r="F424" s="31"/>
      <c r="G424" s="50"/>
    </row>
    <row r="425" ht="15.75" customHeight="1">
      <c r="A425" s="30"/>
      <c r="B425" s="30"/>
      <c r="C425" s="30"/>
      <c r="E425" s="149"/>
      <c r="F425" s="31"/>
      <c r="G425" s="50"/>
    </row>
    <row r="426" ht="15.75" customHeight="1">
      <c r="A426" s="30"/>
      <c r="B426" s="30"/>
      <c r="C426" s="30"/>
      <c r="E426" s="149"/>
      <c r="F426" s="31"/>
      <c r="G426" s="50"/>
    </row>
    <row r="427" ht="15.75" customHeight="1">
      <c r="A427" s="30"/>
      <c r="B427" s="30"/>
      <c r="C427" s="30"/>
      <c r="E427" s="149"/>
      <c r="F427" s="31"/>
      <c r="G427" s="50"/>
    </row>
    <row r="428" ht="15.75" customHeight="1">
      <c r="A428" s="30"/>
      <c r="B428" s="30"/>
      <c r="C428" s="30"/>
      <c r="E428" s="149"/>
      <c r="F428" s="31"/>
      <c r="G428" s="50"/>
    </row>
    <row r="429" ht="15.75" customHeight="1">
      <c r="A429" s="30"/>
      <c r="B429" s="30"/>
      <c r="C429" s="30"/>
      <c r="E429" s="149"/>
      <c r="F429" s="31"/>
      <c r="G429" s="50"/>
    </row>
    <row r="430" ht="15.75" customHeight="1">
      <c r="A430" s="30"/>
      <c r="B430" s="30"/>
      <c r="C430" s="30"/>
      <c r="E430" s="149"/>
      <c r="F430" s="31"/>
      <c r="G430" s="50"/>
    </row>
    <row r="431" ht="15.75" customHeight="1">
      <c r="A431" s="30"/>
      <c r="B431" s="30"/>
      <c r="C431" s="30"/>
      <c r="E431" s="149"/>
      <c r="F431" s="31"/>
      <c r="G431" s="50"/>
    </row>
    <row r="432" ht="15.75" customHeight="1">
      <c r="A432" s="30"/>
      <c r="B432" s="30"/>
      <c r="C432" s="30"/>
      <c r="E432" s="149"/>
      <c r="F432" s="31"/>
      <c r="G432" s="50"/>
    </row>
    <row r="433" ht="15.75" customHeight="1">
      <c r="A433" s="30"/>
      <c r="B433" s="30"/>
      <c r="C433" s="30"/>
      <c r="E433" s="149"/>
      <c r="F433" s="31"/>
      <c r="G433" s="50"/>
    </row>
    <row r="434" ht="15.75" customHeight="1">
      <c r="A434" s="30"/>
      <c r="B434" s="30"/>
      <c r="C434" s="30"/>
      <c r="E434" s="149"/>
      <c r="F434" s="31"/>
      <c r="G434" s="50"/>
    </row>
    <row r="435" ht="15.75" customHeight="1">
      <c r="A435" s="30"/>
      <c r="B435" s="30"/>
      <c r="C435" s="30"/>
      <c r="E435" s="149"/>
      <c r="F435" s="31"/>
      <c r="G435" s="50"/>
    </row>
    <row r="436" ht="15.75" customHeight="1">
      <c r="A436" s="30"/>
      <c r="B436" s="30"/>
      <c r="C436" s="30"/>
      <c r="E436" s="149"/>
      <c r="F436" s="31"/>
      <c r="G436" s="50"/>
    </row>
    <row r="437" ht="15.75" customHeight="1">
      <c r="A437" s="30"/>
      <c r="B437" s="30"/>
      <c r="C437" s="30"/>
      <c r="E437" s="149"/>
      <c r="F437" s="31"/>
      <c r="G437" s="50"/>
    </row>
    <row r="438" ht="15.75" customHeight="1">
      <c r="A438" s="30"/>
      <c r="B438" s="30"/>
      <c r="C438" s="30"/>
      <c r="E438" s="149"/>
      <c r="F438" s="31"/>
      <c r="G438" s="50"/>
    </row>
    <row r="439" ht="15.75" customHeight="1">
      <c r="A439" s="30"/>
      <c r="B439" s="30"/>
      <c r="C439" s="30"/>
      <c r="E439" s="149"/>
      <c r="F439" s="31"/>
      <c r="G439" s="50"/>
    </row>
    <row r="440" ht="15.75" customHeight="1">
      <c r="A440" s="30"/>
      <c r="B440" s="30"/>
      <c r="C440" s="30"/>
      <c r="E440" s="149"/>
      <c r="F440" s="31"/>
      <c r="G440" s="50"/>
    </row>
    <row r="441" ht="15.75" customHeight="1">
      <c r="A441" s="30"/>
      <c r="B441" s="30"/>
      <c r="C441" s="30"/>
      <c r="E441" s="149"/>
      <c r="F441" s="31"/>
      <c r="G441" s="50"/>
    </row>
    <row r="442" ht="15.75" customHeight="1">
      <c r="A442" s="30"/>
      <c r="B442" s="30"/>
      <c r="C442" s="30"/>
      <c r="E442" s="149"/>
      <c r="F442" s="31"/>
      <c r="G442" s="50"/>
    </row>
    <row r="443" ht="15.75" customHeight="1">
      <c r="A443" s="30"/>
      <c r="B443" s="30"/>
      <c r="C443" s="30"/>
      <c r="E443" s="149"/>
      <c r="F443" s="31"/>
      <c r="G443" s="50"/>
    </row>
    <row r="444" ht="15.75" customHeight="1">
      <c r="A444" s="30"/>
      <c r="B444" s="30"/>
      <c r="C444" s="30"/>
      <c r="E444" s="149"/>
      <c r="F444" s="31"/>
      <c r="G444" s="50"/>
    </row>
    <row r="445" ht="15.75" customHeight="1">
      <c r="A445" s="30"/>
      <c r="B445" s="30"/>
      <c r="C445" s="30"/>
      <c r="E445" s="149"/>
      <c r="F445" s="31"/>
      <c r="G445" s="50"/>
    </row>
    <row r="446" ht="15.75" customHeight="1">
      <c r="A446" s="30"/>
      <c r="B446" s="30"/>
      <c r="C446" s="30"/>
      <c r="E446" s="149"/>
      <c r="F446" s="31"/>
      <c r="G446" s="50"/>
    </row>
    <row r="447" ht="15.75" customHeight="1">
      <c r="A447" s="30"/>
      <c r="B447" s="30"/>
      <c r="C447" s="30"/>
      <c r="E447" s="149"/>
      <c r="F447" s="31"/>
      <c r="G447" s="50"/>
    </row>
    <row r="448" ht="15.75" customHeight="1">
      <c r="A448" s="30"/>
      <c r="B448" s="30"/>
      <c r="C448" s="30"/>
      <c r="E448" s="149"/>
      <c r="F448" s="31"/>
      <c r="G448" s="50"/>
    </row>
    <row r="449" ht="15.75" customHeight="1">
      <c r="A449" s="30"/>
      <c r="B449" s="30"/>
      <c r="C449" s="30"/>
      <c r="E449" s="149"/>
      <c r="F449" s="31"/>
      <c r="G449" s="50"/>
    </row>
    <row r="450" ht="15.75" customHeight="1">
      <c r="A450" s="30"/>
      <c r="B450" s="30"/>
      <c r="C450" s="30"/>
      <c r="E450" s="149"/>
      <c r="F450" s="31"/>
      <c r="G450" s="50"/>
    </row>
    <row r="451" ht="15.75" customHeight="1">
      <c r="A451" s="30"/>
      <c r="B451" s="30"/>
      <c r="C451" s="30"/>
      <c r="E451" s="149"/>
      <c r="F451" s="31"/>
      <c r="G451" s="50"/>
    </row>
    <row r="452" ht="15.75" customHeight="1">
      <c r="A452" s="30"/>
      <c r="B452" s="30"/>
      <c r="C452" s="30"/>
      <c r="E452" s="149"/>
      <c r="F452" s="31"/>
      <c r="G452" s="50"/>
    </row>
    <row r="453" ht="15.75" customHeight="1">
      <c r="A453" s="30"/>
      <c r="B453" s="30"/>
      <c r="C453" s="30"/>
      <c r="E453" s="149"/>
      <c r="F453" s="31"/>
      <c r="G453" s="50"/>
    </row>
    <row r="454" ht="15.75" customHeight="1">
      <c r="A454" s="30"/>
      <c r="B454" s="30"/>
      <c r="C454" s="30"/>
      <c r="E454" s="149"/>
      <c r="F454" s="31"/>
      <c r="G454" s="50"/>
    </row>
    <row r="455" ht="15.75" customHeight="1">
      <c r="A455" s="30"/>
      <c r="B455" s="30"/>
      <c r="C455" s="30"/>
      <c r="E455" s="149"/>
      <c r="F455" s="31"/>
      <c r="G455" s="50"/>
    </row>
    <row r="456" ht="15.75" customHeight="1">
      <c r="A456" s="30"/>
      <c r="B456" s="30"/>
      <c r="C456" s="30"/>
      <c r="E456" s="149"/>
      <c r="F456" s="31"/>
      <c r="G456" s="50"/>
    </row>
    <row r="457" ht="15.75" customHeight="1">
      <c r="A457" s="30"/>
      <c r="B457" s="30"/>
      <c r="C457" s="30"/>
      <c r="E457" s="149"/>
      <c r="F457" s="31"/>
      <c r="G457" s="50"/>
    </row>
    <row r="458" ht="15.75" customHeight="1">
      <c r="A458" s="30"/>
      <c r="B458" s="30"/>
      <c r="C458" s="30"/>
      <c r="E458" s="149"/>
      <c r="F458" s="31"/>
      <c r="G458" s="50"/>
    </row>
    <row r="459" ht="15.75" customHeight="1">
      <c r="A459" s="30"/>
      <c r="B459" s="30"/>
      <c r="C459" s="30"/>
      <c r="E459" s="149"/>
      <c r="F459" s="31"/>
      <c r="G459" s="50"/>
    </row>
    <row r="460" ht="15.75" customHeight="1">
      <c r="A460" s="30"/>
      <c r="B460" s="30"/>
      <c r="C460" s="30"/>
      <c r="E460" s="149"/>
      <c r="F460" s="31"/>
      <c r="G460" s="50"/>
    </row>
    <row r="461" ht="15.75" customHeight="1">
      <c r="A461" s="30"/>
      <c r="B461" s="30"/>
      <c r="C461" s="30"/>
      <c r="E461" s="149"/>
      <c r="F461" s="31"/>
      <c r="G461" s="50"/>
    </row>
    <row r="462" ht="15.75" customHeight="1">
      <c r="A462" s="30"/>
      <c r="B462" s="30"/>
      <c r="C462" s="30"/>
      <c r="E462" s="149"/>
      <c r="F462" s="31"/>
      <c r="G462" s="50"/>
    </row>
    <row r="463" ht="15.75" customHeight="1">
      <c r="A463" s="30"/>
      <c r="B463" s="30"/>
      <c r="C463" s="30"/>
      <c r="E463" s="149"/>
      <c r="F463" s="31"/>
      <c r="G463" s="50"/>
    </row>
    <row r="464" ht="15.75" customHeight="1">
      <c r="A464" s="30"/>
      <c r="B464" s="30"/>
      <c r="C464" s="30"/>
      <c r="E464" s="149"/>
      <c r="F464" s="31"/>
      <c r="G464" s="50"/>
    </row>
    <row r="465" ht="15.75" customHeight="1">
      <c r="A465" s="30"/>
      <c r="B465" s="30"/>
      <c r="C465" s="30"/>
      <c r="E465" s="149"/>
      <c r="F465" s="31"/>
      <c r="G465" s="50"/>
    </row>
    <row r="466" ht="15.75" customHeight="1">
      <c r="A466" s="30"/>
      <c r="B466" s="30"/>
      <c r="C466" s="30"/>
      <c r="E466" s="149"/>
      <c r="F466" s="31"/>
      <c r="G466" s="50"/>
    </row>
    <row r="467" ht="15.75" customHeight="1">
      <c r="A467" s="30"/>
      <c r="B467" s="30"/>
      <c r="C467" s="30"/>
      <c r="E467" s="149"/>
      <c r="F467" s="31"/>
      <c r="G467" s="50"/>
    </row>
    <row r="468" ht="15.75" customHeight="1">
      <c r="A468" s="30"/>
      <c r="B468" s="30"/>
      <c r="C468" s="30"/>
      <c r="E468" s="149"/>
      <c r="F468" s="31"/>
      <c r="G468" s="50"/>
    </row>
    <row r="469" ht="15.75" customHeight="1">
      <c r="A469" s="30"/>
      <c r="B469" s="30"/>
      <c r="C469" s="30"/>
      <c r="E469" s="149"/>
      <c r="F469" s="31"/>
      <c r="G469" s="50"/>
    </row>
    <row r="470" ht="15.75" customHeight="1">
      <c r="A470" s="30"/>
      <c r="B470" s="30"/>
      <c r="C470" s="30"/>
      <c r="E470" s="149"/>
      <c r="F470" s="31"/>
      <c r="G470" s="50"/>
    </row>
    <row r="471" ht="15.75" customHeight="1">
      <c r="A471" s="30"/>
      <c r="B471" s="30"/>
      <c r="C471" s="30"/>
      <c r="E471" s="149"/>
      <c r="F471" s="31"/>
      <c r="G471" s="50"/>
    </row>
    <row r="472" ht="15.75" customHeight="1">
      <c r="A472" s="30"/>
      <c r="B472" s="30"/>
      <c r="C472" s="30"/>
      <c r="E472" s="149"/>
      <c r="F472" s="31"/>
      <c r="G472" s="50"/>
    </row>
    <row r="473" ht="15.75" customHeight="1">
      <c r="A473" s="30"/>
      <c r="B473" s="30"/>
      <c r="C473" s="30"/>
      <c r="E473" s="149"/>
      <c r="F473" s="31"/>
      <c r="G473" s="50"/>
    </row>
    <row r="474" ht="15.75" customHeight="1">
      <c r="A474" s="30"/>
      <c r="B474" s="30"/>
      <c r="C474" s="30"/>
      <c r="E474" s="149"/>
      <c r="F474" s="31"/>
      <c r="G474" s="50"/>
    </row>
    <row r="475" ht="15.75" customHeight="1">
      <c r="A475" s="30"/>
      <c r="B475" s="30"/>
      <c r="C475" s="30"/>
      <c r="E475" s="149"/>
      <c r="F475" s="31"/>
      <c r="G475" s="50"/>
    </row>
    <row r="476" ht="15.75" customHeight="1">
      <c r="A476" s="30"/>
      <c r="B476" s="30"/>
      <c r="C476" s="30"/>
      <c r="E476" s="149"/>
      <c r="F476" s="31"/>
      <c r="G476" s="50"/>
    </row>
    <row r="477" ht="15.75" customHeight="1">
      <c r="A477" s="30"/>
      <c r="B477" s="30"/>
      <c r="C477" s="30"/>
      <c r="E477" s="149"/>
      <c r="F477" s="31"/>
      <c r="G477" s="50"/>
    </row>
    <row r="478" ht="15.75" customHeight="1">
      <c r="A478" s="30"/>
      <c r="B478" s="30"/>
      <c r="C478" s="30"/>
      <c r="E478" s="149"/>
      <c r="F478" s="31"/>
      <c r="G478" s="50"/>
    </row>
    <row r="479" ht="15.75" customHeight="1">
      <c r="A479" s="30"/>
      <c r="B479" s="30"/>
      <c r="C479" s="30"/>
      <c r="E479" s="149"/>
      <c r="F479" s="31"/>
      <c r="G479" s="50"/>
    </row>
    <row r="480" ht="15.75" customHeight="1">
      <c r="A480" s="30"/>
      <c r="B480" s="30"/>
      <c r="C480" s="30"/>
      <c r="E480" s="149"/>
      <c r="F480" s="31"/>
      <c r="G480" s="50"/>
    </row>
    <row r="481" ht="15.75" customHeight="1">
      <c r="A481" s="30"/>
      <c r="B481" s="30"/>
      <c r="C481" s="30"/>
      <c r="E481" s="149"/>
      <c r="F481" s="31"/>
      <c r="G481" s="50"/>
    </row>
    <row r="482" ht="15.75" customHeight="1">
      <c r="A482" s="30"/>
      <c r="B482" s="30"/>
      <c r="C482" s="30"/>
      <c r="E482" s="149"/>
      <c r="F482" s="31"/>
      <c r="G482" s="50"/>
    </row>
    <row r="483" ht="15.75" customHeight="1">
      <c r="A483" s="30"/>
      <c r="B483" s="30"/>
      <c r="C483" s="30"/>
      <c r="E483" s="149"/>
      <c r="F483" s="31"/>
      <c r="G483" s="50"/>
    </row>
    <row r="484" ht="15.75" customHeight="1">
      <c r="A484" s="30"/>
      <c r="B484" s="30"/>
      <c r="C484" s="30"/>
      <c r="E484" s="149"/>
      <c r="F484" s="31"/>
      <c r="G484" s="50"/>
    </row>
    <row r="485" ht="15.75" customHeight="1">
      <c r="A485" s="30"/>
      <c r="B485" s="30"/>
      <c r="C485" s="30"/>
      <c r="E485" s="149"/>
      <c r="F485" s="31"/>
      <c r="G485" s="50"/>
    </row>
    <row r="486" ht="15.75" customHeight="1">
      <c r="A486" s="30"/>
      <c r="B486" s="30"/>
      <c r="C486" s="30"/>
      <c r="E486" s="149"/>
      <c r="F486" s="31"/>
      <c r="G486" s="50"/>
    </row>
    <row r="487" ht="15.75" customHeight="1">
      <c r="A487" s="30"/>
      <c r="B487" s="30"/>
      <c r="C487" s="30"/>
      <c r="E487" s="149"/>
      <c r="F487" s="31"/>
      <c r="G487" s="50"/>
    </row>
    <row r="488" ht="15.75" customHeight="1">
      <c r="A488" s="30"/>
      <c r="B488" s="30"/>
      <c r="C488" s="30"/>
      <c r="E488" s="149"/>
      <c r="F488" s="31"/>
      <c r="G488" s="50"/>
    </row>
    <row r="489" ht="15.75" customHeight="1">
      <c r="A489" s="30"/>
      <c r="B489" s="30"/>
      <c r="C489" s="30"/>
      <c r="E489" s="149"/>
      <c r="F489" s="31"/>
      <c r="G489" s="50"/>
    </row>
    <row r="490" ht="15.75" customHeight="1">
      <c r="A490" s="30"/>
      <c r="B490" s="30"/>
      <c r="C490" s="30"/>
      <c r="E490" s="149"/>
      <c r="F490" s="31"/>
      <c r="G490" s="50"/>
    </row>
    <row r="491" ht="15.75" customHeight="1">
      <c r="A491" s="30"/>
      <c r="B491" s="30"/>
      <c r="C491" s="30"/>
      <c r="E491" s="149"/>
      <c r="F491" s="31"/>
      <c r="G491" s="50"/>
    </row>
    <row r="492" ht="15.75" customHeight="1">
      <c r="A492" s="30"/>
      <c r="B492" s="30"/>
      <c r="C492" s="30"/>
      <c r="E492" s="149"/>
      <c r="F492" s="31"/>
      <c r="G492" s="50"/>
    </row>
    <row r="493" ht="15.75" customHeight="1">
      <c r="A493" s="30"/>
      <c r="B493" s="30"/>
      <c r="C493" s="30"/>
      <c r="E493" s="149"/>
      <c r="F493" s="31"/>
      <c r="G493" s="50"/>
    </row>
    <row r="494" ht="15.75" customHeight="1">
      <c r="A494" s="30"/>
      <c r="B494" s="30"/>
      <c r="C494" s="30"/>
      <c r="E494" s="149"/>
      <c r="F494" s="31"/>
      <c r="G494" s="50"/>
    </row>
    <row r="495" ht="15.75" customHeight="1">
      <c r="A495" s="30"/>
      <c r="B495" s="30"/>
      <c r="C495" s="30"/>
      <c r="E495" s="149"/>
      <c r="F495" s="31"/>
      <c r="G495" s="50"/>
    </row>
    <row r="496" ht="15.75" customHeight="1">
      <c r="A496" s="30"/>
      <c r="B496" s="30"/>
      <c r="C496" s="30"/>
      <c r="E496" s="149"/>
      <c r="F496" s="31"/>
      <c r="G496" s="50"/>
    </row>
    <row r="497" ht="15.75" customHeight="1">
      <c r="A497" s="30"/>
      <c r="B497" s="30"/>
      <c r="C497" s="30"/>
      <c r="E497" s="149"/>
      <c r="F497" s="31"/>
      <c r="G497" s="50"/>
    </row>
    <row r="498" ht="15.75" customHeight="1">
      <c r="A498" s="30"/>
      <c r="B498" s="30"/>
      <c r="C498" s="30"/>
      <c r="E498" s="149"/>
      <c r="F498" s="31"/>
      <c r="G498" s="50"/>
    </row>
    <row r="499" ht="15.75" customHeight="1">
      <c r="A499" s="30"/>
      <c r="B499" s="30"/>
      <c r="C499" s="30"/>
      <c r="E499" s="149"/>
      <c r="F499" s="31"/>
      <c r="G499" s="50"/>
    </row>
    <row r="500" ht="15.75" customHeight="1">
      <c r="A500" s="30"/>
      <c r="B500" s="30"/>
      <c r="C500" s="30"/>
      <c r="E500" s="149"/>
      <c r="F500" s="31"/>
      <c r="G500" s="50"/>
    </row>
    <row r="501" ht="15.75" customHeight="1">
      <c r="A501" s="30"/>
      <c r="B501" s="30"/>
      <c r="C501" s="30"/>
      <c r="E501" s="149"/>
      <c r="F501" s="31"/>
      <c r="G501" s="50"/>
    </row>
    <row r="502" ht="15.75" customHeight="1">
      <c r="A502" s="30"/>
      <c r="B502" s="30"/>
      <c r="C502" s="30"/>
      <c r="E502" s="149"/>
      <c r="F502" s="31"/>
      <c r="G502" s="50"/>
    </row>
    <row r="503" ht="15.75" customHeight="1">
      <c r="A503" s="30"/>
      <c r="B503" s="30"/>
      <c r="C503" s="30"/>
      <c r="E503" s="149"/>
      <c r="F503" s="31"/>
      <c r="G503" s="50"/>
    </row>
    <row r="504" ht="15.75" customHeight="1">
      <c r="A504" s="30"/>
      <c r="B504" s="30"/>
      <c r="C504" s="30"/>
      <c r="E504" s="149"/>
      <c r="F504" s="31"/>
      <c r="G504" s="50"/>
    </row>
    <row r="505" ht="15.75" customHeight="1">
      <c r="A505" s="30"/>
      <c r="B505" s="30"/>
      <c r="C505" s="30"/>
      <c r="E505" s="149"/>
      <c r="F505" s="31"/>
      <c r="G505" s="50"/>
    </row>
    <row r="506" ht="15.75" customHeight="1">
      <c r="A506" s="30"/>
      <c r="B506" s="30"/>
      <c r="C506" s="30"/>
      <c r="E506" s="149"/>
      <c r="F506" s="31"/>
      <c r="G506" s="50"/>
    </row>
    <row r="507" ht="15.75" customHeight="1">
      <c r="A507" s="30"/>
      <c r="B507" s="30"/>
      <c r="C507" s="30"/>
      <c r="E507" s="149"/>
      <c r="F507" s="31"/>
      <c r="G507" s="50"/>
    </row>
    <row r="508" ht="15.75" customHeight="1">
      <c r="A508" s="30"/>
      <c r="B508" s="30"/>
      <c r="C508" s="30"/>
      <c r="E508" s="149"/>
      <c r="F508" s="31"/>
      <c r="G508" s="50"/>
    </row>
    <row r="509" ht="15.75" customHeight="1">
      <c r="A509" s="30"/>
      <c r="B509" s="30"/>
      <c r="C509" s="30"/>
      <c r="E509" s="149"/>
      <c r="F509" s="31"/>
      <c r="G509" s="50"/>
    </row>
    <row r="510" ht="15.75" customHeight="1">
      <c r="A510" s="30"/>
      <c r="B510" s="30"/>
      <c r="C510" s="30"/>
      <c r="E510" s="149"/>
      <c r="F510" s="31"/>
      <c r="G510" s="50"/>
    </row>
    <row r="511" ht="15.75" customHeight="1">
      <c r="A511" s="30"/>
      <c r="B511" s="30"/>
      <c r="C511" s="30"/>
      <c r="E511" s="149"/>
      <c r="F511" s="31"/>
      <c r="G511" s="50"/>
    </row>
    <row r="512" ht="15.75" customHeight="1">
      <c r="A512" s="30"/>
      <c r="B512" s="30"/>
      <c r="C512" s="30"/>
      <c r="E512" s="149"/>
      <c r="F512" s="31"/>
      <c r="G512" s="50"/>
    </row>
    <row r="513" ht="15.75" customHeight="1">
      <c r="A513" s="30"/>
      <c r="B513" s="30"/>
      <c r="C513" s="30"/>
      <c r="E513" s="149"/>
      <c r="F513" s="31"/>
      <c r="G513" s="50"/>
    </row>
    <row r="514" ht="15.75" customHeight="1">
      <c r="A514" s="30"/>
      <c r="B514" s="30"/>
      <c r="C514" s="30"/>
      <c r="E514" s="149"/>
      <c r="F514" s="31"/>
      <c r="G514" s="50"/>
    </row>
    <row r="515" ht="15.75" customHeight="1">
      <c r="A515" s="30"/>
      <c r="B515" s="30"/>
      <c r="C515" s="30"/>
      <c r="E515" s="149"/>
      <c r="F515" s="31"/>
      <c r="G515" s="50"/>
    </row>
    <row r="516" ht="15.75" customHeight="1">
      <c r="A516" s="30"/>
      <c r="B516" s="30"/>
      <c r="C516" s="30"/>
      <c r="E516" s="149"/>
      <c r="F516" s="31"/>
      <c r="G516" s="50"/>
    </row>
    <row r="517" ht="15.75" customHeight="1">
      <c r="A517" s="30"/>
      <c r="B517" s="30"/>
      <c r="C517" s="30"/>
      <c r="E517" s="149"/>
      <c r="F517" s="31"/>
      <c r="G517" s="50"/>
    </row>
    <row r="518" ht="15.75" customHeight="1">
      <c r="A518" s="30"/>
      <c r="B518" s="30"/>
      <c r="C518" s="30"/>
      <c r="E518" s="149"/>
      <c r="F518" s="31"/>
      <c r="G518" s="50"/>
    </row>
    <row r="519" ht="15.75" customHeight="1">
      <c r="A519" s="30"/>
      <c r="B519" s="30"/>
      <c r="C519" s="30"/>
      <c r="E519" s="149"/>
      <c r="F519" s="31"/>
      <c r="G519" s="50"/>
    </row>
    <row r="520" ht="15.75" customHeight="1">
      <c r="A520" s="30"/>
      <c r="B520" s="30"/>
      <c r="C520" s="30"/>
      <c r="E520" s="149"/>
      <c r="F520" s="31"/>
      <c r="G520" s="50"/>
    </row>
    <row r="521" ht="15.75" customHeight="1">
      <c r="A521" s="30"/>
      <c r="B521" s="30"/>
      <c r="C521" s="30"/>
      <c r="E521" s="149"/>
      <c r="F521" s="31"/>
      <c r="G521" s="50"/>
    </row>
    <row r="522" ht="15.75" customHeight="1">
      <c r="A522" s="30"/>
      <c r="B522" s="30"/>
      <c r="C522" s="30"/>
      <c r="E522" s="149"/>
      <c r="F522" s="31"/>
      <c r="G522" s="50"/>
    </row>
    <row r="523" ht="15.75" customHeight="1">
      <c r="A523" s="30"/>
      <c r="B523" s="30"/>
      <c r="C523" s="30"/>
      <c r="E523" s="149"/>
      <c r="F523" s="31"/>
      <c r="G523" s="50"/>
    </row>
    <row r="524" ht="15.75" customHeight="1">
      <c r="A524" s="30"/>
      <c r="B524" s="30"/>
      <c r="C524" s="30"/>
      <c r="E524" s="149"/>
      <c r="F524" s="31"/>
      <c r="G524" s="50"/>
    </row>
    <row r="525" ht="15.75" customHeight="1">
      <c r="A525" s="30"/>
      <c r="B525" s="30"/>
      <c r="C525" s="30"/>
      <c r="E525" s="149"/>
      <c r="F525" s="31"/>
      <c r="G525" s="50"/>
    </row>
    <row r="526" ht="15.75" customHeight="1">
      <c r="A526" s="30"/>
      <c r="B526" s="30"/>
      <c r="C526" s="30"/>
      <c r="E526" s="149"/>
      <c r="F526" s="31"/>
      <c r="G526" s="50"/>
    </row>
    <row r="527" ht="15.75" customHeight="1">
      <c r="A527" s="30"/>
      <c r="B527" s="30"/>
      <c r="C527" s="30"/>
      <c r="E527" s="149"/>
      <c r="F527" s="31"/>
      <c r="G527" s="50"/>
    </row>
    <row r="528" ht="15.75" customHeight="1">
      <c r="A528" s="30"/>
      <c r="B528" s="30"/>
      <c r="C528" s="30"/>
      <c r="E528" s="149"/>
      <c r="F528" s="31"/>
      <c r="G528" s="50"/>
    </row>
    <row r="529" ht="15.75" customHeight="1">
      <c r="A529" s="109"/>
      <c r="B529" s="109"/>
      <c r="F529" s="109"/>
      <c r="G529" s="109"/>
    </row>
    <row r="530" ht="15.75" customHeight="1">
      <c r="A530" s="109"/>
      <c r="B530" s="109"/>
      <c r="F530" s="109"/>
      <c r="G530" s="109"/>
    </row>
    <row r="531" ht="15.75" customHeight="1">
      <c r="A531" s="109"/>
      <c r="B531" s="109"/>
      <c r="F531" s="109"/>
      <c r="G531" s="109"/>
    </row>
    <row r="532" ht="15.75" customHeight="1">
      <c r="A532" s="109"/>
      <c r="B532" s="109"/>
      <c r="F532" s="109"/>
      <c r="G532" s="109"/>
    </row>
    <row r="533" ht="15.75" customHeight="1">
      <c r="A533" s="109"/>
      <c r="B533" s="109"/>
      <c r="F533" s="109"/>
      <c r="G533" s="109"/>
    </row>
    <row r="534" ht="15.75" customHeight="1">
      <c r="A534" s="109"/>
      <c r="B534" s="109"/>
      <c r="F534" s="109"/>
      <c r="G534" s="109"/>
    </row>
    <row r="535" ht="15.75" customHeight="1">
      <c r="A535" s="109"/>
      <c r="B535" s="109"/>
      <c r="F535" s="109"/>
      <c r="G535" s="109"/>
    </row>
    <row r="536" ht="15.75" customHeight="1">
      <c r="A536" s="109"/>
      <c r="B536" s="109"/>
      <c r="F536" s="109"/>
      <c r="G536" s="109"/>
    </row>
    <row r="537" ht="15.75" customHeight="1">
      <c r="A537" s="109"/>
      <c r="B537" s="109"/>
      <c r="F537" s="109"/>
      <c r="G537" s="109"/>
    </row>
    <row r="538" ht="15.75" customHeight="1">
      <c r="A538" s="109"/>
      <c r="B538" s="109"/>
      <c r="F538" s="109"/>
      <c r="G538" s="109"/>
    </row>
    <row r="539" ht="15.75" customHeight="1">
      <c r="A539" s="109"/>
      <c r="B539" s="109"/>
      <c r="F539" s="109"/>
      <c r="G539" s="109"/>
    </row>
    <row r="540" ht="15.75" customHeight="1">
      <c r="A540" s="109"/>
      <c r="B540" s="109"/>
      <c r="F540" s="109"/>
      <c r="G540" s="109"/>
    </row>
    <row r="541" ht="15.75" customHeight="1">
      <c r="A541" s="109"/>
      <c r="B541" s="109"/>
      <c r="F541" s="109"/>
      <c r="G541" s="109"/>
    </row>
    <row r="542" ht="15.75" customHeight="1">
      <c r="A542" s="109"/>
      <c r="B542" s="109"/>
      <c r="F542" s="109"/>
      <c r="G542" s="109"/>
    </row>
    <row r="543" ht="15.75" customHeight="1">
      <c r="A543" s="109"/>
      <c r="B543" s="109"/>
      <c r="F543" s="109"/>
      <c r="G543" s="109"/>
    </row>
    <row r="544" ht="15.75" customHeight="1">
      <c r="A544" s="109"/>
      <c r="B544" s="109"/>
      <c r="F544" s="109"/>
      <c r="G544" s="109"/>
    </row>
    <row r="545" ht="15.75" customHeight="1">
      <c r="A545" s="109"/>
      <c r="B545" s="109"/>
      <c r="F545" s="109"/>
      <c r="G545" s="109"/>
    </row>
    <row r="546" ht="15.75" customHeight="1">
      <c r="A546" s="109"/>
      <c r="B546" s="109"/>
      <c r="F546" s="109"/>
      <c r="G546" s="109"/>
    </row>
    <row r="547" ht="15.75" customHeight="1">
      <c r="A547" s="109"/>
      <c r="B547" s="109"/>
      <c r="F547" s="109"/>
      <c r="G547" s="109"/>
    </row>
    <row r="548" ht="15.75" customHeight="1">
      <c r="A548" s="109"/>
      <c r="B548" s="109"/>
      <c r="F548" s="109"/>
      <c r="G548" s="109"/>
    </row>
    <row r="549" ht="15.75" customHeight="1">
      <c r="A549" s="109"/>
      <c r="B549" s="109"/>
      <c r="F549" s="109"/>
      <c r="G549" s="109"/>
    </row>
    <row r="550" ht="15.75" customHeight="1">
      <c r="A550" s="109"/>
      <c r="B550" s="109"/>
      <c r="F550" s="109"/>
      <c r="G550" s="109"/>
    </row>
    <row r="551" ht="15.75" customHeight="1">
      <c r="A551" s="109"/>
      <c r="B551" s="109"/>
      <c r="F551" s="109"/>
      <c r="G551" s="109"/>
    </row>
    <row r="552" ht="15.75" customHeight="1">
      <c r="A552" s="109"/>
      <c r="B552" s="109"/>
      <c r="F552" s="109"/>
      <c r="G552" s="109"/>
    </row>
    <row r="553" ht="15.75" customHeight="1">
      <c r="A553" s="109"/>
      <c r="B553" s="109"/>
      <c r="F553" s="109"/>
      <c r="G553" s="109"/>
    </row>
    <row r="554" ht="15.75" customHeight="1">
      <c r="A554" s="109"/>
      <c r="B554" s="109"/>
      <c r="F554" s="109"/>
      <c r="G554" s="109"/>
    </row>
    <row r="555" ht="15.75" customHeight="1">
      <c r="A555" s="109"/>
      <c r="B555" s="109"/>
      <c r="F555" s="109"/>
      <c r="G555" s="109"/>
    </row>
    <row r="556" ht="15.75" customHeight="1">
      <c r="A556" s="109"/>
      <c r="B556" s="109"/>
      <c r="F556" s="109"/>
      <c r="G556" s="109"/>
    </row>
    <row r="557" ht="15.75" customHeight="1">
      <c r="A557" s="109"/>
      <c r="B557" s="109"/>
      <c r="F557" s="109"/>
      <c r="G557" s="109"/>
    </row>
    <row r="558" ht="15.75" customHeight="1">
      <c r="A558" s="109"/>
      <c r="B558" s="109"/>
      <c r="F558" s="109"/>
      <c r="G558" s="109"/>
    </row>
    <row r="559" ht="15.75" customHeight="1">
      <c r="A559" s="109"/>
      <c r="B559" s="109"/>
      <c r="F559" s="109"/>
      <c r="G559" s="109"/>
    </row>
    <row r="560" ht="15.75" customHeight="1">
      <c r="A560" s="109"/>
      <c r="B560" s="109"/>
      <c r="F560" s="109"/>
      <c r="G560" s="109"/>
    </row>
    <row r="561" ht="15.75" customHeight="1">
      <c r="A561" s="109"/>
      <c r="B561" s="109"/>
      <c r="F561" s="109"/>
      <c r="G561" s="109"/>
    </row>
    <row r="562" ht="15.75" customHeight="1">
      <c r="A562" s="109"/>
      <c r="B562" s="109"/>
      <c r="F562" s="109"/>
      <c r="G562" s="109"/>
    </row>
    <row r="563" ht="15.75" customHeight="1">
      <c r="A563" s="109"/>
      <c r="B563" s="109"/>
      <c r="F563" s="109"/>
      <c r="G563" s="109"/>
    </row>
    <row r="564" ht="15.75" customHeight="1">
      <c r="A564" s="109"/>
      <c r="B564" s="109"/>
      <c r="F564" s="109"/>
      <c r="G564" s="109"/>
    </row>
    <row r="565" ht="15.75" customHeight="1">
      <c r="A565" s="109"/>
      <c r="B565" s="109"/>
      <c r="F565" s="109"/>
      <c r="G565" s="109"/>
    </row>
    <row r="566" ht="15.75" customHeight="1">
      <c r="A566" s="109"/>
      <c r="B566" s="109"/>
      <c r="F566" s="109"/>
      <c r="G566" s="109"/>
    </row>
    <row r="567" ht="15.75" customHeight="1">
      <c r="A567" s="109"/>
      <c r="B567" s="109"/>
      <c r="F567" s="109"/>
      <c r="G567" s="109"/>
    </row>
    <row r="568" ht="15.75" customHeight="1">
      <c r="A568" s="109"/>
      <c r="B568" s="109"/>
      <c r="F568" s="109"/>
      <c r="G568" s="109"/>
    </row>
    <row r="569" ht="15.75" customHeight="1">
      <c r="A569" s="109"/>
      <c r="B569" s="109"/>
      <c r="F569" s="109"/>
      <c r="G569" s="109"/>
    </row>
    <row r="570" ht="15.75" customHeight="1">
      <c r="A570" s="109"/>
      <c r="B570" s="109"/>
      <c r="F570" s="109"/>
      <c r="G570" s="109"/>
    </row>
    <row r="571" ht="15.75" customHeight="1">
      <c r="A571" s="109"/>
      <c r="B571" s="109"/>
      <c r="F571" s="109"/>
      <c r="G571" s="109"/>
    </row>
    <row r="572" ht="15.75" customHeight="1">
      <c r="A572" s="109"/>
      <c r="B572" s="109"/>
      <c r="F572" s="109"/>
      <c r="G572" s="109"/>
    </row>
    <row r="573" ht="15.75" customHeight="1">
      <c r="A573" s="109"/>
      <c r="B573" s="109"/>
      <c r="F573" s="109"/>
      <c r="G573" s="109"/>
    </row>
    <row r="574" ht="15.75" customHeight="1">
      <c r="A574" s="109"/>
      <c r="B574" s="109"/>
      <c r="F574" s="109"/>
      <c r="G574" s="109"/>
    </row>
    <row r="575" ht="15.75" customHeight="1">
      <c r="A575" s="109"/>
      <c r="B575" s="109"/>
      <c r="F575" s="109"/>
      <c r="G575" s="109"/>
    </row>
    <row r="576" ht="15.75" customHeight="1">
      <c r="A576" s="109"/>
      <c r="B576" s="109"/>
      <c r="F576" s="109"/>
      <c r="G576" s="109"/>
    </row>
    <row r="577" ht="15.75" customHeight="1">
      <c r="A577" s="109"/>
      <c r="B577" s="109"/>
      <c r="F577" s="109"/>
      <c r="G577" s="109"/>
    </row>
    <row r="578" ht="15.75" customHeight="1">
      <c r="A578" s="109"/>
      <c r="B578" s="109"/>
      <c r="F578" s="109"/>
      <c r="G578" s="109"/>
    </row>
    <row r="579" ht="15.75" customHeight="1">
      <c r="A579" s="109"/>
      <c r="B579" s="109"/>
      <c r="F579" s="109"/>
      <c r="G579" s="109"/>
    </row>
    <row r="580" ht="15.75" customHeight="1">
      <c r="A580" s="109"/>
      <c r="B580" s="109"/>
      <c r="F580" s="109"/>
      <c r="G580" s="109"/>
    </row>
    <row r="581" ht="15.75" customHeight="1">
      <c r="A581" s="109"/>
      <c r="B581" s="109"/>
      <c r="F581" s="109"/>
      <c r="G581" s="109"/>
    </row>
    <row r="582" ht="15.75" customHeight="1">
      <c r="A582" s="109"/>
      <c r="B582" s="109"/>
      <c r="F582" s="109"/>
      <c r="G582" s="109"/>
    </row>
    <row r="583" ht="15.75" customHeight="1">
      <c r="A583" s="109"/>
      <c r="B583" s="109"/>
      <c r="F583" s="109"/>
      <c r="G583" s="109"/>
    </row>
    <row r="584" ht="15.75" customHeight="1">
      <c r="A584" s="109"/>
      <c r="B584" s="109"/>
      <c r="F584" s="109"/>
      <c r="G584" s="109"/>
    </row>
    <row r="585" ht="15.75" customHeight="1">
      <c r="A585" s="109"/>
      <c r="B585" s="109"/>
      <c r="F585" s="109"/>
      <c r="G585" s="109"/>
    </row>
    <row r="586" ht="15.75" customHeight="1">
      <c r="A586" s="109"/>
      <c r="B586" s="109"/>
      <c r="F586" s="109"/>
      <c r="G586" s="109"/>
    </row>
    <row r="587" ht="15.75" customHeight="1">
      <c r="A587" s="109"/>
      <c r="B587" s="109"/>
      <c r="F587" s="109"/>
      <c r="G587" s="109"/>
    </row>
    <row r="588" ht="15.75" customHeight="1">
      <c r="A588" s="109"/>
      <c r="B588" s="109"/>
      <c r="F588" s="109"/>
      <c r="G588" s="109"/>
    </row>
    <row r="589" ht="15.75" customHeight="1">
      <c r="A589" s="109"/>
      <c r="B589" s="109"/>
      <c r="F589" s="109"/>
      <c r="G589" s="109"/>
    </row>
    <row r="590" ht="15.75" customHeight="1">
      <c r="A590" s="109"/>
      <c r="B590" s="109"/>
      <c r="F590" s="109"/>
      <c r="G590" s="109"/>
    </row>
    <row r="591" ht="15.75" customHeight="1">
      <c r="A591" s="109"/>
      <c r="B591" s="109"/>
      <c r="F591" s="109"/>
      <c r="G591" s="109"/>
    </row>
    <row r="592" ht="15.75" customHeight="1">
      <c r="A592" s="109"/>
      <c r="B592" s="109"/>
      <c r="F592" s="109"/>
      <c r="G592" s="109"/>
    </row>
    <row r="593" ht="15.75" customHeight="1">
      <c r="A593" s="109"/>
      <c r="B593" s="109"/>
      <c r="F593" s="109"/>
      <c r="G593" s="109"/>
    </row>
    <row r="594" ht="15.75" customHeight="1">
      <c r="A594" s="109"/>
      <c r="B594" s="109"/>
      <c r="F594" s="109"/>
      <c r="G594" s="109"/>
    </row>
    <row r="595" ht="15.75" customHeight="1">
      <c r="A595" s="109"/>
      <c r="B595" s="109"/>
      <c r="F595" s="109"/>
      <c r="G595" s="109"/>
    </row>
    <row r="596" ht="15.75" customHeight="1">
      <c r="A596" s="109"/>
      <c r="B596" s="109"/>
      <c r="F596" s="109"/>
      <c r="G596" s="109"/>
    </row>
    <row r="597" ht="15.75" customHeight="1">
      <c r="A597" s="109"/>
      <c r="B597" s="109"/>
      <c r="F597" s="109"/>
      <c r="G597" s="109"/>
    </row>
    <row r="598" ht="15.75" customHeight="1">
      <c r="A598" s="109"/>
      <c r="B598" s="109"/>
      <c r="F598" s="109"/>
      <c r="G598" s="109"/>
    </row>
    <row r="599" ht="15.75" customHeight="1">
      <c r="A599" s="109"/>
      <c r="B599" s="109"/>
      <c r="F599" s="109"/>
      <c r="G599" s="109"/>
    </row>
    <row r="600" ht="15.75" customHeight="1">
      <c r="A600" s="109"/>
      <c r="B600" s="109"/>
      <c r="F600" s="109"/>
      <c r="G600" s="109"/>
    </row>
    <row r="601" ht="15.75" customHeight="1">
      <c r="A601" s="109"/>
      <c r="B601" s="109"/>
      <c r="F601" s="109"/>
      <c r="G601" s="109"/>
    </row>
    <row r="602" ht="15.75" customHeight="1">
      <c r="A602" s="109"/>
      <c r="B602" s="109"/>
      <c r="F602" s="109"/>
      <c r="G602" s="109"/>
    </row>
    <row r="603" ht="15.75" customHeight="1">
      <c r="A603" s="109"/>
      <c r="B603" s="109"/>
      <c r="F603" s="109"/>
      <c r="G603" s="109"/>
    </row>
    <row r="604" ht="15.75" customHeight="1">
      <c r="A604" s="109"/>
      <c r="B604" s="109"/>
      <c r="F604" s="109"/>
      <c r="G604" s="109"/>
    </row>
    <row r="605" ht="15.75" customHeight="1">
      <c r="A605" s="109"/>
      <c r="B605" s="109"/>
      <c r="F605" s="109"/>
      <c r="G605" s="109"/>
    </row>
    <row r="606" ht="15.75" customHeight="1">
      <c r="A606" s="109"/>
      <c r="B606" s="109"/>
      <c r="F606" s="109"/>
      <c r="G606" s="109"/>
    </row>
    <row r="607" ht="15.75" customHeight="1">
      <c r="A607" s="109"/>
      <c r="B607" s="109"/>
      <c r="F607" s="109"/>
      <c r="G607" s="109"/>
    </row>
    <row r="608" ht="15.75" customHeight="1">
      <c r="A608" s="109"/>
      <c r="B608" s="109"/>
      <c r="F608" s="109"/>
      <c r="G608" s="109"/>
    </row>
    <row r="609" ht="15.75" customHeight="1">
      <c r="A609" s="109"/>
      <c r="B609" s="109"/>
      <c r="F609" s="109"/>
      <c r="G609" s="109"/>
    </row>
    <row r="610" ht="15.75" customHeight="1">
      <c r="A610" s="109"/>
      <c r="B610" s="109"/>
      <c r="F610" s="109"/>
      <c r="G610" s="109"/>
    </row>
    <row r="611" ht="15.75" customHeight="1">
      <c r="A611" s="109"/>
      <c r="B611" s="109"/>
      <c r="F611" s="109"/>
      <c r="G611" s="109"/>
    </row>
    <row r="612" ht="15.75" customHeight="1">
      <c r="A612" s="109"/>
      <c r="B612" s="109"/>
      <c r="F612" s="109"/>
      <c r="G612" s="109"/>
    </row>
    <row r="613" ht="15.75" customHeight="1">
      <c r="A613" s="109"/>
      <c r="B613" s="109"/>
      <c r="F613" s="109"/>
      <c r="G613" s="109"/>
    </row>
    <row r="614" ht="15.75" customHeight="1">
      <c r="A614" s="109"/>
      <c r="B614" s="109"/>
      <c r="F614" s="109"/>
      <c r="G614" s="109"/>
    </row>
    <row r="615" ht="15.75" customHeight="1">
      <c r="A615" s="109"/>
      <c r="B615" s="109"/>
      <c r="F615" s="109"/>
      <c r="G615" s="109"/>
    </row>
    <row r="616" ht="15.75" customHeight="1">
      <c r="A616" s="109"/>
      <c r="B616" s="109"/>
      <c r="F616" s="109"/>
      <c r="G616" s="109"/>
    </row>
    <row r="617" ht="15.75" customHeight="1">
      <c r="A617" s="109"/>
      <c r="B617" s="109"/>
      <c r="F617" s="109"/>
      <c r="G617" s="109"/>
    </row>
    <row r="618" ht="15.75" customHeight="1">
      <c r="A618" s="109"/>
      <c r="B618" s="109"/>
      <c r="F618" s="109"/>
      <c r="G618" s="109"/>
    </row>
    <row r="619" ht="15.75" customHeight="1">
      <c r="A619" s="109"/>
      <c r="B619" s="109"/>
      <c r="F619" s="109"/>
      <c r="G619" s="109"/>
    </row>
    <row r="620" ht="15.75" customHeight="1">
      <c r="A620" s="109"/>
      <c r="B620" s="109"/>
      <c r="F620" s="109"/>
      <c r="G620" s="109"/>
    </row>
    <row r="621" ht="15.75" customHeight="1">
      <c r="A621" s="109"/>
      <c r="B621" s="109"/>
      <c r="F621" s="109"/>
      <c r="G621" s="109"/>
    </row>
    <row r="622" ht="15.75" customHeight="1">
      <c r="A622" s="109"/>
      <c r="B622" s="109"/>
      <c r="F622" s="109"/>
      <c r="G622" s="109"/>
    </row>
    <row r="623" ht="15.75" customHeight="1">
      <c r="A623" s="109"/>
      <c r="B623" s="109"/>
      <c r="F623" s="109"/>
      <c r="G623" s="109"/>
    </row>
    <row r="624" ht="15.75" customHeight="1">
      <c r="A624" s="109"/>
      <c r="B624" s="109"/>
      <c r="F624" s="109"/>
      <c r="G624" s="109"/>
    </row>
    <row r="625" ht="15.75" customHeight="1">
      <c r="A625" s="109"/>
      <c r="B625" s="109"/>
      <c r="F625" s="109"/>
      <c r="G625" s="109"/>
    </row>
    <row r="626" ht="15.75" customHeight="1">
      <c r="A626" s="109"/>
      <c r="B626" s="109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>
      <c r="A999" s="109"/>
      <c r="B999" s="109"/>
      <c r="F999" s="109"/>
      <c r="G999" s="109"/>
    </row>
    <row r="1000" ht="15.75" customHeight="1"/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999">
      <formula1>Codes!$G$2:$G$51</formula1>
    </dataValidation>
    <dataValidation type="list" allowBlank="1" sqref="A4:A999">
      <formula1>Codes!$C$2:$C$172</formula1>
    </dataValidation>
    <dataValidation type="list" allowBlank="1" sqref="B4:B999">
      <formula1>Codes!$E$2:$E$6</formula1>
    </dataValidation>
    <dataValidation type="list" allowBlank="1" sqref="G4:G999">
      <formula1>Codes!$A$2:$A$6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25.63"/>
    <col customWidth="1" min="5" max="6" width="12.63"/>
    <col customWidth="1" min="8" max="8" width="28.88"/>
    <col customWidth="1" min="9" max="9" width="30.5"/>
  </cols>
  <sheetData>
    <row r="1" ht="15.75" customHeight="1">
      <c r="A1" s="114" t="s">
        <v>2309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50"/>
      <c r="E2" s="117"/>
      <c r="F2" s="31"/>
      <c r="G2" s="30">
        <f>countif(G4:G2003,"Open")</f>
        <v>105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50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186</v>
      </c>
      <c r="B4" s="30" t="s">
        <v>23</v>
      </c>
      <c r="C4" s="30">
        <v>1.0</v>
      </c>
      <c r="D4" s="138" t="s">
        <v>53</v>
      </c>
      <c r="E4" s="149">
        <v>197507.0</v>
      </c>
      <c r="F4" s="31" t="s">
        <v>52</v>
      </c>
      <c r="G4" s="50" t="s">
        <v>16</v>
      </c>
    </row>
    <row r="5" ht="15.75" customHeight="1">
      <c r="A5" s="30" t="s">
        <v>188</v>
      </c>
      <c r="B5" s="30" t="s">
        <v>23</v>
      </c>
      <c r="C5" s="30">
        <v>2.0</v>
      </c>
      <c r="D5" s="138" t="s">
        <v>53</v>
      </c>
      <c r="E5" s="149">
        <v>197478.17</v>
      </c>
      <c r="F5" s="31" t="s">
        <v>52</v>
      </c>
      <c r="G5" s="50" t="s">
        <v>16</v>
      </c>
    </row>
    <row r="6" ht="15.75" customHeight="1">
      <c r="A6" s="30" t="s">
        <v>200</v>
      </c>
      <c r="B6" s="30" t="s">
        <v>23</v>
      </c>
      <c r="C6" s="30">
        <v>3.0</v>
      </c>
      <c r="D6" s="138" t="s">
        <v>53</v>
      </c>
      <c r="E6" s="149">
        <v>197014.68</v>
      </c>
      <c r="F6" s="31" t="s">
        <v>52</v>
      </c>
      <c r="G6" s="50" t="s">
        <v>16</v>
      </c>
    </row>
    <row r="7" ht="15.75" customHeight="1">
      <c r="A7" s="30" t="s">
        <v>186</v>
      </c>
      <c r="B7" s="30" t="s">
        <v>23</v>
      </c>
      <c r="C7" s="30">
        <v>4.0</v>
      </c>
      <c r="D7" s="140" t="s">
        <v>91</v>
      </c>
      <c r="E7" s="149">
        <v>101393.33</v>
      </c>
      <c r="F7" s="31" t="s">
        <v>90</v>
      </c>
      <c r="G7" s="50" t="s">
        <v>16</v>
      </c>
    </row>
    <row r="8" ht="15.75" customHeight="1">
      <c r="A8" s="30" t="s">
        <v>186</v>
      </c>
      <c r="B8" s="30" t="s">
        <v>23</v>
      </c>
      <c r="C8" s="30">
        <v>5.0</v>
      </c>
      <c r="D8" s="138" t="s">
        <v>47</v>
      </c>
      <c r="E8" s="149">
        <v>120297.36</v>
      </c>
      <c r="F8" s="31" t="s">
        <v>46</v>
      </c>
      <c r="G8" s="50" t="s">
        <v>16</v>
      </c>
    </row>
    <row r="9" ht="15.75" customHeight="1">
      <c r="A9" s="30" t="s">
        <v>201</v>
      </c>
      <c r="B9" s="30" t="s">
        <v>23</v>
      </c>
      <c r="C9" s="30">
        <v>6.0</v>
      </c>
      <c r="D9" s="140" t="s">
        <v>91</v>
      </c>
      <c r="E9" s="149">
        <v>122589.39</v>
      </c>
      <c r="F9" s="31" t="s">
        <v>90</v>
      </c>
      <c r="G9" s="50" t="s">
        <v>16</v>
      </c>
    </row>
    <row r="10" ht="15.75" customHeight="1">
      <c r="A10" s="30" t="s">
        <v>201</v>
      </c>
      <c r="B10" s="30" t="s">
        <v>23</v>
      </c>
      <c r="C10" s="30">
        <v>7.0</v>
      </c>
      <c r="D10" s="138" t="s">
        <v>102</v>
      </c>
      <c r="E10" s="149">
        <v>185795.54</v>
      </c>
      <c r="F10" s="31" t="s">
        <v>102</v>
      </c>
      <c r="G10" s="50" t="s">
        <v>16</v>
      </c>
    </row>
    <row r="11" ht="15.75" customHeight="1">
      <c r="A11" s="30" t="s">
        <v>201</v>
      </c>
      <c r="B11" s="30" t="s">
        <v>23</v>
      </c>
      <c r="C11" s="30">
        <v>8.0</v>
      </c>
      <c r="D11" s="50" t="s">
        <v>47</v>
      </c>
      <c r="E11" s="149">
        <v>198852.69</v>
      </c>
      <c r="F11" s="31" t="s">
        <v>46</v>
      </c>
      <c r="G11" s="50" t="s">
        <v>16</v>
      </c>
    </row>
    <row r="12" ht="15.75" customHeight="1">
      <c r="A12" s="30" t="s">
        <v>201</v>
      </c>
      <c r="B12" s="30" t="s">
        <v>23</v>
      </c>
      <c r="C12" s="30">
        <v>9.0</v>
      </c>
      <c r="D12" s="50" t="s">
        <v>47</v>
      </c>
      <c r="E12" s="149">
        <v>199248.33</v>
      </c>
      <c r="F12" s="31" t="s">
        <v>46</v>
      </c>
      <c r="G12" s="50" t="s">
        <v>16</v>
      </c>
    </row>
    <row r="13" ht="15.75" customHeight="1">
      <c r="A13" s="30" t="s">
        <v>184</v>
      </c>
      <c r="B13" s="30" t="s">
        <v>23</v>
      </c>
      <c r="C13" s="30">
        <v>10.0</v>
      </c>
      <c r="D13" s="50" t="s">
        <v>53</v>
      </c>
      <c r="E13" s="149">
        <v>199413.97</v>
      </c>
      <c r="F13" s="31" t="s">
        <v>52</v>
      </c>
      <c r="G13" s="50" t="s">
        <v>16</v>
      </c>
    </row>
    <row r="14" ht="15.75" customHeight="1">
      <c r="A14" s="30" t="s">
        <v>184</v>
      </c>
      <c r="B14" s="30" t="s">
        <v>23</v>
      </c>
      <c r="C14" s="30">
        <v>11.0</v>
      </c>
      <c r="D14" s="50" t="s">
        <v>53</v>
      </c>
      <c r="E14" s="149">
        <v>196924.87</v>
      </c>
      <c r="F14" s="31" t="s">
        <v>52</v>
      </c>
      <c r="G14" s="50" t="s">
        <v>16</v>
      </c>
    </row>
    <row r="15" ht="15.75" customHeight="1">
      <c r="A15" s="30" t="s">
        <v>186</v>
      </c>
      <c r="B15" s="30" t="s">
        <v>23</v>
      </c>
      <c r="C15" s="30">
        <v>12.0</v>
      </c>
      <c r="D15" s="50" t="s">
        <v>53</v>
      </c>
      <c r="E15" s="149">
        <v>197817.46</v>
      </c>
      <c r="F15" s="31" t="s">
        <v>52</v>
      </c>
      <c r="G15" s="50" t="s">
        <v>16</v>
      </c>
    </row>
    <row r="16" ht="15.75" customHeight="1">
      <c r="A16" s="30" t="s">
        <v>187</v>
      </c>
      <c r="B16" s="30" t="s">
        <v>23</v>
      </c>
      <c r="C16" s="30">
        <v>13.0</v>
      </c>
      <c r="D16" s="50" t="s">
        <v>53</v>
      </c>
      <c r="E16" s="149">
        <v>197369.5</v>
      </c>
      <c r="F16" s="31" t="s">
        <v>52</v>
      </c>
      <c r="G16" s="50" t="s">
        <v>16</v>
      </c>
    </row>
    <row r="17" ht="15.75" customHeight="1">
      <c r="A17" s="30" t="s">
        <v>187</v>
      </c>
      <c r="B17" s="30" t="s">
        <v>23</v>
      </c>
      <c r="C17" s="30">
        <v>14.0</v>
      </c>
      <c r="D17" s="50" t="s">
        <v>53</v>
      </c>
      <c r="E17" s="149">
        <v>197411.64</v>
      </c>
      <c r="F17" s="31" t="s">
        <v>52</v>
      </c>
      <c r="G17" s="50" t="s">
        <v>16</v>
      </c>
    </row>
    <row r="18" ht="15.75" customHeight="1">
      <c r="A18" s="30" t="s">
        <v>189</v>
      </c>
      <c r="B18" s="30" t="s">
        <v>23</v>
      </c>
      <c r="C18" s="30">
        <v>15.0</v>
      </c>
      <c r="D18" s="50" t="s">
        <v>53</v>
      </c>
      <c r="E18" s="149">
        <v>121426.0</v>
      </c>
      <c r="F18" s="31" t="s">
        <v>52</v>
      </c>
      <c r="G18" s="50" t="s">
        <v>16</v>
      </c>
    </row>
    <row r="19" ht="15.75" customHeight="1">
      <c r="A19" s="30" t="s">
        <v>199</v>
      </c>
      <c r="B19" s="30" t="s">
        <v>23</v>
      </c>
      <c r="C19" s="30">
        <v>16.0</v>
      </c>
      <c r="D19" s="50" t="s">
        <v>53</v>
      </c>
      <c r="E19" s="149">
        <v>197340.0</v>
      </c>
      <c r="F19" s="31" t="s">
        <v>52</v>
      </c>
      <c r="G19" s="50" t="s">
        <v>16</v>
      </c>
    </row>
    <row r="20" ht="15.75" customHeight="1">
      <c r="A20" s="30" t="s">
        <v>199</v>
      </c>
      <c r="B20" s="30" t="s">
        <v>23</v>
      </c>
      <c r="C20" s="30">
        <v>17.0</v>
      </c>
      <c r="D20" s="50" t="s">
        <v>53</v>
      </c>
      <c r="E20" s="149">
        <v>174199.78</v>
      </c>
      <c r="F20" s="31" t="s">
        <v>52</v>
      </c>
      <c r="G20" s="50" t="s">
        <v>16</v>
      </c>
    </row>
    <row r="21" ht="15.75" customHeight="1">
      <c r="A21" s="30" t="s">
        <v>199</v>
      </c>
      <c r="B21" s="30" t="s">
        <v>23</v>
      </c>
      <c r="C21" s="30">
        <v>18.0</v>
      </c>
      <c r="D21" s="50" t="s">
        <v>53</v>
      </c>
      <c r="E21" s="149">
        <v>174656.61</v>
      </c>
      <c r="F21" s="31" t="s">
        <v>52</v>
      </c>
      <c r="G21" s="50" t="s">
        <v>16</v>
      </c>
    </row>
    <row r="22" ht="15.75" customHeight="1">
      <c r="A22" s="30" t="s">
        <v>200</v>
      </c>
      <c r="B22" s="30" t="s">
        <v>23</v>
      </c>
      <c r="C22" s="30">
        <v>19.0</v>
      </c>
      <c r="D22" s="50" t="s">
        <v>53</v>
      </c>
      <c r="E22" s="149">
        <v>197869.38</v>
      </c>
      <c r="F22" s="31" t="s">
        <v>52</v>
      </c>
      <c r="G22" s="50" t="s">
        <v>16</v>
      </c>
    </row>
    <row r="23" ht="15.75" customHeight="1">
      <c r="A23" s="30" t="s">
        <v>200</v>
      </c>
      <c r="B23" s="30" t="s">
        <v>23</v>
      </c>
      <c r="C23" s="30">
        <v>20.0</v>
      </c>
      <c r="D23" s="50" t="s">
        <v>53</v>
      </c>
      <c r="E23" s="149">
        <v>197198.75</v>
      </c>
      <c r="F23" s="31" t="s">
        <v>52</v>
      </c>
      <c r="G23" s="50" t="s">
        <v>16</v>
      </c>
    </row>
    <row r="24" ht="15.75" customHeight="1">
      <c r="A24" s="30" t="s">
        <v>182</v>
      </c>
      <c r="B24" s="30" t="s">
        <v>23</v>
      </c>
      <c r="C24" s="30">
        <v>21.0</v>
      </c>
      <c r="D24" s="50" t="s">
        <v>47</v>
      </c>
      <c r="E24" s="149">
        <v>115618.15</v>
      </c>
      <c r="F24" s="31" t="s">
        <v>46</v>
      </c>
      <c r="G24" s="50" t="s">
        <v>16</v>
      </c>
    </row>
    <row r="25" ht="15.75" customHeight="1">
      <c r="A25" s="30" t="s">
        <v>182</v>
      </c>
      <c r="B25" s="30" t="s">
        <v>23</v>
      </c>
      <c r="C25" s="30">
        <v>22.0</v>
      </c>
      <c r="D25" s="50" t="s">
        <v>47</v>
      </c>
      <c r="E25" s="149">
        <v>115618.15</v>
      </c>
      <c r="F25" s="31" t="s">
        <v>46</v>
      </c>
      <c r="G25" s="50" t="s">
        <v>16</v>
      </c>
    </row>
    <row r="26" ht="15.75" customHeight="1">
      <c r="A26" s="30" t="s">
        <v>182</v>
      </c>
      <c r="B26" s="30" t="s">
        <v>23</v>
      </c>
      <c r="C26" s="30">
        <v>23.0</v>
      </c>
      <c r="D26" s="140" t="s">
        <v>97</v>
      </c>
      <c r="E26" s="149">
        <v>115767.3</v>
      </c>
      <c r="F26" s="31" t="s">
        <v>96</v>
      </c>
      <c r="G26" s="50" t="s">
        <v>16</v>
      </c>
    </row>
    <row r="27" ht="15.75" customHeight="1">
      <c r="A27" s="30" t="s">
        <v>182</v>
      </c>
      <c r="B27" s="30" t="s">
        <v>23</v>
      </c>
      <c r="C27" s="30">
        <v>24.0</v>
      </c>
      <c r="D27" s="138" t="s">
        <v>109</v>
      </c>
      <c r="E27" s="149">
        <v>115737.86</v>
      </c>
      <c r="F27" s="31" t="s">
        <v>108</v>
      </c>
      <c r="G27" s="50" t="s">
        <v>16</v>
      </c>
    </row>
    <row r="28" ht="15.75" customHeight="1">
      <c r="A28" s="30" t="s">
        <v>182</v>
      </c>
      <c r="B28" s="30" t="s">
        <v>23</v>
      </c>
      <c r="C28" s="30">
        <v>25.0</v>
      </c>
      <c r="D28" s="50" t="s">
        <v>102</v>
      </c>
      <c r="E28" s="149">
        <v>116055.71</v>
      </c>
      <c r="F28" s="31" t="s">
        <v>102</v>
      </c>
      <c r="G28" s="50" t="s">
        <v>16</v>
      </c>
    </row>
    <row r="29" ht="15.75" customHeight="1">
      <c r="A29" s="30" t="s">
        <v>182</v>
      </c>
      <c r="B29" s="30" t="s">
        <v>23</v>
      </c>
      <c r="C29" s="30">
        <v>26.0</v>
      </c>
      <c r="D29" s="50" t="s">
        <v>53</v>
      </c>
      <c r="E29" s="149">
        <v>198016.77</v>
      </c>
      <c r="F29" s="31" t="s">
        <v>52</v>
      </c>
      <c r="G29" s="50" t="s">
        <v>16</v>
      </c>
    </row>
    <row r="30" ht="15.75" customHeight="1">
      <c r="A30" s="30" t="s">
        <v>184</v>
      </c>
      <c r="B30" s="30" t="s">
        <v>23</v>
      </c>
      <c r="C30" s="30">
        <v>27.0</v>
      </c>
      <c r="D30" s="138" t="s">
        <v>2310</v>
      </c>
      <c r="E30" s="149">
        <v>150744.7</v>
      </c>
      <c r="F30" s="31" t="s">
        <v>96</v>
      </c>
      <c r="G30" s="50" t="s">
        <v>16</v>
      </c>
    </row>
    <row r="31" ht="15.75" customHeight="1">
      <c r="A31" s="30" t="s">
        <v>187</v>
      </c>
      <c r="B31" s="30" t="s">
        <v>23</v>
      </c>
      <c r="C31" s="30">
        <v>28.0</v>
      </c>
      <c r="D31" s="50" t="s">
        <v>53</v>
      </c>
      <c r="E31" s="149">
        <v>198993.93</v>
      </c>
      <c r="F31" s="31" t="s">
        <v>52</v>
      </c>
      <c r="G31" s="50" t="s">
        <v>16</v>
      </c>
    </row>
    <row r="32" ht="15.75" customHeight="1">
      <c r="A32" s="30" t="s">
        <v>182</v>
      </c>
      <c r="B32" s="30" t="s">
        <v>23</v>
      </c>
      <c r="C32" s="30">
        <v>29.0</v>
      </c>
      <c r="D32" s="50" t="s">
        <v>97</v>
      </c>
      <c r="E32" s="149">
        <v>115742.64</v>
      </c>
      <c r="F32" s="31" t="s">
        <v>96</v>
      </c>
      <c r="G32" s="50" t="s">
        <v>16</v>
      </c>
    </row>
    <row r="33" ht="15.75" customHeight="1">
      <c r="A33" s="30" t="s">
        <v>182</v>
      </c>
      <c r="B33" s="30" t="s">
        <v>23</v>
      </c>
      <c r="C33" s="30">
        <v>30.0</v>
      </c>
      <c r="D33" s="50" t="s">
        <v>91</v>
      </c>
      <c r="E33" s="149">
        <v>115500.0</v>
      </c>
      <c r="F33" s="31" t="s">
        <v>90</v>
      </c>
      <c r="G33" s="50" t="s">
        <v>16</v>
      </c>
    </row>
    <row r="34" ht="15.75" customHeight="1">
      <c r="A34" s="30" t="s">
        <v>200</v>
      </c>
      <c r="B34" s="30" t="s">
        <v>23</v>
      </c>
      <c r="C34" s="30">
        <v>31.0</v>
      </c>
      <c r="D34" s="50" t="s">
        <v>85</v>
      </c>
      <c r="E34" s="149">
        <v>122336.59</v>
      </c>
      <c r="F34" s="31" t="s">
        <v>84</v>
      </c>
      <c r="G34" s="50" t="s">
        <v>16</v>
      </c>
    </row>
    <row r="35" ht="18.75" customHeight="1">
      <c r="A35" s="30" t="s">
        <v>200</v>
      </c>
      <c r="B35" s="30" t="s">
        <v>23</v>
      </c>
      <c r="C35" s="30">
        <v>32.0</v>
      </c>
      <c r="D35" s="50" t="s">
        <v>2311</v>
      </c>
      <c r="E35" s="149">
        <v>144536.37</v>
      </c>
      <c r="F35" s="31" t="s">
        <v>55</v>
      </c>
      <c r="G35" s="50" t="s">
        <v>16</v>
      </c>
    </row>
    <row r="36" ht="15.75" customHeight="1">
      <c r="A36" s="30" t="s">
        <v>183</v>
      </c>
      <c r="B36" s="30" t="s">
        <v>23</v>
      </c>
      <c r="C36" s="30">
        <v>33.0</v>
      </c>
      <c r="D36" s="50" t="s">
        <v>53</v>
      </c>
      <c r="E36" s="149">
        <v>197785.31</v>
      </c>
      <c r="F36" s="31" t="s">
        <v>52</v>
      </c>
      <c r="G36" s="50" t="s">
        <v>16</v>
      </c>
    </row>
    <row r="37" ht="15.75" customHeight="1">
      <c r="A37" s="30" t="s">
        <v>183</v>
      </c>
      <c r="B37" s="30" t="s">
        <v>23</v>
      </c>
      <c r="C37" s="30">
        <v>34.0</v>
      </c>
      <c r="D37" s="50" t="s">
        <v>53</v>
      </c>
      <c r="E37" s="149">
        <v>179863.49</v>
      </c>
      <c r="F37" s="31" t="s">
        <v>52</v>
      </c>
      <c r="G37" s="50" t="s">
        <v>16</v>
      </c>
    </row>
    <row r="38" ht="15.75" customHeight="1">
      <c r="A38" s="30" t="s">
        <v>185</v>
      </c>
      <c r="B38" s="30" t="s">
        <v>23</v>
      </c>
      <c r="C38" s="30">
        <v>35.0</v>
      </c>
      <c r="D38" s="50" t="s">
        <v>53</v>
      </c>
      <c r="E38" s="149">
        <v>197478.17</v>
      </c>
      <c r="F38" s="31" t="s">
        <v>52</v>
      </c>
      <c r="G38" s="50" t="s">
        <v>16</v>
      </c>
    </row>
    <row r="39" ht="15.75" customHeight="1">
      <c r="A39" s="30" t="s">
        <v>199</v>
      </c>
      <c r="B39" s="30" t="s">
        <v>23</v>
      </c>
      <c r="C39" s="30">
        <v>36.0</v>
      </c>
      <c r="D39" s="50" t="s">
        <v>53</v>
      </c>
      <c r="E39" s="149">
        <v>173489.04</v>
      </c>
      <c r="F39" s="31" t="s">
        <v>52</v>
      </c>
      <c r="G39" s="50" t="s">
        <v>16</v>
      </c>
    </row>
    <row r="40" ht="15.75" customHeight="1">
      <c r="A40" s="30" t="s">
        <v>199</v>
      </c>
      <c r="B40" s="30" t="s">
        <v>23</v>
      </c>
      <c r="C40" s="30">
        <v>37.0</v>
      </c>
      <c r="D40" s="50" t="s">
        <v>53</v>
      </c>
      <c r="E40" s="149">
        <v>197420.51</v>
      </c>
      <c r="F40" s="31" t="s">
        <v>52</v>
      </c>
      <c r="G40" s="50" t="s">
        <v>16</v>
      </c>
    </row>
    <row r="41" ht="15.75" customHeight="1">
      <c r="A41" s="30" t="s">
        <v>185</v>
      </c>
      <c r="B41" s="30" t="s">
        <v>23</v>
      </c>
      <c r="C41" s="30">
        <v>38.0</v>
      </c>
      <c r="D41" s="50" t="s">
        <v>53</v>
      </c>
      <c r="E41" s="149">
        <v>197403.88</v>
      </c>
      <c r="F41" s="31" t="s">
        <v>52</v>
      </c>
      <c r="G41" s="50" t="s">
        <v>16</v>
      </c>
    </row>
    <row r="42" ht="15.75" customHeight="1">
      <c r="A42" s="30" t="s">
        <v>185</v>
      </c>
      <c r="B42" s="30" t="s">
        <v>23</v>
      </c>
      <c r="C42" s="30">
        <v>39.0</v>
      </c>
      <c r="D42" s="50" t="s">
        <v>53</v>
      </c>
      <c r="E42" s="149">
        <v>197198.75</v>
      </c>
      <c r="F42" s="31" t="s">
        <v>52</v>
      </c>
      <c r="G42" s="50" t="s">
        <v>16</v>
      </c>
    </row>
    <row r="43" ht="15.75" customHeight="1">
      <c r="A43" s="30" t="s">
        <v>185</v>
      </c>
      <c r="B43" s="30" t="s">
        <v>23</v>
      </c>
      <c r="C43" s="30">
        <v>40.0</v>
      </c>
      <c r="D43" s="50" t="s">
        <v>53</v>
      </c>
      <c r="E43" s="149">
        <v>197403.88</v>
      </c>
      <c r="F43" s="31" t="s">
        <v>52</v>
      </c>
      <c r="G43" s="50" t="s">
        <v>16</v>
      </c>
    </row>
    <row r="44" ht="15.75" customHeight="1">
      <c r="A44" s="30" t="s">
        <v>187</v>
      </c>
      <c r="B44" s="30" t="s">
        <v>23</v>
      </c>
      <c r="C44" s="30">
        <v>41.0</v>
      </c>
      <c r="D44" s="50" t="s">
        <v>47</v>
      </c>
      <c r="E44" s="149">
        <v>116160.68</v>
      </c>
      <c r="F44" s="31" t="s">
        <v>46</v>
      </c>
      <c r="G44" s="50" t="s">
        <v>16</v>
      </c>
    </row>
    <row r="45" ht="15.75" customHeight="1">
      <c r="A45" s="30" t="s">
        <v>187</v>
      </c>
      <c r="B45" s="30" t="s">
        <v>23</v>
      </c>
      <c r="C45" s="30">
        <v>42.0</v>
      </c>
      <c r="D45" s="50" t="s">
        <v>91</v>
      </c>
      <c r="E45" s="149">
        <v>116150.46</v>
      </c>
      <c r="F45" s="31" t="s">
        <v>90</v>
      </c>
      <c r="G45" s="50" t="s">
        <v>16</v>
      </c>
    </row>
    <row r="46" ht="15.75" customHeight="1">
      <c r="A46" s="30" t="s">
        <v>187</v>
      </c>
      <c r="B46" s="30" t="s">
        <v>23</v>
      </c>
      <c r="C46" s="30">
        <v>43.0</v>
      </c>
      <c r="D46" s="50" t="s">
        <v>47</v>
      </c>
      <c r="E46" s="149">
        <v>116200.66</v>
      </c>
      <c r="F46" s="31" t="s">
        <v>46</v>
      </c>
      <c r="G46" s="50" t="s">
        <v>16</v>
      </c>
    </row>
    <row r="47" ht="15.75" customHeight="1">
      <c r="A47" s="30" t="s">
        <v>200</v>
      </c>
      <c r="B47" s="30" t="s">
        <v>23</v>
      </c>
      <c r="C47" s="30">
        <v>44.0</v>
      </c>
      <c r="D47" s="50" t="s">
        <v>47</v>
      </c>
      <c r="E47" s="149">
        <v>128182.72</v>
      </c>
      <c r="F47" s="31" t="s">
        <v>46</v>
      </c>
      <c r="G47" s="50" t="s">
        <v>16</v>
      </c>
    </row>
    <row r="48" ht="15.75" customHeight="1">
      <c r="A48" s="30" t="s">
        <v>200</v>
      </c>
      <c r="B48" s="30" t="s">
        <v>23</v>
      </c>
      <c r="C48" s="30">
        <v>45.0</v>
      </c>
      <c r="D48" s="50" t="s">
        <v>47</v>
      </c>
      <c r="E48" s="149">
        <v>124463.51</v>
      </c>
      <c r="F48" s="31" t="s">
        <v>46</v>
      </c>
      <c r="G48" s="50" t="s">
        <v>16</v>
      </c>
    </row>
    <row r="49" ht="15.75" customHeight="1">
      <c r="A49" s="30" t="s">
        <v>262</v>
      </c>
      <c r="B49" s="30" t="s">
        <v>23</v>
      </c>
      <c r="C49" s="30">
        <v>46.0</v>
      </c>
      <c r="D49" s="50" t="s">
        <v>31</v>
      </c>
      <c r="E49" s="149">
        <v>200000.0</v>
      </c>
      <c r="F49" s="31" t="s">
        <v>31</v>
      </c>
      <c r="G49" s="50" t="s">
        <v>16</v>
      </c>
    </row>
    <row r="50" ht="15.75" customHeight="1">
      <c r="A50" s="30" t="s">
        <v>262</v>
      </c>
      <c r="B50" s="30" t="s">
        <v>23</v>
      </c>
      <c r="C50" s="30">
        <v>47.0</v>
      </c>
      <c r="D50" s="50" t="s">
        <v>31</v>
      </c>
      <c r="E50" s="149">
        <v>200000.0</v>
      </c>
      <c r="F50" s="31" t="s">
        <v>31</v>
      </c>
      <c r="G50" s="50" t="s">
        <v>16</v>
      </c>
    </row>
    <row r="51" ht="15.75" customHeight="1">
      <c r="A51" s="30" t="s">
        <v>262</v>
      </c>
      <c r="B51" s="30" t="s">
        <v>23</v>
      </c>
      <c r="C51" s="30">
        <v>48.0</v>
      </c>
      <c r="D51" s="50" t="s">
        <v>31</v>
      </c>
      <c r="E51" s="149">
        <v>200000.0</v>
      </c>
      <c r="F51" s="31" t="s">
        <v>31</v>
      </c>
      <c r="G51" s="50" t="s">
        <v>16</v>
      </c>
    </row>
    <row r="52" ht="15.75" customHeight="1">
      <c r="A52" s="30" t="s">
        <v>185</v>
      </c>
      <c r="B52" s="30" t="s">
        <v>23</v>
      </c>
      <c r="C52" s="30">
        <v>49.0</v>
      </c>
      <c r="D52" s="50" t="s">
        <v>91</v>
      </c>
      <c r="E52" s="149">
        <v>121058.72</v>
      </c>
      <c r="F52" s="31" t="s">
        <v>90</v>
      </c>
      <c r="G52" s="50" t="s">
        <v>16</v>
      </c>
    </row>
    <row r="53" ht="15.75" customHeight="1">
      <c r="A53" s="30" t="s">
        <v>198</v>
      </c>
      <c r="B53" s="30" t="s">
        <v>23</v>
      </c>
      <c r="C53" s="30">
        <v>50.0</v>
      </c>
      <c r="D53" s="50" t="s">
        <v>47</v>
      </c>
      <c r="E53" s="149">
        <v>113614.01</v>
      </c>
      <c r="F53" s="31" t="s">
        <v>46</v>
      </c>
      <c r="G53" s="50" t="s">
        <v>16</v>
      </c>
    </row>
    <row r="54" ht="15.75" customHeight="1">
      <c r="A54" s="30" t="s">
        <v>198</v>
      </c>
      <c r="B54" s="30" t="s">
        <v>23</v>
      </c>
      <c r="C54" s="30">
        <v>51.0</v>
      </c>
      <c r="D54" s="50" t="s">
        <v>102</v>
      </c>
      <c r="E54" s="149">
        <v>87679.99</v>
      </c>
      <c r="F54" s="31" t="s">
        <v>102</v>
      </c>
      <c r="G54" s="50" t="s">
        <v>16</v>
      </c>
    </row>
    <row r="55" ht="15.75" customHeight="1">
      <c r="A55" s="30" t="s">
        <v>198</v>
      </c>
      <c r="B55" s="30" t="s">
        <v>23</v>
      </c>
      <c r="C55" s="30">
        <v>52.0</v>
      </c>
      <c r="D55" s="50" t="s">
        <v>723</v>
      </c>
      <c r="E55" s="149">
        <v>117694.58</v>
      </c>
      <c r="F55" s="31" t="s">
        <v>46</v>
      </c>
      <c r="G55" s="50" t="s">
        <v>16</v>
      </c>
    </row>
    <row r="56" ht="15.75" customHeight="1">
      <c r="A56" s="30" t="s">
        <v>186</v>
      </c>
      <c r="B56" s="30" t="s">
        <v>23</v>
      </c>
      <c r="C56" s="30">
        <v>53.0</v>
      </c>
      <c r="D56" s="50" t="s">
        <v>2312</v>
      </c>
      <c r="E56" s="149">
        <v>179508.0</v>
      </c>
      <c r="F56" s="31" t="s">
        <v>102</v>
      </c>
      <c r="G56" s="50" t="s">
        <v>16</v>
      </c>
    </row>
    <row r="57" ht="15.75" customHeight="1">
      <c r="A57" s="30" t="s">
        <v>184</v>
      </c>
      <c r="B57" s="30" t="s">
        <v>23</v>
      </c>
      <c r="C57" s="30">
        <v>54.0</v>
      </c>
      <c r="D57" s="50" t="s">
        <v>102</v>
      </c>
      <c r="E57" s="149">
        <v>138791.28</v>
      </c>
      <c r="F57" s="31" t="s">
        <v>102</v>
      </c>
      <c r="G57" s="50" t="s">
        <v>16</v>
      </c>
    </row>
    <row r="58" ht="15.75" customHeight="1">
      <c r="A58" s="30" t="s">
        <v>184</v>
      </c>
      <c r="B58" s="30" t="s">
        <v>23</v>
      </c>
      <c r="C58" s="30">
        <v>55.0</v>
      </c>
      <c r="D58" s="50" t="s">
        <v>91</v>
      </c>
      <c r="E58" s="149">
        <v>140245.95</v>
      </c>
      <c r="F58" s="31" t="s">
        <v>90</v>
      </c>
      <c r="G58" s="50" t="s">
        <v>16</v>
      </c>
    </row>
    <row r="59" ht="15.75" customHeight="1">
      <c r="A59" s="30" t="s">
        <v>184</v>
      </c>
      <c r="B59" s="30" t="s">
        <v>23</v>
      </c>
      <c r="C59" s="30">
        <v>56.0</v>
      </c>
      <c r="D59" s="50" t="s">
        <v>2313</v>
      </c>
      <c r="E59" s="181">
        <v>114136.1</v>
      </c>
      <c r="F59" s="31" t="s">
        <v>102</v>
      </c>
      <c r="G59" s="50" t="s">
        <v>10</v>
      </c>
      <c r="H59" s="50" t="s">
        <v>2314</v>
      </c>
      <c r="I59" s="50" t="s">
        <v>2315</v>
      </c>
    </row>
    <row r="60" ht="15.75" customHeight="1">
      <c r="A60" s="30" t="s">
        <v>185</v>
      </c>
      <c r="B60" s="30" t="s">
        <v>23</v>
      </c>
      <c r="C60" s="30">
        <v>57.0</v>
      </c>
      <c r="D60" s="50" t="s">
        <v>97</v>
      </c>
      <c r="E60" s="149">
        <v>147292.28</v>
      </c>
      <c r="F60" s="31" t="s">
        <v>96</v>
      </c>
      <c r="G60" s="50" t="s">
        <v>16</v>
      </c>
    </row>
    <row r="61" ht="15.75" customHeight="1">
      <c r="A61" s="30" t="s">
        <v>185</v>
      </c>
      <c r="B61" s="30" t="s">
        <v>23</v>
      </c>
      <c r="C61" s="30">
        <v>58.0</v>
      </c>
      <c r="D61" s="50" t="s">
        <v>47</v>
      </c>
      <c r="E61" s="149">
        <v>133944.15</v>
      </c>
      <c r="F61" s="31" t="s">
        <v>46</v>
      </c>
      <c r="G61" s="50" t="s">
        <v>16</v>
      </c>
    </row>
    <row r="62" ht="15.75" customHeight="1">
      <c r="A62" s="30" t="s">
        <v>185</v>
      </c>
      <c r="B62" s="30" t="s">
        <v>23</v>
      </c>
      <c r="C62" s="30">
        <v>59.0</v>
      </c>
      <c r="D62" s="50" t="s">
        <v>102</v>
      </c>
      <c r="E62" s="149">
        <v>137317.35</v>
      </c>
      <c r="F62" s="31" t="s">
        <v>102</v>
      </c>
      <c r="G62" s="50" t="s">
        <v>16</v>
      </c>
    </row>
    <row r="63" ht="15.75" customHeight="1">
      <c r="A63" s="30" t="s">
        <v>262</v>
      </c>
      <c r="B63" s="30" t="s">
        <v>23</v>
      </c>
      <c r="C63" s="30">
        <v>60.0</v>
      </c>
      <c r="D63" s="50" t="s">
        <v>47</v>
      </c>
      <c r="E63" s="149">
        <v>179575.75</v>
      </c>
      <c r="F63" s="31" t="s">
        <v>46</v>
      </c>
      <c r="G63" s="50" t="s">
        <v>16</v>
      </c>
    </row>
    <row r="64" ht="15.75" customHeight="1">
      <c r="A64" s="30" t="s">
        <v>262</v>
      </c>
      <c r="B64" s="30" t="s">
        <v>23</v>
      </c>
      <c r="C64" s="30">
        <v>61.0</v>
      </c>
      <c r="D64" s="138" t="s">
        <v>2316</v>
      </c>
      <c r="E64" s="149">
        <v>197823.03</v>
      </c>
      <c r="F64" s="31" t="s">
        <v>81</v>
      </c>
      <c r="G64" s="50" t="s">
        <v>16</v>
      </c>
    </row>
    <row r="65" ht="15.75" customHeight="1">
      <c r="A65" s="30" t="s">
        <v>262</v>
      </c>
      <c r="B65" s="30" t="s">
        <v>23</v>
      </c>
      <c r="C65" s="30">
        <v>62.0</v>
      </c>
      <c r="D65" s="50" t="s">
        <v>47</v>
      </c>
      <c r="E65" s="149">
        <v>197431.51</v>
      </c>
      <c r="F65" s="31" t="s">
        <v>46</v>
      </c>
      <c r="G65" s="50" t="s">
        <v>16</v>
      </c>
    </row>
    <row r="66" ht="15.75" customHeight="1">
      <c r="A66" s="30" t="s">
        <v>262</v>
      </c>
      <c r="B66" s="30" t="s">
        <v>23</v>
      </c>
      <c r="C66" s="30">
        <v>63.0</v>
      </c>
      <c r="D66" s="50" t="s">
        <v>47</v>
      </c>
      <c r="E66" s="149">
        <v>197813.93</v>
      </c>
      <c r="F66" s="31" t="s">
        <v>46</v>
      </c>
      <c r="G66" s="50" t="s">
        <v>16</v>
      </c>
    </row>
    <row r="67" ht="15.75" customHeight="1">
      <c r="A67" s="30" t="s">
        <v>262</v>
      </c>
      <c r="B67" s="30" t="s">
        <v>23</v>
      </c>
      <c r="C67" s="30">
        <v>64.0</v>
      </c>
      <c r="D67" s="50" t="s">
        <v>47</v>
      </c>
      <c r="E67" s="149">
        <v>197823.3</v>
      </c>
      <c r="F67" s="31" t="s">
        <v>46</v>
      </c>
      <c r="G67" s="50" t="s">
        <v>16</v>
      </c>
    </row>
    <row r="68" ht="15.75" customHeight="1">
      <c r="A68" s="30" t="s">
        <v>262</v>
      </c>
      <c r="B68" s="30" t="s">
        <v>23</v>
      </c>
      <c r="C68" s="30">
        <v>65.0</v>
      </c>
      <c r="D68" s="50" t="s">
        <v>47</v>
      </c>
      <c r="E68" s="149">
        <v>197619.65</v>
      </c>
      <c r="F68" s="31" t="s">
        <v>46</v>
      </c>
      <c r="G68" s="50" t="s">
        <v>16</v>
      </c>
    </row>
    <row r="69" ht="15.75" customHeight="1">
      <c r="A69" s="30" t="s">
        <v>184</v>
      </c>
      <c r="B69" s="30" t="s">
        <v>23</v>
      </c>
      <c r="C69" s="30">
        <v>66.0</v>
      </c>
      <c r="D69" s="50" t="s">
        <v>47</v>
      </c>
      <c r="E69" s="149">
        <v>145312.73</v>
      </c>
      <c r="F69" s="31" t="s">
        <v>46</v>
      </c>
      <c r="G69" s="50" t="s">
        <v>16</v>
      </c>
    </row>
    <row r="70" ht="15.75" customHeight="1">
      <c r="A70" s="30" t="s">
        <v>184</v>
      </c>
      <c r="B70" s="30" t="s">
        <v>23</v>
      </c>
      <c r="C70" s="30">
        <v>67.0</v>
      </c>
      <c r="D70" s="50" t="s">
        <v>91</v>
      </c>
      <c r="E70" s="149">
        <v>147653.03</v>
      </c>
      <c r="F70" s="31" t="s">
        <v>90</v>
      </c>
      <c r="G70" s="50" t="s">
        <v>16</v>
      </c>
    </row>
    <row r="71" ht="15.75" customHeight="1">
      <c r="A71" s="30" t="s">
        <v>183</v>
      </c>
      <c r="B71" s="30" t="s">
        <v>23</v>
      </c>
      <c r="C71" s="30">
        <v>68.0</v>
      </c>
      <c r="D71" s="50" t="s">
        <v>47</v>
      </c>
      <c r="E71" s="149">
        <v>179184.0</v>
      </c>
      <c r="F71" s="31" t="s">
        <v>46</v>
      </c>
      <c r="G71" s="50" t="s">
        <v>16</v>
      </c>
    </row>
    <row r="72" ht="15.75" customHeight="1">
      <c r="A72" s="30" t="s">
        <v>201</v>
      </c>
      <c r="B72" s="30" t="s">
        <v>23</v>
      </c>
      <c r="C72" s="30">
        <v>69.0</v>
      </c>
      <c r="D72" s="50" t="s">
        <v>53</v>
      </c>
      <c r="E72" s="149">
        <v>197550.0</v>
      </c>
      <c r="F72" s="31" t="s">
        <v>52</v>
      </c>
      <c r="G72" s="50" t="s">
        <v>16</v>
      </c>
    </row>
    <row r="73" ht="15.75" customHeight="1">
      <c r="A73" s="30" t="s">
        <v>186</v>
      </c>
      <c r="B73" s="30" t="s">
        <v>23</v>
      </c>
      <c r="C73" s="30">
        <v>70.0</v>
      </c>
      <c r="D73" s="50" t="s">
        <v>47</v>
      </c>
      <c r="E73" s="149">
        <v>122252.0</v>
      </c>
      <c r="F73" s="31" t="s">
        <v>46</v>
      </c>
      <c r="G73" s="50" t="s">
        <v>16</v>
      </c>
    </row>
    <row r="74" ht="15.75" customHeight="1">
      <c r="A74" s="30" t="s">
        <v>186</v>
      </c>
      <c r="B74" s="30" t="s">
        <v>23</v>
      </c>
      <c r="C74" s="30">
        <v>71.0</v>
      </c>
      <c r="D74" s="50" t="s">
        <v>91</v>
      </c>
      <c r="E74" s="149">
        <v>140998.0</v>
      </c>
      <c r="F74" s="31" t="s">
        <v>90</v>
      </c>
      <c r="G74" s="50" t="s">
        <v>16</v>
      </c>
    </row>
    <row r="75" ht="15.75" customHeight="1">
      <c r="A75" s="30" t="s">
        <v>186</v>
      </c>
      <c r="B75" s="30" t="s">
        <v>23</v>
      </c>
      <c r="C75" s="30">
        <v>72.0</v>
      </c>
      <c r="D75" s="50" t="s">
        <v>91</v>
      </c>
      <c r="E75" s="149">
        <v>140312.0</v>
      </c>
      <c r="F75" s="31" t="s">
        <v>90</v>
      </c>
      <c r="G75" s="50" t="s">
        <v>16</v>
      </c>
    </row>
    <row r="76" ht="15.75" customHeight="1">
      <c r="A76" s="30" t="s">
        <v>186</v>
      </c>
      <c r="B76" s="30" t="s">
        <v>23</v>
      </c>
      <c r="C76" s="30">
        <v>73.0</v>
      </c>
      <c r="D76" s="50" t="s">
        <v>47</v>
      </c>
      <c r="E76" s="149">
        <v>100037.28</v>
      </c>
      <c r="F76" s="31" t="s">
        <v>46</v>
      </c>
      <c r="G76" s="50" t="s">
        <v>16</v>
      </c>
    </row>
    <row r="77" ht="15.75" customHeight="1">
      <c r="A77" s="30" t="s">
        <v>198</v>
      </c>
      <c r="B77" s="30" t="s">
        <v>23</v>
      </c>
      <c r="C77" s="30">
        <v>74.0</v>
      </c>
      <c r="D77" s="50" t="s">
        <v>102</v>
      </c>
      <c r="E77" s="149">
        <v>107506.22</v>
      </c>
      <c r="F77" s="31" t="s">
        <v>102</v>
      </c>
      <c r="G77" s="50" t="s">
        <v>16</v>
      </c>
    </row>
    <row r="78" ht="15.75" customHeight="1">
      <c r="A78" s="30" t="s">
        <v>188</v>
      </c>
      <c r="B78" s="30" t="s">
        <v>23</v>
      </c>
      <c r="C78" s="30">
        <v>75.0</v>
      </c>
      <c r="D78" s="50" t="s">
        <v>47</v>
      </c>
      <c r="E78" s="149">
        <v>199806.14</v>
      </c>
      <c r="F78" s="31" t="s">
        <v>46</v>
      </c>
      <c r="G78" s="50" t="s">
        <v>16</v>
      </c>
    </row>
    <row r="79" ht="15.75" customHeight="1">
      <c r="A79" s="30" t="s">
        <v>188</v>
      </c>
      <c r="B79" s="30" t="s">
        <v>23</v>
      </c>
      <c r="C79" s="30">
        <v>76.0</v>
      </c>
      <c r="D79" s="50" t="s">
        <v>47</v>
      </c>
      <c r="E79" s="149">
        <v>199899.15</v>
      </c>
      <c r="F79" s="31" t="s">
        <v>46</v>
      </c>
      <c r="G79" s="50" t="s">
        <v>16</v>
      </c>
    </row>
    <row r="80" ht="15.75" customHeight="1">
      <c r="A80" s="30" t="s">
        <v>188</v>
      </c>
      <c r="B80" s="30" t="s">
        <v>23</v>
      </c>
      <c r="C80" s="30">
        <v>77.0</v>
      </c>
      <c r="D80" s="50" t="s">
        <v>47</v>
      </c>
      <c r="E80" s="149">
        <v>199894.17</v>
      </c>
      <c r="F80" s="31" t="s">
        <v>46</v>
      </c>
      <c r="G80" s="50" t="s">
        <v>16</v>
      </c>
    </row>
    <row r="81" ht="15.75" customHeight="1">
      <c r="A81" s="30" t="s">
        <v>187</v>
      </c>
      <c r="B81" s="30" t="s">
        <v>23</v>
      </c>
      <c r="C81" s="30">
        <v>78.0</v>
      </c>
      <c r="D81" s="138" t="s">
        <v>696</v>
      </c>
      <c r="E81" s="149">
        <v>200000.0</v>
      </c>
      <c r="F81" s="31" t="s">
        <v>123</v>
      </c>
      <c r="G81" s="50" t="s">
        <v>16</v>
      </c>
    </row>
    <row r="82" ht="15.75" customHeight="1">
      <c r="A82" s="30" t="s">
        <v>199</v>
      </c>
      <c r="B82" s="30" t="s">
        <v>23</v>
      </c>
      <c r="C82" s="30">
        <v>79.0</v>
      </c>
      <c r="D82" s="138" t="s">
        <v>696</v>
      </c>
      <c r="E82" s="149">
        <v>143530.0</v>
      </c>
      <c r="F82" s="31" t="s">
        <v>123</v>
      </c>
      <c r="G82" s="50" t="s">
        <v>16</v>
      </c>
    </row>
    <row r="83" ht="15.75" customHeight="1">
      <c r="A83" s="30" t="s">
        <v>183</v>
      </c>
      <c r="B83" s="30" t="s">
        <v>23</v>
      </c>
      <c r="C83" s="30">
        <v>80.0</v>
      </c>
      <c r="D83" s="50" t="s">
        <v>47</v>
      </c>
      <c r="E83" s="149">
        <v>196425.6</v>
      </c>
      <c r="F83" s="31" t="s">
        <v>46</v>
      </c>
      <c r="G83" s="50" t="s">
        <v>16</v>
      </c>
    </row>
    <row r="84" ht="15.75" customHeight="1">
      <c r="A84" s="30" t="s">
        <v>182</v>
      </c>
      <c r="B84" s="30" t="s">
        <v>23</v>
      </c>
      <c r="C84" s="30">
        <v>81.0</v>
      </c>
      <c r="D84" s="138" t="s">
        <v>82</v>
      </c>
      <c r="E84" s="149">
        <v>199983.0</v>
      </c>
      <c r="F84" s="31" t="s">
        <v>28</v>
      </c>
      <c r="G84" s="50" t="s">
        <v>16</v>
      </c>
    </row>
    <row r="85" ht="15.75" customHeight="1">
      <c r="A85" s="30" t="s">
        <v>182</v>
      </c>
      <c r="B85" s="30" t="s">
        <v>23</v>
      </c>
      <c r="C85" s="30">
        <v>82.0</v>
      </c>
      <c r="D85" s="50" t="s">
        <v>696</v>
      </c>
      <c r="E85" s="181">
        <v>200000.0</v>
      </c>
      <c r="F85" s="31" t="s">
        <v>123</v>
      </c>
      <c r="G85" s="50" t="s">
        <v>10</v>
      </c>
      <c r="H85" s="50" t="s">
        <v>2317</v>
      </c>
    </row>
    <row r="86" ht="15.75" customHeight="1">
      <c r="A86" s="30" t="s">
        <v>189</v>
      </c>
      <c r="B86" s="30" t="s">
        <v>23</v>
      </c>
      <c r="C86" s="30">
        <v>83.0</v>
      </c>
      <c r="D86" s="50" t="s">
        <v>97</v>
      </c>
      <c r="E86" s="149">
        <v>158659.57</v>
      </c>
      <c r="F86" s="31" t="s">
        <v>96</v>
      </c>
      <c r="G86" s="50" t="s">
        <v>16</v>
      </c>
    </row>
    <row r="87" ht="15.75" customHeight="1">
      <c r="A87" s="30" t="s">
        <v>189</v>
      </c>
      <c r="B87" s="30" t="s">
        <v>23</v>
      </c>
      <c r="C87" s="30">
        <v>84.0</v>
      </c>
      <c r="D87" s="50" t="s">
        <v>109</v>
      </c>
      <c r="E87" s="149">
        <v>99981.0</v>
      </c>
      <c r="F87" s="31" t="s">
        <v>28</v>
      </c>
      <c r="G87" s="50" t="s">
        <v>16</v>
      </c>
    </row>
    <row r="88" ht="15.75" customHeight="1">
      <c r="A88" s="30" t="s">
        <v>189</v>
      </c>
      <c r="B88" s="30" t="s">
        <v>23</v>
      </c>
      <c r="C88" s="30">
        <v>85.0</v>
      </c>
      <c r="D88" s="50" t="s">
        <v>2318</v>
      </c>
      <c r="E88" s="149">
        <v>199962.0</v>
      </c>
      <c r="F88" s="31" t="s">
        <v>28</v>
      </c>
      <c r="G88" s="50" t="s">
        <v>16</v>
      </c>
    </row>
    <row r="89" ht="15.75" customHeight="1">
      <c r="A89" s="30" t="s">
        <v>189</v>
      </c>
      <c r="B89" s="30" t="s">
        <v>23</v>
      </c>
      <c r="C89" s="30">
        <v>86.0</v>
      </c>
      <c r="D89" s="50" t="s">
        <v>696</v>
      </c>
      <c r="E89" s="149">
        <v>200000.0</v>
      </c>
      <c r="F89" s="31" t="s">
        <v>123</v>
      </c>
      <c r="G89" s="50" t="s">
        <v>16</v>
      </c>
    </row>
    <row r="90" ht="15.75" customHeight="1">
      <c r="A90" s="30" t="s">
        <v>199</v>
      </c>
      <c r="B90" s="30" t="s">
        <v>23</v>
      </c>
      <c r="C90" s="30">
        <v>87.0</v>
      </c>
      <c r="D90" s="50" t="s">
        <v>696</v>
      </c>
      <c r="E90" s="149">
        <v>199956.34</v>
      </c>
      <c r="F90" s="31" t="s">
        <v>123</v>
      </c>
      <c r="G90" s="50" t="s">
        <v>16</v>
      </c>
    </row>
    <row r="91" ht="15.75" customHeight="1">
      <c r="A91" s="30" t="s">
        <v>199</v>
      </c>
      <c r="B91" s="30" t="s">
        <v>23</v>
      </c>
      <c r="C91" s="30">
        <v>88.0</v>
      </c>
      <c r="D91" s="50" t="s">
        <v>696</v>
      </c>
      <c r="E91" s="149">
        <v>199956.34</v>
      </c>
      <c r="F91" s="31" t="s">
        <v>123</v>
      </c>
      <c r="G91" s="50" t="s">
        <v>16</v>
      </c>
    </row>
    <row r="92" ht="15.75" customHeight="1">
      <c r="A92" s="30" t="s">
        <v>262</v>
      </c>
      <c r="B92" s="30" t="s">
        <v>23</v>
      </c>
      <c r="C92" s="30">
        <v>89.0</v>
      </c>
      <c r="D92" s="50" t="s">
        <v>696</v>
      </c>
      <c r="E92" s="149">
        <v>100000.0</v>
      </c>
      <c r="F92" s="31" t="s">
        <v>123</v>
      </c>
      <c r="G92" s="50" t="s">
        <v>16</v>
      </c>
    </row>
    <row r="93" ht="15.75" customHeight="1">
      <c r="A93" s="30" t="s">
        <v>188</v>
      </c>
      <c r="B93" s="30" t="s">
        <v>23</v>
      </c>
      <c r="C93" s="30">
        <v>90.0</v>
      </c>
      <c r="D93" s="50" t="s">
        <v>696</v>
      </c>
      <c r="E93" s="149">
        <v>200000.0</v>
      </c>
      <c r="F93" s="31" t="s">
        <v>123</v>
      </c>
      <c r="G93" s="50" t="s">
        <v>16</v>
      </c>
    </row>
    <row r="94" ht="15.75" customHeight="1">
      <c r="A94" s="30" t="s">
        <v>262</v>
      </c>
      <c r="B94" s="30" t="s">
        <v>23</v>
      </c>
      <c r="C94" s="30">
        <v>91.0</v>
      </c>
      <c r="D94" s="50" t="s">
        <v>696</v>
      </c>
      <c r="E94" s="149">
        <v>100000.0</v>
      </c>
      <c r="F94" s="31" t="s">
        <v>123</v>
      </c>
      <c r="G94" s="50" t="s">
        <v>16</v>
      </c>
    </row>
    <row r="95" ht="15.75" customHeight="1">
      <c r="A95" s="30" t="s">
        <v>183</v>
      </c>
      <c r="B95" s="30" t="s">
        <v>23</v>
      </c>
      <c r="C95" s="30">
        <v>92.0</v>
      </c>
      <c r="D95" s="50" t="s">
        <v>47</v>
      </c>
      <c r="E95" s="149">
        <v>197932.76</v>
      </c>
      <c r="F95" s="31" t="s">
        <v>46</v>
      </c>
      <c r="G95" s="50" t="s">
        <v>16</v>
      </c>
    </row>
    <row r="96" ht="15.75" customHeight="1">
      <c r="A96" s="30" t="s">
        <v>186</v>
      </c>
      <c r="B96" s="30" t="s">
        <v>23</v>
      </c>
      <c r="C96" s="30">
        <v>93.0</v>
      </c>
      <c r="D96" s="50" t="s">
        <v>696</v>
      </c>
      <c r="E96" s="149">
        <v>200000.0</v>
      </c>
      <c r="F96" s="31" t="s">
        <v>123</v>
      </c>
      <c r="G96" s="50" t="s">
        <v>16</v>
      </c>
    </row>
    <row r="97" ht="15.75" customHeight="1">
      <c r="A97" s="30" t="s">
        <v>198</v>
      </c>
      <c r="B97" s="30" t="s">
        <v>23</v>
      </c>
      <c r="C97" s="30">
        <v>94.0</v>
      </c>
      <c r="D97" s="50" t="s">
        <v>696</v>
      </c>
      <c r="E97" s="149">
        <v>200000.0</v>
      </c>
      <c r="F97" s="31" t="s">
        <v>123</v>
      </c>
      <c r="G97" s="50" t="s">
        <v>16</v>
      </c>
    </row>
    <row r="98" ht="15.75" customHeight="1">
      <c r="A98" s="30" t="s">
        <v>200</v>
      </c>
      <c r="B98" s="30" t="s">
        <v>23</v>
      </c>
      <c r="C98" s="30">
        <v>95.0</v>
      </c>
      <c r="D98" s="50" t="s">
        <v>696</v>
      </c>
      <c r="E98" s="149">
        <v>200000.0</v>
      </c>
      <c r="F98" s="31" t="s">
        <v>123</v>
      </c>
      <c r="G98" s="50" t="s">
        <v>16</v>
      </c>
    </row>
    <row r="99" ht="15.75" customHeight="1">
      <c r="A99" s="30" t="s">
        <v>188</v>
      </c>
      <c r="B99" s="30" t="s">
        <v>23</v>
      </c>
      <c r="C99" s="30">
        <v>96.0</v>
      </c>
      <c r="D99" s="50" t="s">
        <v>47</v>
      </c>
      <c r="E99" s="149">
        <v>199898.4</v>
      </c>
      <c r="F99" s="31" t="s">
        <v>46</v>
      </c>
      <c r="G99" s="50" t="s">
        <v>16</v>
      </c>
    </row>
    <row r="100" ht="15.75" customHeight="1">
      <c r="A100" s="30" t="s">
        <v>188</v>
      </c>
      <c r="B100" s="30" t="s">
        <v>23</v>
      </c>
      <c r="C100" s="30">
        <v>97.0</v>
      </c>
      <c r="D100" s="50" t="s">
        <v>47</v>
      </c>
      <c r="E100" s="149">
        <v>199775.52</v>
      </c>
      <c r="F100" s="31" t="s">
        <v>46</v>
      </c>
      <c r="G100" s="50" t="s">
        <v>16</v>
      </c>
    </row>
    <row r="101" ht="15.75" customHeight="1">
      <c r="A101" s="30" t="s">
        <v>188</v>
      </c>
      <c r="B101" s="30" t="s">
        <v>23</v>
      </c>
      <c r="C101" s="30">
        <v>98.0</v>
      </c>
      <c r="D101" s="50" t="s">
        <v>47</v>
      </c>
      <c r="E101" s="149">
        <v>199899.15</v>
      </c>
      <c r="F101" s="31" t="s">
        <v>46</v>
      </c>
      <c r="G101" s="50" t="s">
        <v>16</v>
      </c>
    </row>
    <row r="102" ht="15.75" customHeight="1">
      <c r="A102" s="30" t="s">
        <v>188</v>
      </c>
      <c r="B102" s="30" t="s">
        <v>23</v>
      </c>
      <c r="C102" s="30">
        <v>99.0</v>
      </c>
      <c r="D102" s="50" t="s">
        <v>47</v>
      </c>
      <c r="E102" s="149">
        <v>199894.1</v>
      </c>
      <c r="F102" s="31" t="s">
        <v>46</v>
      </c>
      <c r="G102" s="50" t="s">
        <v>16</v>
      </c>
    </row>
    <row r="103" ht="15.75" customHeight="1">
      <c r="A103" s="30" t="s">
        <v>188</v>
      </c>
      <c r="B103" s="30" t="s">
        <v>23</v>
      </c>
      <c r="C103" s="30">
        <v>100.0</v>
      </c>
      <c r="D103" s="50" t="s">
        <v>47</v>
      </c>
      <c r="E103" s="149">
        <v>199806.14</v>
      </c>
      <c r="F103" s="31" t="s">
        <v>46</v>
      </c>
      <c r="G103" s="50" t="s">
        <v>16</v>
      </c>
    </row>
    <row r="104" ht="15.75" customHeight="1">
      <c r="A104" s="30" t="s">
        <v>188</v>
      </c>
      <c r="B104" s="30" t="s">
        <v>23</v>
      </c>
      <c r="C104" s="30">
        <v>101.0</v>
      </c>
      <c r="D104" s="50" t="s">
        <v>91</v>
      </c>
      <c r="E104" s="149">
        <v>199275.28</v>
      </c>
      <c r="F104" s="31" t="s">
        <v>90</v>
      </c>
      <c r="G104" s="50" t="s">
        <v>16</v>
      </c>
    </row>
    <row r="105" ht="15.75" customHeight="1">
      <c r="A105" s="30" t="s">
        <v>187</v>
      </c>
      <c r="B105" s="30" t="s">
        <v>23</v>
      </c>
      <c r="C105" s="30">
        <v>102.0</v>
      </c>
      <c r="D105" s="50" t="s">
        <v>47</v>
      </c>
      <c r="E105" s="149">
        <v>199740.92</v>
      </c>
      <c r="F105" s="31" t="s">
        <v>46</v>
      </c>
      <c r="G105" s="50" t="s">
        <v>16</v>
      </c>
    </row>
    <row r="106" ht="15.75" customHeight="1">
      <c r="A106" s="30" t="s">
        <v>187</v>
      </c>
      <c r="B106" s="30" t="s">
        <v>23</v>
      </c>
      <c r="C106" s="30">
        <v>103.0</v>
      </c>
      <c r="D106" s="50" t="s">
        <v>47</v>
      </c>
      <c r="E106" s="149">
        <v>199740.92</v>
      </c>
      <c r="F106" s="31" t="s">
        <v>46</v>
      </c>
      <c r="G106" s="50" t="s">
        <v>16</v>
      </c>
    </row>
    <row r="107" ht="15.75" customHeight="1">
      <c r="A107" s="135" t="s">
        <v>189</v>
      </c>
      <c r="B107" s="135" t="s">
        <v>23</v>
      </c>
      <c r="C107" s="135">
        <v>104.0</v>
      </c>
      <c r="D107" s="63" t="s">
        <v>47</v>
      </c>
      <c r="E107" s="150">
        <v>95305.62</v>
      </c>
      <c r="F107" s="137" t="s">
        <v>46</v>
      </c>
      <c r="G107" s="50" t="s">
        <v>16</v>
      </c>
    </row>
    <row r="108" ht="15.75" customHeight="1">
      <c r="A108" s="30" t="s">
        <v>185</v>
      </c>
      <c r="B108" s="30" t="s">
        <v>18</v>
      </c>
      <c r="C108" s="30">
        <v>1.0</v>
      </c>
      <c r="D108" s="50" t="s">
        <v>53</v>
      </c>
      <c r="E108" s="149">
        <v>174278.98</v>
      </c>
      <c r="F108" s="31" t="s">
        <v>52</v>
      </c>
      <c r="G108" s="50" t="s">
        <v>16</v>
      </c>
    </row>
    <row r="109" ht="15.75" customHeight="1">
      <c r="A109" s="30" t="s">
        <v>198</v>
      </c>
      <c r="B109" s="30" t="s">
        <v>18</v>
      </c>
      <c r="C109" s="30">
        <v>2.0</v>
      </c>
      <c r="D109" s="50" t="s">
        <v>53</v>
      </c>
      <c r="E109" s="149">
        <v>172077.33</v>
      </c>
      <c r="F109" s="31" t="s">
        <v>52</v>
      </c>
      <c r="G109" s="50" t="s">
        <v>16</v>
      </c>
    </row>
    <row r="110" ht="15.75" customHeight="1">
      <c r="A110" s="30" t="s">
        <v>199</v>
      </c>
      <c r="B110" s="30" t="s">
        <v>18</v>
      </c>
      <c r="C110" s="30">
        <v>3.0</v>
      </c>
      <c r="D110" s="50" t="s">
        <v>53</v>
      </c>
      <c r="E110" s="149">
        <v>197339.81</v>
      </c>
      <c r="F110" s="31" t="s">
        <v>52</v>
      </c>
      <c r="G110" s="50" t="s">
        <v>16</v>
      </c>
    </row>
    <row r="111" ht="15.75" customHeight="1">
      <c r="A111" s="30" t="s">
        <v>200</v>
      </c>
      <c r="B111" s="30" t="s">
        <v>18</v>
      </c>
      <c r="C111" s="30">
        <v>4.0</v>
      </c>
      <c r="D111" s="140" t="s">
        <v>88</v>
      </c>
      <c r="E111" s="149">
        <v>155050.06</v>
      </c>
      <c r="F111" s="31" t="s">
        <v>87</v>
      </c>
      <c r="G111" s="50" t="s">
        <v>16</v>
      </c>
    </row>
    <row r="112" ht="15.75" customHeight="1">
      <c r="A112" s="30" t="s">
        <v>200</v>
      </c>
      <c r="B112" s="30" t="s">
        <v>18</v>
      </c>
      <c r="C112" s="30">
        <v>5.0</v>
      </c>
      <c r="D112" s="140" t="s">
        <v>88</v>
      </c>
      <c r="E112" s="149">
        <v>155050.06</v>
      </c>
      <c r="F112" s="31" t="s">
        <v>87</v>
      </c>
      <c r="G112" s="50" t="s">
        <v>16</v>
      </c>
    </row>
    <row r="113" ht="15.75" customHeight="1">
      <c r="A113" s="30" t="s">
        <v>199</v>
      </c>
      <c r="B113" s="30" t="s">
        <v>18</v>
      </c>
      <c r="C113" s="30">
        <v>6.0</v>
      </c>
      <c r="D113" s="50" t="s">
        <v>53</v>
      </c>
      <c r="E113" s="149">
        <v>173077.44</v>
      </c>
      <c r="F113" s="31" t="s">
        <v>52</v>
      </c>
      <c r="G113" s="50" t="s">
        <v>16</v>
      </c>
    </row>
    <row r="114" ht="15.75" customHeight="1">
      <c r="A114" s="30" t="s">
        <v>184</v>
      </c>
      <c r="B114" s="30" t="s">
        <v>18</v>
      </c>
      <c r="C114" s="30">
        <v>7.0</v>
      </c>
      <c r="D114" s="50" t="s">
        <v>53</v>
      </c>
      <c r="E114" s="149">
        <v>173077.04</v>
      </c>
      <c r="F114" s="31" t="s">
        <v>52</v>
      </c>
      <c r="G114" s="50" t="s">
        <v>16</v>
      </c>
    </row>
    <row r="115" ht="15.75" customHeight="1">
      <c r="A115" s="30" t="s">
        <v>184</v>
      </c>
      <c r="B115" s="30" t="s">
        <v>18</v>
      </c>
      <c r="C115" s="30">
        <v>8.0</v>
      </c>
      <c r="D115" s="50" t="s">
        <v>53</v>
      </c>
      <c r="E115" s="149">
        <v>126097.33</v>
      </c>
      <c r="F115" s="31" t="s">
        <v>52</v>
      </c>
      <c r="G115" s="50" t="s">
        <v>16</v>
      </c>
    </row>
    <row r="116" ht="15.75" customHeight="1">
      <c r="A116" s="30" t="s">
        <v>185</v>
      </c>
      <c r="B116" s="30" t="s">
        <v>18</v>
      </c>
      <c r="C116" s="30">
        <v>9.0</v>
      </c>
      <c r="D116" s="50" t="s">
        <v>53</v>
      </c>
      <c r="E116" s="149">
        <v>195988.18</v>
      </c>
      <c r="F116" s="31" t="s">
        <v>52</v>
      </c>
      <c r="G116" s="50" t="s">
        <v>16</v>
      </c>
    </row>
    <row r="117" ht="15.75" customHeight="1">
      <c r="A117" s="30" t="s">
        <v>185</v>
      </c>
      <c r="B117" s="30" t="s">
        <v>18</v>
      </c>
      <c r="C117" s="30">
        <v>10.0</v>
      </c>
      <c r="D117" s="50" t="s">
        <v>53</v>
      </c>
      <c r="E117" s="149">
        <v>123541.43</v>
      </c>
      <c r="F117" s="31" t="s">
        <v>52</v>
      </c>
      <c r="G117" s="50" t="s">
        <v>16</v>
      </c>
    </row>
    <row r="118" ht="15.75" customHeight="1">
      <c r="A118" s="30" t="s">
        <v>187</v>
      </c>
      <c r="B118" s="30" t="s">
        <v>18</v>
      </c>
      <c r="C118" s="30">
        <v>11.0</v>
      </c>
      <c r="D118" s="50" t="s">
        <v>53</v>
      </c>
      <c r="E118" s="149">
        <v>196013.68</v>
      </c>
      <c r="F118" s="31" t="s">
        <v>52</v>
      </c>
      <c r="G118" s="50" t="s">
        <v>16</v>
      </c>
    </row>
    <row r="119" ht="15.75" customHeight="1">
      <c r="A119" s="30" t="s">
        <v>188</v>
      </c>
      <c r="B119" s="30" t="s">
        <v>18</v>
      </c>
      <c r="C119" s="30">
        <v>12.0</v>
      </c>
      <c r="D119" s="50" t="s">
        <v>53</v>
      </c>
      <c r="E119" s="149">
        <v>195838.49</v>
      </c>
      <c r="F119" s="31" t="s">
        <v>52</v>
      </c>
      <c r="G119" s="50" t="s">
        <v>16</v>
      </c>
    </row>
    <row r="120" ht="15.75" customHeight="1">
      <c r="A120" s="30" t="s">
        <v>198</v>
      </c>
      <c r="B120" s="30" t="s">
        <v>18</v>
      </c>
      <c r="C120" s="30">
        <v>13.0</v>
      </c>
      <c r="D120" s="50" t="s">
        <v>53</v>
      </c>
      <c r="E120" s="149">
        <v>180542.0</v>
      </c>
      <c r="F120" s="31" t="s">
        <v>52</v>
      </c>
      <c r="G120" s="50" t="s">
        <v>16</v>
      </c>
    </row>
    <row r="121" ht="15.75" customHeight="1">
      <c r="A121" s="30" t="s">
        <v>199</v>
      </c>
      <c r="B121" s="30" t="s">
        <v>18</v>
      </c>
      <c r="C121" s="30">
        <v>14.0</v>
      </c>
      <c r="D121" s="50" t="s">
        <v>53</v>
      </c>
      <c r="E121" s="149">
        <v>111853.07</v>
      </c>
      <c r="F121" s="31" t="s">
        <v>52</v>
      </c>
      <c r="G121" s="50" t="s">
        <v>16</v>
      </c>
    </row>
    <row r="122" ht="15.75" customHeight="1">
      <c r="A122" s="30" t="s">
        <v>183</v>
      </c>
      <c r="B122" s="30" t="s">
        <v>18</v>
      </c>
      <c r="C122" s="30">
        <v>15.0</v>
      </c>
      <c r="D122" s="50" t="s">
        <v>53</v>
      </c>
      <c r="E122" s="149">
        <v>122653.97</v>
      </c>
      <c r="F122" s="31" t="s">
        <v>52</v>
      </c>
      <c r="G122" s="50" t="s">
        <v>16</v>
      </c>
    </row>
    <row r="123" ht="15.75" customHeight="1">
      <c r="A123" s="30" t="s">
        <v>186</v>
      </c>
      <c r="B123" s="30" t="s">
        <v>18</v>
      </c>
      <c r="C123" s="30">
        <v>16.0</v>
      </c>
      <c r="D123" s="50" t="s">
        <v>53</v>
      </c>
      <c r="E123" s="149">
        <v>123506.0</v>
      </c>
      <c r="F123" s="31" t="s">
        <v>52</v>
      </c>
      <c r="G123" s="50" t="s">
        <v>16</v>
      </c>
    </row>
    <row r="124" ht="15.75" customHeight="1">
      <c r="A124" s="30" t="s">
        <v>187</v>
      </c>
      <c r="B124" s="30" t="s">
        <v>18</v>
      </c>
      <c r="C124" s="30">
        <v>17.0</v>
      </c>
      <c r="D124" s="50" t="s">
        <v>53</v>
      </c>
      <c r="E124" s="149">
        <v>196387.35</v>
      </c>
      <c r="F124" s="31" t="s">
        <v>52</v>
      </c>
      <c r="G124" s="50" t="s">
        <v>16</v>
      </c>
    </row>
    <row r="125" ht="15.75" customHeight="1">
      <c r="A125" s="30" t="s">
        <v>187</v>
      </c>
      <c r="B125" s="30" t="s">
        <v>18</v>
      </c>
      <c r="C125" s="30">
        <v>18.0</v>
      </c>
      <c r="D125" s="50" t="s">
        <v>53</v>
      </c>
      <c r="E125" s="149">
        <v>197153.53</v>
      </c>
      <c r="F125" s="31" t="s">
        <v>52</v>
      </c>
      <c r="G125" s="50" t="s">
        <v>16</v>
      </c>
    </row>
    <row r="126" ht="15.75" customHeight="1">
      <c r="A126" s="30" t="s">
        <v>188</v>
      </c>
      <c r="B126" s="30" t="s">
        <v>18</v>
      </c>
      <c r="C126" s="30">
        <v>19.0</v>
      </c>
      <c r="D126" s="50" t="s">
        <v>53</v>
      </c>
      <c r="E126" s="149">
        <v>197216.73</v>
      </c>
      <c r="F126" s="31" t="s">
        <v>52</v>
      </c>
      <c r="G126" s="50" t="s">
        <v>16</v>
      </c>
    </row>
    <row r="127" ht="15.75" customHeight="1">
      <c r="A127" s="30" t="s">
        <v>188</v>
      </c>
      <c r="B127" s="30" t="s">
        <v>18</v>
      </c>
      <c r="C127" s="30">
        <v>20.0</v>
      </c>
      <c r="D127" s="50" t="s">
        <v>53</v>
      </c>
      <c r="E127" s="149">
        <v>197000.52</v>
      </c>
      <c r="F127" s="31" t="s">
        <v>52</v>
      </c>
      <c r="G127" s="50" t="s">
        <v>16</v>
      </c>
    </row>
    <row r="128" ht="15.75" customHeight="1">
      <c r="A128" s="30" t="s">
        <v>183</v>
      </c>
      <c r="B128" s="30" t="s">
        <v>18</v>
      </c>
      <c r="C128" s="30">
        <v>21.0</v>
      </c>
      <c r="D128" s="50" t="s">
        <v>2319</v>
      </c>
      <c r="E128" s="149">
        <v>152978.64</v>
      </c>
      <c r="F128" s="31" t="s">
        <v>8</v>
      </c>
      <c r="G128" s="50" t="s">
        <v>10</v>
      </c>
      <c r="H128" s="50" t="s">
        <v>2320</v>
      </c>
      <c r="I128" s="50" t="s">
        <v>2321</v>
      </c>
    </row>
    <row r="129" ht="15.75" customHeight="1">
      <c r="A129" s="30" t="s">
        <v>188</v>
      </c>
      <c r="B129" s="30" t="s">
        <v>18</v>
      </c>
      <c r="C129" s="30">
        <v>22.0</v>
      </c>
      <c r="D129" s="50" t="s">
        <v>2322</v>
      </c>
      <c r="E129" s="149">
        <v>199455.22</v>
      </c>
      <c r="F129" s="31" t="s">
        <v>114</v>
      </c>
      <c r="G129" s="50" t="s">
        <v>10</v>
      </c>
      <c r="H129" s="50" t="s">
        <v>869</v>
      </c>
      <c r="I129" s="50" t="s">
        <v>2323</v>
      </c>
    </row>
    <row r="130" ht="15.75" customHeight="1">
      <c r="A130" s="30" t="s">
        <v>198</v>
      </c>
      <c r="B130" s="30" t="s">
        <v>18</v>
      </c>
      <c r="C130" s="30">
        <v>23.0</v>
      </c>
      <c r="D130" s="50" t="s">
        <v>91</v>
      </c>
      <c r="E130" s="149">
        <v>166738.06</v>
      </c>
      <c r="F130" s="31" t="s">
        <v>90</v>
      </c>
      <c r="G130" s="50" t="s">
        <v>16</v>
      </c>
    </row>
    <row r="131" ht="15.75" customHeight="1">
      <c r="A131" s="30" t="s">
        <v>198</v>
      </c>
      <c r="B131" s="30" t="s">
        <v>18</v>
      </c>
      <c r="C131" s="30">
        <v>24.0</v>
      </c>
      <c r="D131" s="50" t="s">
        <v>91</v>
      </c>
      <c r="E131" s="149">
        <v>119529.89</v>
      </c>
      <c r="F131" s="31" t="s">
        <v>90</v>
      </c>
      <c r="G131" s="50" t="s">
        <v>16</v>
      </c>
    </row>
    <row r="132" ht="15.75" customHeight="1">
      <c r="A132" s="30" t="s">
        <v>201</v>
      </c>
      <c r="B132" s="30" t="s">
        <v>18</v>
      </c>
      <c r="C132" s="30">
        <v>25.0</v>
      </c>
      <c r="D132" s="50" t="s">
        <v>47</v>
      </c>
      <c r="E132" s="149">
        <v>192359.92</v>
      </c>
      <c r="F132" s="31" t="s">
        <v>46</v>
      </c>
      <c r="G132" s="50" t="s">
        <v>16</v>
      </c>
    </row>
    <row r="133" ht="15.75" customHeight="1">
      <c r="A133" s="30" t="s">
        <v>201</v>
      </c>
      <c r="B133" s="30" t="s">
        <v>18</v>
      </c>
      <c r="C133" s="30">
        <v>26.0</v>
      </c>
      <c r="D133" s="50" t="s">
        <v>91</v>
      </c>
      <c r="E133" s="149">
        <v>173894.73</v>
      </c>
      <c r="F133" s="31" t="s">
        <v>90</v>
      </c>
      <c r="G133" s="50" t="s">
        <v>16</v>
      </c>
    </row>
    <row r="134" ht="15.75" customHeight="1">
      <c r="A134" s="30" t="s">
        <v>201</v>
      </c>
      <c r="B134" s="30" t="s">
        <v>18</v>
      </c>
      <c r="C134" s="30">
        <v>27.0</v>
      </c>
      <c r="D134" s="50" t="s">
        <v>91</v>
      </c>
      <c r="E134" s="149">
        <v>173260.5</v>
      </c>
      <c r="F134" s="31" t="s">
        <v>90</v>
      </c>
      <c r="G134" s="50" t="s">
        <v>16</v>
      </c>
    </row>
    <row r="135" ht="15.75" customHeight="1">
      <c r="A135" s="30" t="s">
        <v>201</v>
      </c>
      <c r="B135" s="30" t="s">
        <v>18</v>
      </c>
      <c r="C135" s="30">
        <v>28.0</v>
      </c>
      <c r="D135" s="50" t="s">
        <v>102</v>
      </c>
      <c r="E135" s="149">
        <v>178272.57</v>
      </c>
      <c r="F135" s="31" t="s">
        <v>102</v>
      </c>
      <c r="G135" s="50" t="s">
        <v>16</v>
      </c>
    </row>
    <row r="136" ht="15.75" customHeight="1">
      <c r="A136" s="30" t="s">
        <v>182</v>
      </c>
      <c r="B136" s="30" t="s">
        <v>18</v>
      </c>
      <c r="C136" s="30">
        <v>29.0</v>
      </c>
      <c r="D136" s="50" t="s">
        <v>53</v>
      </c>
      <c r="E136" s="149">
        <v>190258.31</v>
      </c>
      <c r="F136" s="31" t="s">
        <v>52</v>
      </c>
      <c r="G136" s="50" t="s">
        <v>16</v>
      </c>
    </row>
    <row r="137" ht="15.75" customHeight="1">
      <c r="A137" s="30" t="s">
        <v>188</v>
      </c>
      <c r="B137" s="30" t="s">
        <v>18</v>
      </c>
      <c r="C137" s="30">
        <v>30.0</v>
      </c>
      <c r="D137" s="50" t="s">
        <v>53</v>
      </c>
      <c r="E137" s="149">
        <v>132190.29</v>
      </c>
      <c r="F137" s="31" t="s">
        <v>52</v>
      </c>
      <c r="G137" s="50" t="s">
        <v>16</v>
      </c>
    </row>
    <row r="138" ht="15.75" customHeight="1">
      <c r="A138" s="30" t="s">
        <v>188</v>
      </c>
      <c r="B138" s="30" t="s">
        <v>18</v>
      </c>
      <c r="C138" s="30">
        <v>31.0</v>
      </c>
      <c r="D138" s="50" t="s">
        <v>53</v>
      </c>
      <c r="E138" s="149">
        <v>132813.09</v>
      </c>
      <c r="F138" s="31" t="s">
        <v>52</v>
      </c>
      <c r="G138" s="50" t="s">
        <v>16</v>
      </c>
    </row>
    <row r="139" ht="15.75" customHeight="1">
      <c r="A139" s="30" t="s">
        <v>198</v>
      </c>
      <c r="B139" s="30" t="s">
        <v>18</v>
      </c>
      <c r="C139" s="30">
        <v>32.0</v>
      </c>
      <c r="D139" s="50" t="s">
        <v>53</v>
      </c>
      <c r="E139" s="149">
        <v>197526.86</v>
      </c>
      <c r="F139" s="31" t="s">
        <v>52</v>
      </c>
      <c r="G139" s="50" t="s">
        <v>16</v>
      </c>
    </row>
    <row r="140" ht="15.75" customHeight="1">
      <c r="A140" s="30" t="s">
        <v>198</v>
      </c>
      <c r="B140" s="30" t="s">
        <v>18</v>
      </c>
      <c r="C140" s="30">
        <v>33.0</v>
      </c>
      <c r="D140" s="50" t="s">
        <v>53</v>
      </c>
      <c r="E140" s="149">
        <v>197757.75</v>
      </c>
      <c r="F140" s="31" t="s">
        <v>52</v>
      </c>
      <c r="G140" s="50" t="s">
        <v>16</v>
      </c>
    </row>
    <row r="141" ht="15.75" customHeight="1">
      <c r="A141" s="30" t="s">
        <v>184</v>
      </c>
      <c r="B141" s="30" t="s">
        <v>18</v>
      </c>
      <c r="C141" s="30">
        <v>34.0</v>
      </c>
      <c r="D141" s="138" t="s">
        <v>71</v>
      </c>
      <c r="E141" s="149">
        <v>175024.73</v>
      </c>
      <c r="F141" s="31" t="s">
        <v>70</v>
      </c>
      <c r="G141" s="50" t="s">
        <v>16</v>
      </c>
    </row>
    <row r="142" ht="15.75" customHeight="1">
      <c r="A142" s="30" t="s">
        <v>184</v>
      </c>
      <c r="B142" s="30" t="s">
        <v>18</v>
      </c>
      <c r="C142" s="30">
        <v>35.0</v>
      </c>
      <c r="D142" s="138" t="s">
        <v>62</v>
      </c>
      <c r="E142" s="149">
        <v>153673.69</v>
      </c>
      <c r="F142" s="31" t="s">
        <v>61</v>
      </c>
      <c r="G142" s="50" t="s">
        <v>16</v>
      </c>
    </row>
    <row r="143" ht="15.75" customHeight="1">
      <c r="A143" s="30" t="s">
        <v>185</v>
      </c>
      <c r="B143" s="30" t="s">
        <v>18</v>
      </c>
      <c r="C143" s="30">
        <v>36.0</v>
      </c>
      <c r="D143" s="138" t="s">
        <v>68</v>
      </c>
      <c r="E143" s="149">
        <v>159830.38</v>
      </c>
      <c r="F143" s="31" t="s">
        <v>67</v>
      </c>
      <c r="G143" s="50" t="s">
        <v>16</v>
      </c>
    </row>
    <row r="144" ht="15.75" customHeight="1">
      <c r="A144" s="30" t="s">
        <v>185</v>
      </c>
      <c r="B144" s="30" t="s">
        <v>18</v>
      </c>
      <c r="C144" s="30">
        <v>37.0</v>
      </c>
      <c r="D144" s="50" t="s">
        <v>109</v>
      </c>
      <c r="E144" s="149">
        <v>175284.52</v>
      </c>
      <c r="F144" s="31" t="s">
        <v>108</v>
      </c>
      <c r="G144" s="50" t="s">
        <v>16</v>
      </c>
    </row>
    <row r="145" ht="15.75" customHeight="1">
      <c r="A145" s="30" t="s">
        <v>185</v>
      </c>
      <c r="B145" s="30" t="s">
        <v>18</v>
      </c>
      <c r="C145" s="30">
        <v>38.0</v>
      </c>
      <c r="D145" s="50" t="s">
        <v>2319</v>
      </c>
      <c r="E145" s="149">
        <v>175292.88</v>
      </c>
      <c r="F145" s="31" t="s">
        <v>8</v>
      </c>
      <c r="G145" s="50" t="s">
        <v>10</v>
      </c>
      <c r="H145" s="50" t="s">
        <v>2320</v>
      </c>
      <c r="I145" s="50" t="s">
        <v>2324</v>
      </c>
    </row>
    <row r="146" ht="15.75" customHeight="1">
      <c r="A146" s="30" t="s">
        <v>185</v>
      </c>
      <c r="B146" s="30" t="s">
        <v>18</v>
      </c>
      <c r="C146" s="30">
        <v>39.0</v>
      </c>
      <c r="D146" s="50" t="s">
        <v>68</v>
      </c>
      <c r="E146" s="149">
        <v>191307.13</v>
      </c>
      <c r="F146" s="31" t="s">
        <v>67</v>
      </c>
      <c r="G146" s="50" t="s">
        <v>16</v>
      </c>
    </row>
    <row r="147" ht="15.75" customHeight="1">
      <c r="A147" s="30" t="s">
        <v>185</v>
      </c>
      <c r="B147" s="30" t="s">
        <v>18</v>
      </c>
      <c r="C147" s="30">
        <v>40.0</v>
      </c>
      <c r="D147" s="50" t="s">
        <v>2325</v>
      </c>
      <c r="E147" s="149">
        <v>197194.5</v>
      </c>
      <c r="F147" s="31" t="s">
        <v>105</v>
      </c>
      <c r="G147" s="50" t="s">
        <v>16</v>
      </c>
    </row>
    <row r="148" ht="15.75" customHeight="1">
      <c r="A148" s="30" t="s">
        <v>185</v>
      </c>
      <c r="B148" s="30" t="s">
        <v>18</v>
      </c>
      <c r="C148" s="30">
        <v>41.0</v>
      </c>
      <c r="D148" s="50" t="s">
        <v>97</v>
      </c>
      <c r="E148" s="149">
        <v>87232.29</v>
      </c>
      <c r="F148" s="31" t="s">
        <v>96</v>
      </c>
      <c r="G148" s="50" t="s">
        <v>16</v>
      </c>
    </row>
    <row r="149" ht="15.75" customHeight="1">
      <c r="A149" s="30" t="s">
        <v>183</v>
      </c>
      <c r="B149" s="30" t="s">
        <v>18</v>
      </c>
      <c r="C149" s="30">
        <v>42.0</v>
      </c>
      <c r="D149" s="50" t="s">
        <v>53</v>
      </c>
      <c r="E149" s="149">
        <v>143180.0</v>
      </c>
      <c r="F149" s="31" t="s">
        <v>52</v>
      </c>
      <c r="G149" s="50" t="s">
        <v>16</v>
      </c>
    </row>
    <row r="150" ht="15.75" customHeight="1">
      <c r="A150" s="30" t="s">
        <v>186</v>
      </c>
      <c r="B150" s="30" t="s">
        <v>18</v>
      </c>
      <c r="C150" s="30">
        <v>43.0</v>
      </c>
      <c r="D150" s="50" t="s">
        <v>47</v>
      </c>
      <c r="E150" s="149">
        <v>161799.81</v>
      </c>
      <c r="F150" s="31" t="s">
        <v>46</v>
      </c>
      <c r="G150" s="50" t="s">
        <v>16</v>
      </c>
    </row>
    <row r="151" ht="15.75" customHeight="1">
      <c r="A151" s="30" t="s">
        <v>186</v>
      </c>
      <c r="B151" s="30" t="s">
        <v>18</v>
      </c>
      <c r="C151" s="30">
        <v>44.0</v>
      </c>
      <c r="D151" s="50" t="s">
        <v>102</v>
      </c>
      <c r="E151" s="149">
        <v>127870.55</v>
      </c>
      <c r="F151" s="31" t="s">
        <v>102</v>
      </c>
      <c r="G151" s="50" t="s">
        <v>16</v>
      </c>
    </row>
    <row r="152" ht="15.75" customHeight="1">
      <c r="A152" s="30" t="s">
        <v>186</v>
      </c>
      <c r="B152" s="30" t="s">
        <v>18</v>
      </c>
      <c r="C152" s="30">
        <v>45.0</v>
      </c>
      <c r="D152" s="50" t="s">
        <v>102</v>
      </c>
      <c r="E152" s="149">
        <v>122571.64</v>
      </c>
      <c r="F152" s="31" t="s">
        <v>102</v>
      </c>
      <c r="G152" s="50" t="s">
        <v>16</v>
      </c>
    </row>
    <row r="153" ht="15.75" customHeight="1">
      <c r="A153" s="30" t="s">
        <v>198</v>
      </c>
      <c r="B153" s="30" t="s">
        <v>18</v>
      </c>
      <c r="C153" s="30">
        <v>46.0</v>
      </c>
      <c r="D153" s="50" t="s">
        <v>53</v>
      </c>
      <c r="E153" s="149">
        <v>87896.07</v>
      </c>
      <c r="F153" s="31" t="s">
        <v>52</v>
      </c>
      <c r="G153" s="50" t="s">
        <v>16</v>
      </c>
    </row>
    <row r="154" ht="15.75" customHeight="1">
      <c r="A154" s="30" t="s">
        <v>187</v>
      </c>
      <c r="B154" s="30" t="s">
        <v>18</v>
      </c>
      <c r="C154" s="30">
        <v>47.0</v>
      </c>
      <c r="D154" s="138" t="s">
        <v>62</v>
      </c>
      <c r="E154" s="149">
        <v>169989.12</v>
      </c>
      <c r="F154" s="31" t="s">
        <v>61</v>
      </c>
      <c r="G154" s="50" t="s">
        <v>16</v>
      </c>
    </row>
    <row r="155" ht="15.75" customHeight="1">
      <c r="A155" s="30" t="s">
        <v>187</v>
      </c>
      <c r="B155" s="30" t="s">
        <v>18</v>
      </c>
      <c r="C155" s="30">
        <v>48.0</v>
      </c>
      <c r="D155" s="50" t="s">
        <v>97</v>
      </c>
      <c r="E155" s="149">
        <v>84857.44</v>
      </c>
      <c r="F155" s="31" t="s">
        <v>96</v>
      </c>
      <c r="G155" s="50" t="s">
        <v>16</v>
      </c>
    </row>
    <row r="156" ht="15.75" customHeight="1">
      <c r="A156" s="30" t="s">
        <v>199</v>
      </c>
      <c r="B156" s="30" t="s">
        <v>18</v>
      </c>
      <c r="C156" s="30">
        <v>49.0</v>
      </c>
      <c r="D156" s="50" t="s">
        <v>47</v>
      </c>
      <c r="E156" s="149">
        <v>172507.0</v>
      </c>
      <c r="F156" s="31" t="s">
        <v>46</v>
      </c>
      <c r="G156" s="50" t="s">
        <v>10</v>
      </c>
      <c r="H156" s="50" t="s">
        <v>2326</v>
      </c>
    </row>
    <row r="157" ht="15.75" customHeight="1">
      <c r="A157" s="30" t="s">
        <v>199</v>
      </c>
      <c r="B157" s="30" t="s">
        <v>18</v>
      </c>
      <c r="C157" s="30">
        <v>50.0</v>
      </c>
      <c r="D157" s="50" t="s">
        <v>47</v>
      </c>
      <c r="E157" s="149">
        <v>137411.52</v>
      </c>
      <c r="F157" s="31" t="s">
        <v>46</v>
      </c>
      <c r="G157" s="50" t="s">
        <v>16</v>
      </c>
    </row>
    <row r="158" ht="15.75" customHeight="1">
      <c r="A158" s="30" t="s">
        <v>182</v>
      </c>
      <c r="B158" s="30" t="s">
        <v>18</v>
      </c>
      <c r="C158" s="30">
        <v>51.0</v>
      </c>
      <c r="D158" s="50" t="s">
        <v>91</v>
      </c>
      <c r="E158" s="149">
        <v>128632.99</v>
      </c>
      <c r="F158" s="31" t="s">
        <v>90</v>
      </c>
      <c r="G158" s="50" t="s">
        <v>16</v>
      </c>
    </row>
    <row r="159" ht="15.75" customHeight="1">
      <c r="A159" s="30" t="s">
        <v>183</v>
      </c>
      <c r="B159" s="30" t="s">
        <v>18</v>
      </c>
      <c r="C159" s="30">
        <v>52.0</v>
      </c>
      <c r="D159" s="50" t="s">
        <v>2327</v>
      </c>
      <c r="E159" s="149">
        <v>139159.56</v>
      </c>
      <c r="F159" s="31" t="s">
        <v>105</v>
      </c>
      <c r="G159" s="50" t="s">
        <v>16</v>
      </c>
    </row>
    <row r="160" ht="15.75" customHeight="1">
      <c r="A160" s="30" t="s">
        <v>183</v>
      </c>
      <c r="B160" s="30" t="s">
        <v>18</v>
      </c>
      <c r="C160" s="30">
        <v>53.0</v>
      </c>
      <c r="D160" s="50" t="s">
        <v>47</v>
      </c>
      <c r="E160" s="149">
        <v>135020.98</v>
      </c>
      <c r="F160" s="31" t="s">
        <v>46</v>
      </c>
      <c r="G160" s="50" t="s">
        <v>16</v>
      </c>
    </row>
    <row r="161" ht="15.75" customHeight="1">
      <c r="A161" s="30" t="s">
        <v>183</v>
      </c>
      <c r="B161" s="30" t="s">
        <v>18</v>
      </c>
      <c r="C161" s="30">
        <v>54.0</v>
      </c>
      <c r="D161" s="50" t="s">
        <v>88</v>
      </c>
      <c r="E161" s="149">
        <v>137384.74</v>
      </c>
      <c r="F161" s="31" t="s">
        <v>87</v>
      </c>
      <c r="G161" s="50" t="s">
        <v>16</v>
      </c>
    </row>
    <row r="162" ht="15.75" customHeight="1">
      <c r="A162" s="30" t="s">
        <v>200</v>
      </c>
      <c r="B162" s="30" t="s">
        <v>18</v>
      </c>
      <c r="C162" s="30">
        <v>55.0</v>
      </c>
      <c r="D162" s="50" t="s">
        <v>53</v>
      </c>
      <c r="E162" s="149">
        <v>114775.09</v>
      </c>
      <c r="F162" s="31" t="s">
        <v>52</v>
      </c>
      <c r="G162" s="50" t="s">
        <v>16</v>
      </c>
    </row>
    <row r="163" ht="15.75" customHeight="1">
      <c r="A163" s="30" t="s">
        <v>201</v>
      </c>
      <c r="B163" s="30" t="s">
        <v>18</v>
      </c>
      <c r="C163" s="30">
        <v>56.0</v>
      </c>
      <c r="D163" s="50" t="s">
        <v>102</v>
      </c>
      <c r="E163" s="149">
        <v>173494.33</v>
      </c>
      <c r="F163" s="31" t="s">
        <v>102</v>
      </c>
      <c r="G163" s="50" t="s">
        <v>16</v>
      </c>
    </row>
    <row r="164" ht="15.75" customHeight="1">
      <c r="A164" s="30" t="s">
        <v>201</v>
      </c>
      <c r="B164" s="30" t="s">
        <v>18</v>
      </c>
      <c r="C164" s="30">
        <v>57.0</v>
      </c>
      <c r="D164" s="50" t="s">
        <v>47</v>
      </c>
      <c r="E164" s="149">
        <v>174053.4</v>
      </c>
      <c r="F164" s="31" t="s">
        <v>46</v>
      </c>
      <c r="G164" s="50" t="s">
        <v>16</v>
      </c>
    </row>
    <row r="165" ht="15.75" customHeight="1">
      <c r="A165" s="30" t="s">
        <v>184</v>
      </c>
      <c r="B165" s="30" t="s">
        <v>18</v>
      </c>
      <c r="C165" s="30">
        <v>58.0</v>
      </c>
      <c r="D165" s="50" t="s">
        <v>97</v>
      </c>
      <c r="E165" s="149">
        <v>170868.01</v>
      </c>
      <c r="F165" s="31" t="s">
        <v>96</v>
      </c>
      <c r="G165" s="50" t="s">
        <v>16</v>
      </c>
    </row>
    <row r="166" ht="15.75" customHeight="1">
      <c r="A166" s="30" t="s">
        <v>188</v>
      </c>
      <c r="B166" s="30" t="s">
        <v>18</v>
      </c>
      <c r="C166" s="30">
        <v>59.0</v>
      </c>
      <c r="D166" s="50" t="s">
        <v>53</v>
      </c>
      <c r="E166" s="149">
        <v>98155.29</v>
      </c>
      <c r="F166" s="31" t="s">
        <v>52</v>
      </c>
      <c r="G166" s="50" t="s">
        <v>16</v>
      </c>
    </row>
    <row r="167" ht="15.75" customHeight="1">
      <c r="A167" s="30" t="s">
        <v>200</v>
      </c>
      <c r="B167" s="30" t="s">
        <v>18</v>
      </c>
      <c r="C167" s="30">
        <v>60.0</v>
      </c>
      <c r="D167" s="50" t="s">
        <v>88</v>
      </c>
      <c r="E167" s="149">
        <v>98748.94</v>
      </c>
      <c r="F167" s="31" t="s">
        <v>87</v>
      </c>
      <c r="G167" s="50" t="s">
        <v>16</v>
      </c>
    </row>
    <row r="168" ht="15.75" customHeight="1">
      <c r="A168" s="30" t="s">
        <v>187</v>
      </c>
      <c r="B168" s="30" t="s">
        <v>18</v>
      </c>
      <c r="C168" s="30">
        <v>61.0</v>
      </c>
      <c r="D168" s="50" t="s">
        <v>53</v>
      </c>
      <c r="E168" s="149">
        <v>98833.89</v>
      </c>
      <c r="F168" s="31" t="s">
        <v>52</v>
      </c>
      <c r="G168" s="50" t="s">
        <v>16</v>
      </c>
    </row>
    <row r="169" ht="15.75" customHeight="1">
      <c r="A169" s="30" t="s">
        <v>186</v>
      </c>
      <c r="B169" s="30" t="s">
        <v>18</v>
      </c>
      <c r="C169" s="30">
        <v>62.0</v>
      </c>
      <c r="D169" s="50" t="s">
        <v>47</v>
      </c>
      <c r="E169" s="149">
        <v>146967.34</v>
      </c>
      <c r="F169" s="31" t="s">
        <v>46</v>
      </c>
      <c r="G169" s="50" t="s">
        <v>16</v>
      </c>
    </row>
    <row r="170" ht="15.75" customHeight="1">
      <c r="A170" s="30" t="s">
        <v>188</v>
      </c>
      <c r="B170" s="30" t="s">
        <v>18</v>
      </c>
      <c r="C170" s="30">
        <v>63.0</v>
      </c>
      <c r="D170" s="50" t="s">
        <v>53</v>
      </c>
      <c r="E170" s="149">
        <v>98324.94</v>
      </c>
      <c r="F170" s="31" t="s">
        <v>52</v>
      </c>
      <c r="G170" s="50" t="s">
        <v>16</v>
      </c>
    </row>
    <row r="171" ht="15.75" customHeight="1">
      <c r="A171" s="30" t="s">
        <v>183</v>
      </c>
      <c r="B171" s="30" t="s">
        <v>18</v>
      </c>
      <c r="C171" s="30">
        <v>64.0</v>
      </c>
      <c r="D171" s="50" t="s">
        <v>53</v>
      </c>
      <c r="E171" s="149">
        <v>98649.82</v>
      </c>
      <c r="F171" s="31" t="s">
        <v>52</v>
      </c>
      <c r="G171" s="50" t="s">
        <v>16</v>
      </c>
    </row>
    <row r="172" ht="15.75" customHeight="1">
      <c r="A172" s="30" t="s">
        <v>199</v>
      </c>
      <c r="B172" s="30" t="s">
        <v>18</v>
      </c>
      <c r="C172" s="30">
        <v>65.0</v>
      </c>
      <c r="D172" s="50" t="s">
        <v>88</v>
      </c>
      <c r="E172" s="149">
        <v>197763.07</v>
      </c>
      <c r="F172" s="31" t="s">
        <v>87</v>
      </c>
      <c r="G172" s="50" t="s">
        <v>16</v>
      </c>
    </row>
    <row r="173" ht="15.75" customHeight="1">
      <c r="A173" s="30" t="s">
        <v>189</v>
      </c>
      <c r="B173" s="30" t="s">
        <v>18</v>
      </c>
      <c r="C173" s="30">
        <v>67.0</v>
      </c>
      <c r="D173" s="50" t="s">
        <v>88</v>
      </c>
      <c r="E173" s="149">
        <v>197896.41</v>
      </c>
      <c r="F173" s="31" t="s">
        <v>87</v>
      </c>
      <c r="G173" s="50" t="s">
        <v>16</v>
      </c>
    </row>
    <row r="174" ht="15.75" customHeight="1">
      <c r="A174" s="30" t="s">
        <v>189</v>
      </c>
      <c r="B174" s="30" t="s">
        <v>18</v>
      </c>
      <c r="C174" s="30">
        <v>66.0</v>
      </c>
      <c r="D174" s="50" t="s">
        <v>88</v>
      </c>
      <c r="E174" s="149">
        <v>197896.41</v>
      </c>
      <c r="F174" s="31" t="s">
        <v>87</v>
      </c>
      <c r="G174" s="50" t="s">
        <v>16</v>
      </c>
    </row>
    <row r="175" ht="15.75" customHeight="1">
      <c r="A175" s="30" t="s">
        <v>201</v>
      </c>
      <c r="B175" s="30" t="s">
        <v>18</v>
      </c>
      <c r="C175" s="30">
        <v>68.0</v>
      </c>
      <c r="D175" s="50" t="s">
        <v>53</v>
      </c>
      <c r="E175" s="149">
        <v>98323.95</v>
      </c>
      <c r="F175" s="31" t="s">
        <v>52</v>
      </c>
      <c r="G175" s="50" t="s">
        <v>16</v>
      </c>
    </row>
    <row r="176" ht="15.75" customHeight="1">
      <c r="A176" s="135" t="s">
        <v>201</v>
      </c>
      <c r="B176" s="135" t="s">
        <v>18</v>
      </c>
      <c r="C176" s="135">
        <v>69.0</v>
      </c>
      <c r="D176" s="63" t="s">
        <v>102</v>
      </c>
      <c r="E176" s="150">
        <v>187254.25</v>
      </c>
      <c r="F176" s="137" t="s">
        <v>102</v>
      </c>
      <c r="G176" s="50" t="s">
        <v>16</v>
      </c>
    </row>
    <row r="177" ht="15.75" customHeight="1">
      <c r="A177" s="30" t="s">
        <v>182</v>
      </c>
      <c r="B177" s="30" t="s">
        <v>12</v>
      </c>
      <c r="C177" s="30">
        <v>1.0</v>
      </c>
      <c r="D177" s="50" t="s">
        <v>53</v>
      </c>
      <c r="E177" s="149">
        <v>124930.03</v>
      </c>
      <c r="F177" s="31" t="s">
        <v>52</v>
      </c>
      <c r="G177" s="50" t="s">
        <v>16</v>
      </c>
    </row>
    <row r="178" ht="15.75" customHeight="1">
      <c r="A178" s="30" t="s">
        <v>182</v>
      </c>
      <c r="B178" s="30" t="s">
        <v>12</v>
      </c>
      <c r="C178" s="30">
        <v>2.0</v>
      </c>
      <c r="D178" s="50" t="s">
        <v>53</v>
      </c>
      <c r="E178" s="149">
        <v>125068.72</v>
      </c>
      <c r="F178" s="31" t="s">
        <v>52</v>
      </c>
      <c r="G178" s="50" t="s">
        <v>16</v>
      </c>
    </row>
    <row r="179" ht="15.75" customHeight="1">
      <c r="A179" s="30" t="s">
        <v>182</v>
      </c>
      <c r="B179" s="30" t="s">
        <v>12</v>
      </c>
      <c r="C179" s="30">
        <v>3.0</v>
      </c>
      <c r="D179" s="50" t="s">
        <v>2328</v>
      </c>
      <c r="E179" s="149">
        <v>76678.52</v>
      </c>
      <c r="F179" s="31" t="s">
        <v>93</v>
      </c>
      <c r="G179" s="50" t="s">
        <v>10</v>
      </c>
      <c r="H179" s="50" t="s">
        <v>903</v>
      </c>
      <c r="I179" s="50" t="s">
        <v>2329</v>
      </c>
    </row>
    <row r="180" ht="15.75" customHeight="1">
      <c r="A180" s="30" t="s">
        <v>182</v>
      </c>
      <c r="B180" s="30" t="s">
        <v>12</v>
      </c>
      <c r="C180" s="30">
        <v>4.0</v>
      </c>
      <c r="D180" s="50" t="s">
        <v>71</v>
      </c>
      <c r="E180" s="149">
        <v>142117.78</v>
      </c>
      <c r="F180" s="31" t="s">
        <v>70</v>
      </c>
      <c r="G180" s="50" t="s">
        <v>16</v>
      </c>
    </row>
    <row r="181" ht="15.75" customHeight="1">
      <c r="A181" s="30" t="s">
        <v>182</v>
      </c>
      <c r="B181" s="30" t="s">
        <v>12</v>
      </c>
      <c r="C181" s="30">
        <v>5.0</v>
      </c>
      <c r="D181" s="50" t="s">
        <v>82</v>
      </c>
      <c r="E181" s="149">
        <v>129517.02</v>
      </c>
      <c r="F181" s="31" t="s">
        <v>28</v>
      </c>
      <c r="G181" s="50" t="s">
        <v>16</v>
      </c>
    </row>
    <row r="182" ht="15.75" customHeight="1">
      <c r="A182" s="30" t="s">
        <v>182</v>
      </c>
      <c r="B182" s="30" t="s">
        <v>12</v>
      </c>
      <c r="C182" s="30">
        <v>6.0</v>
      </c>
      <c r="D182" s="50" t="s">
        <v>47</v>
      </c>
      <c r="E182" s="149">
        <v>141000.37</v>
      </c>
      <c r="F182" s="31" t="s">
        <v>46</v>
      </c>
      <c r="G182" s="50" t="s">
        <v>16</v>
      </c>
    </row>
    <row r="183" ht="15.75" customHeight="1">
      <c r="A183" s="30" t="s">
        <v>183</v>
      </c>
      <c r="B183" s="30" t="s">
        <v>12</v>
      </c>
      <c r="C183" s="30">
        <v>7.0</v>
      </c>
      <c r="D183" s="50" t="s">
        <v>53</v>
      </c>
      <c r="E183" s="149">
        <v>135927.81</v>
      </c>
      <c r="F183" s="31" t="s">
        <v>52</v>
      </c>
      <c r="G183" s="50" t="s">
        <v>16</v>
      </c>
    </row>
    <row r="184" ht="15.75" customHeight="1">
      <c r="A184" s="30" t="s">
        <v>183</v>
      </c>
      <c r="B184" s="30" t="s">
        <v>12</v>
      </c>
      <c r="C184" s="30">
        <v>8.0</v>
      </c>
      <c r="D184" s="138" t="s">
        <v>2330</v>
      </c>
      <c r="E184" s="149">
        <v>141771.86</v>
      </c>
      <c r="F184" s="31" t="s">
        <v>117</v>
      </c>
      <c r="G184" s="50" t="s">
        <v>16</v>
      </c>
    </row>
    <row r="185" ht="15.75" customHeight="1">
      <c r="A185" s="30" t="s">
        <v>183</v>
      </c>
      <c r="B185" s="30" t="s">
        <v>12</v>
      </c>
      <c r="C185" s="30">
        <v>9.0</v>
      </c>
      <c r="D185" s="50" t="s">
        <v>88</v>
      </c>
      <c r="E185" s="149">
        <v>139307.58</v>
      </c>
      <c r="F185" s="31" t="s">
        <v>87</v>
      </c>
      <c r="G185" s="50" t="s">
        <v>16</v>
      </c>
    </row>
    <row r="186" ht="15.75" customHeight="1">
      <c r="A186" s="30" t="s">
        <v>183</v>
      </c>
      <c r="B186" s="30" t="s">
        <v>12</v>
      </c>
      <c r="C186" s="30">
        <v>10.0</v>
      </c>
      <c r="D186" s="50" t="s">
        <v>53</v>
      </c>
      <c r="E186" s="149">
        <v>197882.01</v>
      </c>
      <c r="F186" s="31" t="s">
        <v>52</v>
      </c>
      <c r="G186" s="50" t="s">
        <v>16</v>
      </c>
    </row>
    <row r="187" ht="15.75" customHeight="1">
      <c r="A187" s="30" t="s">
        <v>184</v>
      </c>
      <c r="B187" s="30" t="s">
        <v>12</v>
      </c>
      <c r="C187" s="30">
        <v>11.0</v>
      </c>
      <c r="D187" s="50" t="s">
        <v>53</v>
      </c>
      <c r="E187" s="149">
        <v>175596.13</v>
      </c>
      <c r="F187" s="31" t="s">
        <v>52</v>
      </c>
      <c r="G187" s="50" t="s">
        <v>16</v>
      </c>
    </row>
    <row r="188" ht="15.75" customHeight="1">
      <c r="A188" s="30" t="s">
        <v>184</v>
      </c>
      <c r="B188" s="30" t="s">
        <v>12</v>
      </c>
      <c r="C188" s="30">
        <v>12.0</v>
      </c>
      <c r="D188" s="50" t="s">
        <v>53</v>
      </c>
      <c r="E188" s="149">
        <v>125214.38</v>
      </c>
      <c r="F188" s="31" t="s">
        <v>52</v>
      </c>
      <c r="G188" s="50" t="s">
        <v>16</v>
      </c>
    </row>
    <row r="189" ht="15.75" customHeight="1">
      <c r="A189" s="30" t="s">
        <v>184</v>
      </c>
      <c r="B189" s="30" t="s">
        <v>12</v>
      </c>
      <c r="C189" s="30">
        <v>13.0</v>
      </c>
      <c r="D189" s="50" t="s">
        <v>91</v>
      </c>
      <c r="E189" s="149">
        <v>148554.72</v>
      </c>
      <c r="F189" s="31" t="s">
        <v>90</v>
      </c>
      <c r="G189" s="50" t="s">
        <v>16</v>
      </c>
    </row>
    <row r="190" ht="15.75" customHeight="1">
      <c r="A190" s="30" t="s">
        <v>185</v>
      </c>
      <c r="B190" s="30" t="s">
        <v>12</v>
      </c>
      <c r="C190" s="30">
        <v>14.0</v>
      </c>
      <c r="D190" s="50" t="s">
        <v>53</v>
      </c>
      <c r="E190" s="149">
        <v>131295.25</v>
      </c>
      <c r="F190" s="31" t="s">
        <v>52</v>
      </c>
      <c r="G190" s="50" t="s">
        <v>16</v>
      </c>
    </row>
    <row r="191" ht="15.75" customHeight="1">
      <c r="A191" s="30" t="s">
        <v>185</v>
      </c>
      <c r="B191" s="30" t="s">
        <v>12</v>
      </c>
      <c r="C191" s="30">
        <v>15.0</v>
      </c>
      <c r="D191" s="50" t="s">
        <v>53</v>
      </c>
      <c r="E191" s="149">
        <v>127923.73</v>
      </c>
      <c r="F191" s="31" t="s">
        <v>52</v>
      </c>
      <c r="G191" s="50" t="s">
        <v>16</v>
      </c>
    </row>
    <row r="192" ht="15.75" customHeight="1">
      <c r="A192" s="30" t="s">
        <v>185</v>
      </c>
      <c r="B192" s="30" t="s">
        <v>12</v>
      </c>
      <c r="C192" s="30">
        <v>16.0</v>
      </c>
      <c r="D192" s="50" t="s">
        <v>53</v>
      </c>
      <c r="E192" s="149">
        <v>124668.96</v>
      </c>
      <c r="F192" s="31" t="s">
        <v>52</v>
      </c>
      <c r="G192" s="50" t="s">
        <v>16</v>
      </c>
    </row>
    <row r="193" ht="15.75" customHeight="1">
      <c r="A193" s="30" t="s">
        <v>185</v>
      </c>
      <c r="B193" s="30" t="s">
        <v>12</v>
      </c>
      <c r="C193" s="30">
        <v>17.0</v>
      </c>
      <c r="D193" s="138" t="s">
        <v>8</v>
      </c>
      <c r="E193" s="149">
        <v>197558.4</v>
      </c>
      <c r="F193" s="31" t="s">
        <v>8</v>
      </c>
      <c r="G193" s="50" t="s">
        <v>16</v>
      </c>
    </row>
    <row r="194" ht="15.75" customHeight="1">
      <c r="A194" s="30" t="s">
        <v>185</v>
      </c>
      <c r="B194" s="30" t="s">
        <v>12</v>
      </c>
      <c r="C194" s="30">
        <v>18.0</v>
      </c>
      <c r="D194" s="50" t="s">
        <v>664</v>
      </c>
      <c r="E194" s="149">
        <v>151974.14</v>
      </c>
      <c r="F194" s="31" t="s">
        <v>49</v>
      </c>
      <c r="G194" s="50" t="s">
        <v>16</v>
      </c>
    </row>
    <row r="195" ht="15.75" customHeight="1">
      <c r="A195" s="30" t="s">
        <v>186</v>
      </c>
      <c r="B195" s="30" t="s">
        <v>12</v>
      </c>
      <c r="C195" s="30">
        <v>19.0</v>
      </c>
      <c r="D195" s="50" t="s">
        <v>53</v>
      </c>
      <c r="E195" s="149">
        <v>113304.34</v>
      </c>
      <c r="F195" s="31" t="s">
        <v>52</v>
      </c>
      <c r="G195" s="50" t="s">
        <v>16</v>
      </c>
    </row>
    <row r="196" ht="15.75" customHeight="1">
      <c r="A196" s="30" t="s">
        <v>186</v>
      </c>
      <c r="B196" s="30" t="s">
        <v>12</v>
      </c>
      <c r="C196" s="30">
        <v>20.0</v>
      </c>
      <c r="D196" s="50" t="s">
        <v>53</v>
      </c>
      <c r="E196" s="149">
        <v>126715.92</v>
      </c>
      <c r="F196" s="31" t="s">
        <v>52</v>
      </c>
      <c r="G196" s="50" t="s">
        <v>16</v>
      </c>
    </row>
    <row r="197" ht="15.75" customHeight="1">
      <c r="A197" s="30" t="s">
        <v>188</v>
      </c>
      <c r="B197" s="30" t="s">
        <v>12</v>
      </c>
      <c r="C197" s="30">
        <v>21.0</v>
      </c>
      <c r="D197" s="165" t="s">
        <v>2322</v>
      </c>
      <c r="E197" s="149">
        <v>197358.59</v>
      </c>
      <c r="F197" s="31" t="s">
        <v>114</v>
      </c>
      <c r="G197" s="50" t="s">
        <v>16</v>
      </c>
    </row>
    <row r="198" ht="15.75" customHeight="1">
      <c r="A198" s="30" t="s">
        <v>187</v>
      </c>
      <c r="B198" s="30" t="s">
        <v>12</v>
      </c>
      <c r="C198" s="30">
        <v>22.0</v>
      </c>
      <c r="D198" s="138" t="s">
        <v>44</v>
      </c>
      <c r="E198" s="149">
        <v>189779.3</v>
      </c>
      <c r="F198" s="31" t="s">
        <v>43</v>
      </c>
      <c r="G198" s="50" t="s">
        <v>16</v>
      </c>
    </row>
    <row r="199" ht="15.75" customHeight="1">
      <c r="A199" s="30" t="s">
        <v>187</v>
      </c>
      <c r="B199" s="30" t="s">
        <v>12</v>
      </c>
      <c r="C199" s="30">
        <v>23.0</v>
      </c>
      <c r="D199" s="138" t="s">
        <v>44</v>
      </c>
      <c r="E199" s="149">
        <v>189779.3</v>
      </c>
      <c r="F199" s="31" t="s">
        <v>43</v>
      </c>
      <c r="G199" s="50" t="s">
        <v>16</v>
      </c>
    </row>
    <row r="200" ht="15.75" customHeight="1">
      <c r="A200" s="30" t="s">
        <v>187</v>
      </c>
      <c r="B200" s="30" t="s">
        <v>12</v>
      </c>
      <c r="C200" s="30">
        <v>24.0</v>
      </c>
      <c r="D200" s="50" t="s">
        <v>53</v>
      </c>
      <c r="E200" s="149">
        <v>197593.72</v>
      </c>
      <c r="F200" s="31" t="s">
        <v>52</v>
      </c>
      <c r="G200" s="50" t="s">
        <v>16</v>
      </c>
    </row>
    <row r="201" ht="15.75" customHeight="1">
      <c r="A201" s="30" t="s">
        <v>187</v>
      </c>
      <c r="B201" s="30" t="s">
        <v>12</v>
      </c>
      <c r="C201" s="30">
        <v>25.0</v>
      </c>
      <c r="D201" s="50" t="s">
        <v>53</v>
      </c>
      <c r="E201" s="149">
        <v>196318.6</v>
      </c>
      <c r="F201" s="31" t="s">
        <v>52</v>
      </c>
      <c r="G201" s="50" t="s">
        <v>16</v>
      </c>
    </row>
    <row r="202" ht="15.75" customHeight="1">
      <c r="A202" s="30" t="s">
        <v>187</v>
      </c>
      <c r="B202" s="30" t="s">
        <v>12</v>
      </c>
      <c r="C202" s="30">
        <v>26.0</v>
      </c>
      <c r="D202" s="50" t="s">
        <v>53</v>
      </c>
      <c r="E202" s="149">
        <v>196694.45</v>
      </c>
      <c r="F202" s="31" t="s">
        <v>52</v>
      </c>
      <c r="G202" s="50" t="s">
        <v>16</v>
      </c>
    </row>
    <row r="203" ht="15.75" customHeight="1">
      <c r="A203" s="30" t="s">
        <v>188</v>
      </c>
      <c r="B203" s="30" t="s">
        <v>12</v>
      </c>
      <c r="C203" s="30">
        <v>27.0</v>
      </c>
      <c r="D203" s="50" t="s">
        <v>53</v>
      </c>
      <c r="E203" s="149">
        <v>141875.63</v>
      </c>
      <c r="F203" s="31" t="s">
        <v>52</v>
      </c>
      <c r="G203" s="50" t="s">
        <v>16</v>
      </c>
    </row>
    <row r="204" ht="15.75" customHeight="1">
      <c r="A204" s="30" t="s">
        <v>188</v>
      </c>
      <c r="B204" s="30" t="s">
        <v>12</v>
      </c>
      <c r="C204" s="30">
        <v>28.0</v>
      </c>
      <c r="D204" s="50" t="s">
        <v>53</v>
      </c>
      <c r="E204" s="149">
        <v>197400.79</v>
      </c>
      <c r="F204" s="31" t="s">
        <v>52</v>
      </c>
      <c r="G204" s="50" t="s">
        <v>16</v>
      </c>
    </row>
    <row r="205" ht="15.75" customHeight="1">
      <c r="A205" s="30" t="s">
        <v>188</v>
      </c>
      <c r="B205" s="30" t="s">
        <v>12</v>
      </c>
      <c r="C205" s="30">
        <v>29.0</v>
      </c>
      <c r="D205" s="50" t="s">
        <v>53</v>
      </c>
      <c r="E205" s="149">
        <v>124139.76</v>
      </c>
      <c r="F205" s="31" t="s">
        <v>52</v>
      </c>
      <c r="G205" s="50" t="s">
        <v>16</v>
      </c>
    </row>
    <row r="206" ht="15.75" customHeight="1">
      <c r="A206" s="30" t="s">
        <v>186</v>
      </c>
      <c r="B206" s="30" t="s">
        <v>12</v>
      </c>
      <c r="C206" s="30">
        <v>30.0</v>
      </c>
      <c r="D206" s="50" t="s">
        <v>8</v>
      </c>
      <c r="E206" s="149">
        <v>151800.61</v>
      </c>
      <c r="F206" s="31" t="s">
        <v>8</v>
      </c>
      <c r="G206" s="50" t="s">
        <v>16</v>
      </c>
    </row>
    <row r="207" ht="15.75" customHeight="1">
      <c r="A207" s="30" t="s">
        <v>188</v>
      </c>
      <c r="B207" s="30" t="s">
        <v>12</v>
      </c>
      <c r="C207" s="30">
        <v>31.0</v>
      </c>
      <c r="D207" s="50" t="s">
        <v>53</v>
      </c>
      <c r="E207" s="149">
        <v>98771.91</v>
      </c>
      <c r="F207" s="31" t="s">
        <v>52</v>
      </c>
      <c r="G207" s="50" t="s">
        <v>16</v>
      </c>
    </row>
    <row r="208" ht="15.75" customHeight="1">
      <c r="A208" s="30" t="s">
        <v>188</v>
      </c>
      <c r="B208" s="30" t="s">
        <v>12</v>
      </c>
      <c r="C208" s="30">
        <v>32.0</v>
      </c>
      <c r="D208" s="50" t="s">
        <v>53</v>
      </c>
      <c r="E208" s="149">
        <v>196875.22</v>
      </c>
      <c r="F208" s="31" t="s">
        <v>52</v>
      </c>
      <c r="G208" s="50" t="s">
        <v>16</v>
      </c>
    </row>
    <row r="209" ht="15.75" customHeight="1">
      <c r="A209" s="30" t="s">
        <v>189</v>
      </c>
      <c r="B209" s="30" t="s">
        <v>12</v>
      </c>
      <c r="C209" s="30">
        <v>33.0</v>
      </c>
      <c r="D209" s="50" t="s">
        <v>53</v>
      </c>
      <c r="E209" s="149">
        <v>128972.5</v>
      </c>
      <c r="F209" s="31" t="s">
        <v>52</v>
      </c>
      <c r="G209" s="50" t="s">
        <v>16</v>
      </c>
    </row>
    <row r="210" ht="15.75" customHeight="1">
      <c r="A210" s="30" t="s">
        <v>189</v>
      </c>
      <c r="B210" s="30" t="s">
        <v>12</v>
      </c>
      <c r="C210" s="30">
        <v>34.0</v>
      </c>
      <c r="D210" s="50" t="s">
        <v>53</v>
      </c>
      <c r="E210" s="149">
        <v>124656.96</v>
      </c>
      <c r="F210" s="31" t="s">
        <v>52</v>
      </c>
      <c r="G210" s="50" t="s">
        <v>16</v>
      </c>
    </row>
    <row r="211" ht="15.75" customHeight="1">
      <c r="A211" s="30" t="s">
        <v>189</v>
      </c>
      <c r="B211" s="30" t="s">
        <v>12</v>
      </c>
      <c r="C211" s="30">
        <v>35.0</v>
      </c>
      <c r="D211" s="50" t="s">
        <v>53</v>
      </c>
      <c r="E211" s="149">
        <v>125649.74</v>
      </c>
      <c r="F211" s="31" t="s">
        <v>52</v>
      </c>
      <c r="G211" s="50" t="s">
        <v>16</v>
      </c>
    </row>
    <row r="212" ht="15.75" customHeight="1">
      <c r="A212" s="30" t="s">
        <v>189</v>
      </c>
      <c r="B212" s="30" t="s">
        <v>12</v>
      </c>
      <c r="C212" s="30">
        <v>36.0</v>
      </c>
      <c r="D212" s="50" t="s">
        <v>82</v>
      </c>
      <c r="E212" s="149">
        <v>169935.3</v>
      </c>
      <c r="F212" s="31" t="s">
        <v>28</v>
      </c>
      <c r="G212" s="50" t="s">
        <v>16</v>
      </c>
    </row>
    <row r="213" ht="15.75" customHeight="1">
      <c r="A213" s="30" t="s">
        <v>189</v>
      </c>
      <c r="B213" s="30" t="s">
        <v>12</v>
      </c>
      <c r="C213" s="30">
        <v>37.0</v>
      </c>
      <c r="D213" s="50" t="s">
        <v>53</v>
      </c>
      <c r="E213" s="149">
        <v>188045.71</v>
      </c>
      <c r="F213" s="31" t="s">
        <v>52</v>
      </c>
      <c r="G213" s="50" t="s">
        <v>16</v>
      </c>
    </row>
    <row r="214" ht="15.75" customHeight="1">
      <c r="A214" s="30" t="s">
        <v>199</v>
      </c>
      <c r="B214" s="30" t="s">
        <v>12</v>
      </c>
      <c r="C214" s="30">
        <v>38.0</v>
      </c>
      <c r="D214" s="50" t="s">
        <v>53</v>
      </c>
      <c r="E214" s="149">
        <v>123038.31</v>
      </c>
      <c r="F214" s="31" t="s">
        <v>52</v>
      </c>
      <c r="G214" s="50" t="s">
        <v>16</v>
      </c>
    </row>
    <row r="215" ht="15.75" customHeight="1">
      <c r="A215" s="30" t="s">
        <v>199</v>
      </c>
      <c r="B215" s="30" t="s">
        <v>12</v>
      </c>
      <c r="C215" s="30">
        <v>39.0</v>
      </c>
      <c r="D215" s="50" t="s">
        <v>53</v>
      </c>
      <c r="E215" s="149">
        <v>197236.69</v>
      </c>
      <c r="F215" s="31" t="s">
        <v>52</v>
      </c>
      <c r="G215" s="50" t="s">
        <v>16</v>
      </c>
    </row>
    <row r="216" ht="15.75" customHeight="1">
      <c r="A216" s="30" t="s">
        <v>200</v>
      </c>
      <c r="B216" s="30" t="s">
        <v>12</v>
      </c>
      <c r="C216" s="30">
        <v>40.0</v>
      </c>
      <c r="D216" s="50" t="s">
        <v>88</v>
      </c>
      <c r="E216" s="149">
        <v>134800.93</v>
      </c>
      <c r="F216" s="31" t="s">
        <v>87</v>
      </c>
      <c r="G216" s="50" t="s">
        <v>16</v>
      </c>
    </row>
    <row r="217" ht="15.75" customHeight="1">
      <c r="A217" s="30" t="s">
        <v>200</v>
      </c>
      <c r="B217" s="30" t="s">
        <v>12</v>
      </c>
      <c r="C217" s="30">
        <v>41.0</v>
      </c>
      <c r="D217" s="50" t="s">
        <v>88</v>
      </c>
      <c r="E217" s="149">
        <v>134800.93</v>
      </c>
      <c r="F217" s="31" t="s">
        <v>87</v>
      </c>
      <c r="G217" s="50" t="s">
        <v>16</v>
      </c>
    </row>
    <row r="218" ht="15.75" customHeight="1">
      <c r="A218" s="30" t="s">
        <v>200</v>
      </c>
      <c r="B218" s="30" t="s">
        <v>12</v>
      </c>
      <c r="C218" s="30">
        <v>42.0</v>
      </c>
      <c r="D218" s="50" t="s">
        <v>53</v>
      </c>
      <c r="E218" s="149">
        <v>169334.84</v>
      </c>
      <c r="F218" s="31" t="s">
        <v>52</v>
      </c>
      <c r="G218" s="50" t="s">
        <v>16</v>
      </c>
    </row>
    <row r="219" ht="15.75" customHeight="1">
      <c r="A219" s="30" t="s">
        <v>200</v>
      </c>
      <c r="B219" s="30" t="s">
        <v>12</v>
      </c>
      <c r="C219" s="30">
        <v>43.0</v>
      </c>
      <c r="D219" s="50" t="s">
        <v>53</v>
      </c>
      <c r="E219" s="149">
        <v>177957.98</v>
      </c>
      <c r="F219" s="31" t="s">
        <v>52</v>
      </c>
      <c r="G219" s="50" t="s">
        <v>16</v>
      </c>
    </row>
    <row r="220" ht="15.75" customHeight="1">
      <c r="A220" s="30" t="s">
        <v>200</v>
      </c>
      <c r="B220" s="30" t="s">
        <v>12</v>
      </c>
      <c r="C220" s="30">
        <v>44.0</v>
      </c>
      <c r="D220" s="50" t="s">
        <v>53</v>
      </c>
      <c r="E220" s="149">
        <v>98343.92</v>
      </c>
      <c r="F220" s="31" t="s">
        <v>52</v>
      </c>
      <c r="G220" s="50" t="s">
        <v>16</v>
      </c>
    </row>
    <row r="221" ht="15.75" customHeight="1">
      <c r="A221" s="30" t="s">
        <v>201</v>
      </c>
      <c r="B221" s="30" t="s">
        <v>12</v>
      </c>
      <c r="C221" s="30">
        <v>45.0</v>
      </c>
      <c r="D221" s="50" t="s">
        <v>53</v>
      </c>
      <c r="E221" s="149">
        <v>97735.19</v>
      </c>
      <c r="F221" s="31" t="s">
        <v>52</v>
      </c>
      <c r="G221" s="50" t="s">
        <v>16</v>
      </c>
    </row>
    <row r="222" ht="15.75" customHeight="1">
      <c r="A222" s="30" t="s">
        <v>201</v>
      </c>
      <c r="B222" s="30" t="s">
        <v>12</v>
      </c>
      <c r="C222" s="30">
        <v>46.0</v>
      </c>
      <c r="D222" s="50" t="s">
        <v>8</v>
      </c>
      <c r="E222" s="149">
        <v>181962.23</v>
      </c>
      <c r="F222" s="31" t="s">
        <v>8</v>
      </c>
      <c r="G222" s="50" t="s">
        <v>16</v>
      </c>
    </row>
    <row r="223" ht="15.75" customHeight="1">
      <c r="A223" s="30" t="s">
        <v>201</v>
      </c>
      <c r="B223" s="30" t="s">
        <v>12</v>
      </c>
      <c r="C223" s="30">
        <v>47.0</v>
      </c>
      <c r="D223" s="50" t="s">
        <v>88</v>
      </c>
      <c r="E223" s="149">
        <v>196038.38</v>
      </c>
      <c r="F223" s="31" t="s">
        <v>87</v>
      </c>
      <c r="G223" s="50" t="s">
        <v>16</v>
      </c>
    </row>
    <row r="224" ht="15.75" customHeight="1">
      <c r="A224" s="30" t="s">
        <v>201</v>
      </c>
      <c r="B224" s="30" t="s">
        <v>12</v>
      </c>
      <c r="C224" s="30">
        <v>48.0</v>
      </c>
      <c r="D224" s="50" t="s">
        <v>8</v>
      </c>
      <c r="E224" s="149">
        <v>181962.23</v>
      </c>
      <c r="F224" s="31" t="s">
        <v>8</v>
      </c>
      <c r="G224" s="50" t="s">
        <v>16</v>
      </c>
    </row>
    <row r="225" ht="15.75" customHeight="1">
      <c r="A225" s="30" t="s">
        <v>201</v>
      </c>
      <c r="B225" s="30" t="s">
        <v>12</v>
      </c>
      <c r="C225" s="30">
        <v>49.0</v>
      </c>
      <c r="D225" s="50" t="s">
        <v>755</v>
      </c>
      <c r="E225" s="149">
        <v>171325.44</v>
      </c>
      <c r="F225" s="31" t="s">
        <v>43</v>
      </c>
      <c r="G225" s="50" t="s">
        <v>10</v>
      </c>
      <c r="H225" s="50" t="s">
        <v>2326</v>
      </c>
    </row>
    <row r="226" ht="15.75" customHeight="1">
      <c r="A226" s="30" t="s">
        <v>201</v>
      </c>
      <c r="B226" s="30" t="s">
        <v>12</v>
      </c>
      <c r="C226" s="30">
        <v>50.0</v>
      </c>
      <c r="D226" s="50" t="s">
        <v>692</v>
      </c>
      <c r="E226" s="149">
        <v>197160.89</v>
      </c>
      <c r="F226" s="31" t="s">
        <v>49</v>
      </c>
      <c r="G226" s="50" t="s">
        <v>16</v>
      </c>
    </row>
    <row r="227" ht="15.75" customHeight="1">
      <c r="A227" s="30" t="s">
        <v>201</v>
      </c>
      <c r="B227" s="30" t="s">
        <v>12</v>
      </c>
      <c r="C227" s="30">
        <v>51.0</v>
      </c>
      <c r="D227" s="50" t="s">
        <v>97</v>
      </c>
      <c r="E227" s="149">
        <v>197409.17</v>
      </c>
      <c r="F227" s="31" t="s">
        <v>96</v>
      </c>
      <c r="G227" s="50" t="s">
        <v>16</v>
      </c>
    </row>
    <row r="228" ht="15.75" customHeight="1">
      <c r="A228" s="135" t="s">
        <v>201</v>
      </c>
      <c r="B228" s="135" t="s">
        <v>12</v>
      </c>
      <c r="C228" s="135">
        <v>52.0</v>
      </c>
      <c r="D228" s="63" t="s">
        <v>97</v>
      </c>
      <c r="E228" s="150">
        <v>195627.45</v>
      </c>
      <c r="F228" s="137" t="s">
        <v>96</v>
      </c>
      <c r="G228" s="50" t="s">
        <v>16</v>
      </c>
    </row>
    <row r="229" ht="15.75" customHeight="1">
      <c r="A229" s="30" t="s">
        <v>187</v>
      </c>
      <c r="B229" s="30" t="s">
        <v>7</v>
      </c>
      <c r="C229" s="30">
        <v>1.0</v>
      </c>
      <c r="D229" s="138" t="s">
        <v>38</v>
      </c>
      <c r="E229" s="149">
        <v>199180.82</v>
      </c>
      <c r="F229" s="31" t="s">
        <v>37</v>
      </c>
      <c r="G229" s="50" t="s">
        <v>16</v>
      </c>
    </row>
    <row r="230" ht="15.75" customHeight="1">
      <c r="A230" s="30" t="s">
        <v>187</v>
      </c>
      <c r="B230" s="30" t="s">
        <v>7</v>
      </c>
      <c r="C230" s="30">
        <v>2.0</v>
      </c>
      <c r="D230" s="50" t="s">
        <v>44</v>
      </c>
      <c r="E230" s="149">
        <v>199440.19</v>
      </c>
      <c r="F230" s="31" t="s">
        <v>43</v>
      </c>
      <c r="G230" s="50" t="s">
        <v>16</v>
      </c>
    </row>
    <row r="231" ht="15.75" customHeight="1">
      <c r="A231" s="30" t="s">
        <v>198</v>
      </c>
      <c r="B231" s="30" t="s">
        <v>7</v>
      </c>
      <c r="C231" s="30">
        <v>3.0</v>
      </c>
      <c r="D231" s="50" t="s">
        <v>47</v>
      </c>
      <c r="E231" s="149">
        <v>199738.81</v>
      </c>
      <c r="F231" s="31" t="s">
        <v>46</v>
      </c>
      <c r="G231" s="50" t="s">
        <v>16</v>
      </c>
    </row>
    <row r="232" ht="15.75" customHeight="1">
      <c r="A232" s="30" t="s">
        <v>199</v>
      </c>
      <c r="B232" s="30" t="s">
        <v>7</v>
      </c>
      <c r="C232" s="30">
        <v>4.0</v>
      </c>
      <c r="D232" s="50" t="s">
        <v>47</v>
      </c>
      <c r="E232" s="149">
        <v>198447.85</v>
      </c>
      <c r="F232" s="31" t="s">
        <v>46</v>
      </c>
      <c r="G232" s="50" t="s">
        <v>16</v>
      </c>
    </row>
    <row r="233" ht="15.75" customHeight="1">
      <c r="A233" s="30" t="s">
        <v>201</v>
      </c>
      <c r="B233" s="30" t="s">
        <v>7</v>
      </c>
      <c r="C233" s="30">
        <v>5.0</v>
      </c>
      <c r="D233" s="50" t="s">
        <v>47</v>
      </c>
      <c r="E233" s="149">
        <v>113592.71</v>
      </c>
      <c r="F233" s="31" t="s">
        <v>46</v>
      </c>
      <c r="G233" s="50" t="s">
        <v>16</v>
      </c>
    </row>
    <row r="234" ht="15.75" customHeight="1">
      <c r="A234" s="30" t="s">
        <v>182</v>
      </c>
      <c r="B234" s="30" t="s">
        <v>7</v>
      </c>
      <c r="C234" s="30">
        <v>6.0</v>
      </c>
      <c r="D234" s="50" t="s">
        <v>62</v>
      </c>
      <c r="E234" s="149">
        <v>65039.49</v>
      </c>
      <c r="F234" s="31" t="s">
        <v>61</v>
      </c>
      <c r="G234" s="50" t="s">
        <v>16</v>
      </c>
    </row>
    <row r="235" ht="15.75" customHeight="1">
      <c r="A235" s="30" t="s">
        <v>182</v>
      </c>
      <c r="B235" s="30" t="s">
        <v>7</v>
      </c>
      <c r="C235" s="30">
        <v>7.0</v>
      </c>
      <c r="D235" s="50" t="s">
        <v>62</v>
      </c>
      <c r="E235" s="149">
        <v>137020.73</v>
      </c>
      <c r="F235" s="31" t="s">
        <v>61</v>
      </c>
      <c r="G235" s="50" t="s">
        <v>16</v>
      </c>
    </row>
    <row r="236" ht="15.75" customHeight="1">
      <c r="A236" s="30" t="s">
        <v>182</v>
      </c>
      <c r="B236" s="30" t="s">
        <v>7</v>
      </c>
      <c r="C236" s="30">
        <v>8.0</v>
      </c>
      <c r="D236" s="50" t="s">
        <v>88</v>
      </c>
      <c r="E236" s="149">
        <v>70446.8</v>
      </c>
      <c r="F236" s="31" t="s">
        <v>87</v>
      </c>
      <c r="G236" s="50" t="s">
        <v>16</v>
      </c>
    </row>
    <row r="237" ht="15.75" customHeight="1">
      <c r="A237" s="30" t="s">
        <v>183</v>
      </c>
      <c r="B237" s="30" t="s">
        <v>7</v>
      </c>
      <c r="C237" s="30">
        <v>9.0</v>
      </c>
      <c r="D237" s="50" t="s">
        <v>88</v>
      </c>
      <c r="E237" s="149">
        <v>142672.39</v>
      </c>
      <c r="F237" s="31" t="s">
        <v>87</v>
      </c>
      <c r="G237" s="50" t="s">
        <v>16</v>
      </c>
    </row>
    <row r="238" ht="15.75" customHeight="1">
      <c r="A238" s="30" t="s">
        <v>182</v>
      </c>
      <c r="B238" s="30" t="s">
        <v>7</v>
      </c>
      <c r="C238" s="30">
        <v>10.0</v>
      </c>
      <c r="D238" s="50" t="s">
        <v>97</v>
      </c>
      <c r="E238" s="149">
        <v>130999.16</v>
      </c>
      <c r="F238" s="31" t="s">
        <v>96</v>
      </c>
      <c r="G238" s="50" t="s">
        <v>16</v>
      </c>
    </row>
    <row r="239" ht="15.75" customHeight="1">
      <c r="A239" s="30" t="s">
        <v>182</v>
      </c>
      <c r="B239" s="30" t="s">
        <v>7</v>
      </c>
      <c r="C239" s="30">
        <v>11.0</v>
      </c>
      <c r="D239" s="138" t="s">
        <v>670</v>
      </c>
      <c r="E239" s="149">
        <v>126652.35</v>
      </c>
      <c r="F239" s="31" t="s">
        <v>46</v>
      </c>
      <c r="G239" s="50" t="s">
        <v>16</v>
      </c>
    </row>
    <row r="240" ht="15.75" customHeight="1">
      <c r="A240" s="30" t="s">
        <v>185</v>
      </c>
      <c r="B240" s="30" t="s">
        <v>7</v>
      </c>
      <c r="C240" s="30">
        <v>12.0</v>
      </c>
      <c r="D240" s="50" t="s">
        <v>97</v>
      </c>
      <c r="E240" s="149">
        <v>154990.76</v>
      </c>
      <c r="F240" s="31" t="s">
        <v>96</v>
      </c>
      <c r="G240" s="50" t="s">
        <v>16</v>
      </c>
    </row>
    <row r="241" ht="15.75" customHeight="1">
      <c r="A241" s="30" t="s">
        <v>198</v>
      </c>
      <c r="B241" s="30" t="s">
        <v>7</v>
      </c>
      <c r="C241" s="30">
        <v>13.0</v>
      </c>
      <c r="D241" s="50" t="s">
        <v>8</v>
      </c>
      <c r="E241" s="149">
        <v>147601.67</v>
      </c>
      <c r="F241" s="31" t="s">
        <v>8</v>
      </c>
      <c r="G241" s="50" t="s">
        <v>16</v>
      </c>
    </row>
    <row r="242" ht="15.75" customHeight="1">
      <c r="A242" s="30" t="s">
        <v>198</v>
      </c>
      <c r="B242" s="30" t="s">
        <v>7</v>
      </c>
      <c r="C242" s="30">
        <v>14.0</v>
      </c>
      <c r="D242" s="50" t="s">
        <v>8</v>
      </c>
      <c r="E242" s="149">
        <v>143383.34</v>
      </c>
      <c r="F242" s="31" t="s">
        <v>8</v>
      </c>
      <c r="G242" s="50" t="s">
        <v>16</v>
      </c>
    </row>
    <row r="243" ht="15.75" customHeight="1">
      <c r="A243" s="30" t="s">
        <v>199</v>
      </c>
      <c r="B243" s="30" t="s">
        <v>7</v>
      </c>
      <c r="C243" s="30">
        <v>15.0</v>
      </c>
      <c r="D243" s="50" t="s">
        <v>91</v>
      </c>
      <c r="E243" s="149">
        <v>68415.11</v>
      </c>
      <c r="F243" s="31" t="s">
        <v>90</v>
      </c>
      <c r="G243" s="50" t="s">
        <v>16</v>
      </c>
    </row>
    <row r="244" ht="15.75" customHeight="1">
      <c r="A244" s="30" t="s">
        <v>199</v>
      </c>
      <c r="B244" s="30" t="s">
        <v>7</v>
      </c>
      <c r="C244" s="30">
        <v>16.0</v>
      </c>
      <c r="D244" s="50" t="s">
        <v>91</v>
      </c>
      <c r="E244" s="149">
        <v>127530.77</v>
      </c>
      <c r="F244" s="31" t="s">
        <v>90</v>
      </c>
      <c r="G244" s="50" t="s">
        <v>16</v>
      </c>
    </row>
    <row r="245" ht="15.75" customHeight="1">
      <c r="A245" s="30" t="s">
        <v>200</v>
      </c>
      <c r="B245" s="30" t="s">
        <v>7</v>
      </c>
      <c r="C245" s="30">
        <v>17.0</v>
      </c>
      <c r="D245" s="50" t="s">
        <v>88</v>
      </c>
      <c r="E245" s="149">
        <v>133224.65</v>
      </c>
      <c r="F245" s="31" t="s">
        <v>87</v>
      </c>
      <c r="G245" s="50" t="s">
        <v>16</v>
      </c>
    </row>
    <row r="246" ht="15.75" customHeight="1">
      <c r="A246" s="30" t="s">
        <v>200</v>
      </c>
      <c r="B246" s="30" t="s">
        <v>7</v>
      </c>
      <c r="C246" s="30">
        <v>18.0</v>
      </c>
      <c r="D246" s="50" t="s">
        <v>88</v>
      </c>
      <c r="E246" s="149">
        <v>133211.32</v>
      </c>
      <c r="F246" s="31" t="s">
        <v>87</v>
      </c>
      <c r="G246" s="50" t="s">
        <v>16</v>
      </c>
    </row>
    <row r="247" ht="15.75" customHeight="1">
      <c r="A247" s="30" t="s">
        <v>200</v>
      </c>
      <c r="B247" s="30" t="s">
        <v>7</v>
      </c>
      <c r="C247" s="30">
        <v>19.0</v>
      </c>
      <c r="D247" s="50" t="s">
        <v>88</v>
      </c>
      <c r="E247" s="149">
        <v>135889.18</v>
      </c>
      <c r="F247" s="31" t="s">
        <v>87</v>
      </c>
      <c r="G247" s="50" t="s">
        <v>16</v>
      </c>
    </row>
    <row r="248" ht="15.75" customHeight="1">
      <c r="A248" s="30" t="s">
        <v>201</v>
      </c>
      <c r="B248" s="30" t="s">
        <v>7</v>
      </c>
      <c r="C248" s="30">
        <v>20.0</v>
      </c>
      <c r="D248" s="50" t="s">
        <v>88</v>
      </c>
      <c r="E248" s="149">
        <v>143021.92</v>
      </c>
      <c r="F248" s="31" t="s">
        <v>87</v>
      </c>
      <c r="G248" s="50" t="s">
        <v>16</v>
      </c>
    </row>
    <row r="249" ht="15.75" customHeight="1">
      <c r="A249" s="30" t="s">
        <v>201</v>
      </c>
      <c r="B249" s="30" t="s">
        <v>7</v>
      </c>
      <c r="C249" s="30">
        <v>21.0</v>
      </c>
      <c r="D249" s="50" t="s">
        <v>8</v>
      </c>
      <c r="E249" s="149">
        <v>143303.34</v>
      </c>
      <c r="F249" s="31" t="s">
        <v>8</v>
      </c>
      <c r="G249" s="50" t="s">
        <v>16</v>
      </c>
    </row>
    <row r="250" ht="15.75" customHeight="1">
      <c r="A250" s="30" t="s">
        <v>201</v>
      </c>
      <c r="B250" s="30" t="s">
        <v>7</v>
      </c>
      <c r="C250" s="30">
        <v>22.0</v>
      </c>
      <c r="D250" s="50" t="s">
        <v>8</v>
      </c>
      <c r="E250" s="149">
        <v>172658.68</v>
      </c>
      <c r="F250" s="31" t="s">
        <v>8</v>
      </c>
      <c r="G250" s="50" t="s">
        <v>16</v>
      </c>
    </row>
    <row r="251" ht="15.75" customHeight="1">
      <c r="A251" s="30" t="s">
        <v>189</v>
      </c>
      <c r="B251" s="30" t="s">
        <v>7</v>
      </c>
      <c r="C251" s="30">
        <v>23.0</v>
      </c>
      <c r="D251" s="50" t="s">
        <v>8</v>
      </c>
      <c r="E251" s="149">
        <v>147641.659</v>
      </c>
      <c r="F251" s="31" t="s">
        <v>8</v>
      </c>
      <c r="G251" s="50" t="s">
        <v>16</v>
      </c>
    </row>
    <row r="252" ht="15.75" customHeight="1">
      <c r="A252" s="30" t="s">
        <v>187</v>
      </c>
      <c r="B252" s="30" t="s">
        <v>7</v>
      </c>
      <c r="C252" s="30">
        <v>24.0</v>
      </c>
      <c r="D252" s="50" t="s">
        <v>88</v>
      </c>
      <c r="E252" s="149">
        <v>149877.75</v>
      </c>
      <c r="F252" s="31" t="s">
        <v>87</v>
      </c>
      <c r="G252" s="50" t="s">
        <v>16</v>
      </c>
    </row>
    <row r="253" ht="15.75" customHeight="1">
      <c r="A253" s="30" t="s">
        <v>188</v>
      </c>
      <c r="B253" s="30" t="s">
        <v>7</v>
      </c>
      <c r="C253" s="30">
        <v>25.0</v>
      </c>
      <c r="D253" s="50" t="s">
        <v>88</v>
      </c>
      <c r="E253" s="149">
        <v>157871.23</v>
      </c>
      <c r="F253" s="31" t="s">
        <v>87</v>
      </c>
      <c r="G253" s="50" t="s">
        <v>16</v>
      </c>
    </row>
    <row r="254" ht="15.75" customHeight="1">
      <c r="A254" s="30" t="s">
        <v>188</v>
      </c>
      <c r="B254" s="30" t="s">
        <v>7</v>
      </c>
      <c r="C254" s="30">
        <v>26.0</v>
      </c>
      <c r="D254" s="50" t="s">
        <v>91</v>
      </c>
      <c r="E254" s="149">
        <v>125626.27</v>
      </c>
      <c r="F254" s="31" t="s">
        <v>90</v>
      </c>
      <c r="G254" s="50" t="s">
        <v>16</v>
      </c>
    </row>
    <row r="255" ht="15.75" customHeight="1">
      <c r="A255" s="30" t="s">
        <v>188</v>
      </c>
      <c r="B255" s="30" t="s">
        <v>7</v>
      </c>
      <c r="C255" s="30">
        <v>27.0</v>
      </c>
      <c r="D255" s="50" t="s">
        <v>102</v>
      </c>
      <c r="E255" s="149">
        <v>125561.28</v>
      </c>
      <c r="F255" s="31" t="s">
        <v>102</v>
      </c>
      <c r="G255" s="50" t="s">
        <v>16</v>
      </c>
    </row>
    <row r="256" ht="15.75" customHeight="1">
      <c r="A256" s="30" t="s">
        <v>188</v>
      </c>
      <c r="B256" s="30" t="s">
        <v>7</v>
      </c>
      <c r="C256" s="30">
        <v>28.0</v>
      </c>
      <c r="D256" s="50" t="s">
        <v>102</v>
      </c>
      <c r="E256" s="149">
        <v>125523.03</v>
      </c>
      <c r="F256" s="31" t="s">
        <v>102</v>
      </c>
      <c r="G256" s="50" t="s">
        <v>16</v>
      </c>
    </row>
    <row r="257" ht="15.75" customHeight="1">
      <c r="A257" s="30" t="s">
        <v>188</v>
      </c>
      <c r="B257" s="30" t="s">
        <v>7</v>
      </c>
      <c r="C257" s="30">
        <v>29.0</v>
      </c>
      <c r="D257" s="50" t="s">
        <v>47</v>
      </c>
      <c r="E257" s="149">
        <v>142567.88</v>
      </c>
      <c r="F257" s="31" t="s">
        <v>46</v>
      </c>
      <c r="G257" s="50" t="s">
        <v>16</v>
      </c>
    </row>
    <row r="258" ht="15.75" customHeight="1">
      <c r="A258" s="30" t="s">
        <v>199</v>
      </c>
      <c r="B258" s="30" t="s">
        <v>7</v>
      </c>
      <c r="C258" s="30">
        <v>30.0</v>
      </c>
      <c r="D258" s="50" t="s">
        <v>53</v>
      </c>
      <c r="E258" s="149">
        <v>71679.49</v>
      </c>
      <c r="F258" s="31" t="s">
        <v>52</v>
      </c>
      <c r="G258" s="50" t="s">
        <v>16</v>
      </c>
    </row>
    <row r="259" ht="15.75" customHeight="1">
      <c r="A259" s="30" t="s">
        <v>199</v>
      </c>
      <c r="B259" s="30" t="s">
        <v>7</v>
      </c>
      <c r="C259" s="30">
        <v>31.0</v>
      </c>
      <c r="D259" s="50" t="s">
        <v>53</v>
      </c>
      <c r="E259" s="149">
        <v>135033.74</v>
      </c>
      <c r="F259" s="31" t="s">
        <v>52</v>
      </c>
      <c r="G259" s="50" t="s">
        <v>16</v>
      </c>
    </row>
    <row r="260" ht="15.75" customHeight="1">
      <c r="A260" s="30" t="s">
        <v>189</v>
      </c>
      <c r="B260" s="30" t="s">
        <v>7</v>
      </c>
      <c r="C260" s="30">
        <v>32.0</v>
      </c>
      <c r="D260" s="50" t="s">
        <v>88</v>
      </c>
      <c r="E260" s="149">
        <v>126837.33</v>
      </c>
      <c r="F260" s="31" t="s">
        <v>87</v>
      </c>
      <c r="G260" s="50" t="s">
        <v>16</v>
      </c>
    </row>
    <row r="261" ht="15.75" customHeight="1">
      <c r="A261" s="30" t="s">
        <v>189</v>
      </c>
      <c r="B261" s="30" t="s">
        <v>7</v>
      </c>
      <c r="C261" s="30">
        <v>33.0</v>
      </c>
      <c r="D261" s="50" t="s">
        <v>8</v>
      </c>
      <c r="E261" s="149">
        <v>107707.3</v>
      </c>
      <c r="F261" s="31" t="s">
        <v>8</v>
      </c>
      <c r="G261" s="50" t="s">
        <v>16</v>
      </c>
    </row>
    <row r="262" ht="15.75" customHeight="1">
      <c r="A262" s="30" t="s">
        <v>186</v>
      </c>
      <c r="B262" s="30" t="s">
        <v>7</v>
      </c>
      <c r="C262" s="30">
        <v>34.0</v>
      </c>
      <c r="D262" s="50" t="s">
        <v>2331</v>
      </c>
      <c r="E262" s="149">
        <v>92787.76</v>
      </c>
      <c r="F262" s="31" t="s">
        <v>96</v>
      </c>
      <c r="G262" s="50" t="s">
        <v>16</v>
      </c>
    </row>
    <row r="263" ht="15.75" customHeight="1">
      <c r="A263" s="30" t="s">
        <v>185</v>
      </c>
      <c r="B263" s="30" t="s">
        <v>7</v>
      </c>
      <c r="C263" s="30">
        <v>35.0</v>
      </c>
      <c r="D263" s="50" t="s">
        <v>8</v>
      </c>
      <c r="E263" s="149">
        <v>158616.93</v>
      </c>
      <c r="F263" s="31" t="s">
        <v>8</v>
      </c>
      <c r="G263" s="50" t="s">
        <v>16</v>
      </c>
    </row>
    <row r="264" ht="15.75" customHeight="1">
      <c r="A264" s="30" t="s">
        <v>185</v>
      </c>
      <c r="B264" s="30" t="s">
        <v>7</v>
      </c>
      <c r="C264" s="30">
        <v>36.0</v>
      </c>
      <c r="D264" s="50" t="s">
        <v>8</v>
      </c>
      <c r="E264" s="149">
        <v>158616.93</v>
      </c>
      <c r="F264" s="31" t="s">
        <v>8</v>
      </c>
      <c r="G264" s="50" t="s">
        <v>16</v>
      </c>
    </row>
    <row r="265" ht="15.75" customHeight="1">
      <c r="A265" s="30" t="s">
        <v>185</v>
      </c>
      <c r="B265" s="30" t="s">
        <v>7</v>
      </c>
      <c r="C265" s="30">
        <v>37.0</v>
      </c>
      <c r="D265" s="50" t="s">
        <v>8</v>
      </c>
      <c r="E265" s="149">
        <v>161477.4</v>
      </c>
      <c r="F265" s="31" t="s">
        <v>8</v>
      </c>
      <c r="G265" s="50" t="s">
        <v>16</v>
      </c>
    </row>
    <row r="266" ht="15.75" customHeight="1">
      <c r="A266" s="30" t="s">
        <v>185</v>
      </c>
      <c r="B266" s="30" t="s">
        <v>7</v>
      </c>
      <c r="C266" s="30">
        <v>38.0</v>
      </c>
      <c r="D266" s="50" t="s">
        <v>8</v>
      </c>
      <c r="E266" s="149">
        <v>124520.9</v>
      </c>
      <c r="F266" s="31" t="s">
        <v>8</v>
      </c>
      <c r="G266" s="50" t="s">
        <v>16</v>
      </c>
    </row>
    <row r="267" ht="15.75" customHeight="1">
      <c r="A267" s="30" t="s">
        <v>185</v>
      </c>
      <c r="B267" s="30" t="s">
        <v>7</v>
      </c>
      <c r="C267" s="30">
        <v>39.0</v>
      </c>
      <c r="D267" s="50" t="s">
        <v>8</v>
      </c>
      <c r="E267" s="149">
        <v>124520.9</v>
      </c>
      <c r="F267" s="31" t="s">
        <v>8</v>
      </c>
      <c r="G267" s="50" t="s">
        <v>16</v>
      </c>
    </row>
    <row r="268" ht="15.75" customHeight="1">
      <c r="A268" s="30" t="s">
        <v>185</v>
      </c>
      <c r="B268" s="30" t="s">
        <v>7</v>
      </c>
      <c r="C268" s="30">
        <v>40.0</v>
      </c>
      <c r="D268" s="50" t="s">
        <v>8</v>
      </c>
      <c r="E268" s="149">
        <v>146697.95</v>
      </c>
      <c r="F268" s="31" t="s">
        <v>8</v>
      </c>
      <c r="G268" s="50" t="s">
        <v>16</v>
      </c>
    </row>
    <row r="269" ht="15.75" customHeight="1">
      <c r="A269" s="30" t="s">
        <v>185</v>
      </c>
      <c r="B269" s="30" t="s">
        <v>7</v>
      </c>
      <c r="C269" s="30">
        <v>41.0</v>
      </c>
      <c r="D269" s="50" t="s">
        <v>8</v>
      </c>
      <c r="E269" s="149">
        <v>160848.32</v>
      </c>
      <c r="F269" s="31" t="s">
        <v>8</v>
      </c>
      <c r="G269" s="50" t="s">
        <v>16</v>
      </c>
    </row>
    <row r="270" ht="15.75" customHeight="1">
      <c r="A270" s="30" t="s">
        <v>184</v>
      </c>
      <c r="B270" s="30" t="s">
        <v>7</v>
      </c>
      <c r="C270" s="30">
        <v>42.0</v>
      </c>
      <c r="D270" s="50" t="s">
        <v>8</v>
      </c>
      <c r="E270" s="149">
        <v>142989.99</v>
      </c>
      <c r="F270" s="31" t="s">
        <v>8</v>
      </c>
      <c r="G270" s="50" t="s">
        <v>16</v>
      </c>
    </row>
    <row r="271" ht="15.75" customHeight="1">
      <c r="A271" s="30" t="s">
        <v>184</v>
      </c>
      <c r="B271" s="30" t="s">
        <v>7</v>
      </c>
      <c r="C271" s="30">
        <v>43.0</v>
      </c>
      <c r="D271" s="50" t="s">
        <v>8</v>
      </c>
      <c r="E271" s="149">
        <v>142989.99</v>
      </c>
      <c r="F271" s="31" t="s">
        <v>8</v>
      </c>
      <c r="G271" s="50" t="s">
        <v>16</v>
      </c>
    </row>
    <row r="272" ht="15.75" customHeight="1">
      <c r="A272" s="30" t="s">
        <v>184</v>
      </c>
      <c r="B272" s="30" t="s">
        <v>7</v>
      </c>
      <c r="C272" s="30">
        <v>44.0</v>
      </c>
      <c r="D272" s="50" t="s">
        <v>8</v>
      </c>
      <c r="E272" s="149">
        <v>142989.99</v>
      </c>
      <c r="F272" s="31" t="s">
        <v>8</v>
      </c>
      <c r="G272" s="50" t="s">
        <v>16</v>
      </c>
    </row>
    <row r="273" ht="15.75" customHeight="1">
      <c r="A273" s="30" t="s">
        <v>187</v>
      </c>
      <c r="B273" s="30" t="s">
        <v>7</v>
      </c>
      <c r="C273" s="30">
        <v>45.0</v>
      </c>
      <c r="D273" s="140" t="s">
        <v>667</v>
      </c>
      <c r="E273" s="149">
        <v>198800.0</v>
      </c>
      <c r="F273" s="31" t="s">
        <v>93</v>
      </c>
      <c r="G273" s="50" t="s">
        <v>16</v>
      </c>
    </row>
    <row r="274" ht="15.75" customHeight="1">
      <c r="A274" s="30" t="s">
        <v>188</v>
      </c>
      <c r="B274" s="30" t="s">
        <v>7</v>
      </c>
      <c r="C274" s="30">
        <v>46.0</v>
      </c>
      <c r="D274" s="50" t="s">
        <v>8</v>
      </c>
      <c r="E274" s="149">
        <v>142879.91</v>
      </c>
      <c r="F274" s="31" t="s">
        <v>8</v>
      </c>
      <c r="G274" s="50" t="s">
        <v>16</v>
      </c>
    </row>
    <row r="275" ht="15.75" customHeight="1">
      <c r="A275" s="30" t="s">
        <v>188</v>
      </c>
      <c r="B275" s="30" t="s">
        <v>7</v>
      </c>
      <c r="C275" s="30">
        <v>47.0</v>
      </c>
      <c r="D275" s="50" t="s">
        <v>8</v>
      </c>
      <c r="E275" s="149">
        <v>140426.14</v>
      </c>
      <c r="F275" s="31" t="s">
        <v>8</v>
      </c>
      <c r="G275" s="50" t="s">
        <v>16</v>
      </c>
    </row>
    <row r="276" ht="15.75" customHeight="1">
      <c r="A276" s="30" t="s">
        <v>200</v>
      </c>
      <c r="B276" s="30" t="s">
        <v>7</v>
      </c>
      <c r="C276" s="30">
        <v>48.0</v>
      </c>
      <c r="D276" s="50" t="s">
        <v>8</v>
      </c>
      <c r="E276" s="149">
        <v>142989.99</v>
      </c>
      <c r="F276" s="31" t="s">
        <v>8</v>
      </c>
      <c r="G276" s="50" t="s">
        <v>16</v>
      </c>
    </row>
    <row r="277" ht="15.75" customHeight="1">
      <c r="A277" s="30" t="s">
        <v>200</v>
      </c>
      <c r="B277" s="30" t="s">
        <v>7</v>
      </c>
      <c r="C277" s="30">
        <v>49.0</v>
      </c>
      <c r="D277" s="50" t="s">
        <v>8</v>
      </c>
      <c r="E277" s="149">
        <v>142989.99</v>
      </c>
      <c r="F277" s="31" t="s">
        <v>8</v>
      </c>
      <c r="G277" s="50" t="s">
        <v>16</v>
      </c>
    </row>
    <row r="278" ht="15.75" customHeight="1">
      <c r="A278" s="30" t="s">
        <v>183</v>
      </c>
      <c r="B278" s="30" t="s">
        <v>7</v>
      </c>
      <c r="C278" s="30">
        <v>50.0</v>
      </c>
      <c r="D278" s="50" t="s">
        <v>88</v>
      </c>
      <c r="E278" s="149">
        <v>140906.04</v>
      </c>
      <c r="F278" s="31" t="s">
        <v>87</v>
      </c>
      <c r="G278" s="50" t="s">
        <v>16</v>
      </c>
    </row>
    <row r="279" ht="15.75" customHeight="1">
      <c r="A279" s="30" t="s">
        <v>185</v>
      </c>
      <c r="B279" s="30" t="s">
        <v>7</v>
      </c>
      <c r="C279" s="30">
        <v>51.0</v>
      </c>
      <c r="D279" s="50" t="s">
        <v>68</v>
      </c>
      <c r="E279" s="149">
        <v>146751.42</v>
      </c>
      <c r="F279" s="31" t="s">
        <v>67</v>
      </c>
      <c r="G279" s="50" t="s">
        <v>16</v>
      </c>
    </row>
    <row r="280" ht="15.75" customHeight="1">
      <c r="A280" s="30" t="s">
        <v>184</v>
      </c>
      <c r="B280" s="30" t="s">
        <v>7</v>
      </c>
      <c r="C280" s="30">
        <v>52.0</v>
      </c>
      <c r="D280" s="50" t="s">
        <v>47</v>
      </c>
      <c r="E280" s="149">
        <v>189867.0</v>
      </c>
      <c r="F280" s="31" t="s">
        <v>46</v>
      </c>
      <c r="G280" s="50" t="s">
        <v>16</v>
      </c>
    </row>
    <row r="281" ht="15.75" customHeight="1">
      <c r="A281" s="30" t="s">
        <v>184</v>
      </c>
      <c r="B281" s="30" t="s">
        <v>7</v>
      </c>
      <c r="C281" s="30">
        <v>53.0</v>
      </c>
      <c r="D281" s="50" t="s">
        <v>47</v>
      </c>
      <c r="E281" s="149">
        <v>187868.4</v>
      </c>
      <c r="F281" s="31" t="s">
        <v>46</v>
      </c>
      <c r="G281" s="50" t="s">
        <v>16</v>
      </c>
    </row>
    <row r="282" ht="15.75" customHeight="1">
      <c r="A282" s="30" t="s">
        <v>199</v>
      </c>
      <c r="B282" s="30" t="s">
        <v>7</v>
      </c>
      <c r="C282" s="30">
        <v>54.0</v>
      </c>
      <c r="D282" s="50" t="s">
        <v>53</v>
      </c>
      <c r="E282" s="149">
        <v>187373.12</v>
      </c>
      <c r="F282" s="31" t="s">
        <v>52</v>
      </c>
      <c r="G282" s="50" t="s">
        <v>16</v>
      </c>
    </row>
    <row r="283" ht="15.75" customHeight="1">
      <c r="A283" s="30" t="s">
        <v>199</v>
      </c>
      <c r="B283" s="30" t="s">
        <v>7</v>
      </c>
      <c r="C283" s="30">
        <v>55.0</v>
      </c>
      <c r="D283" s="50" t="s">
        <v>53</v>
      </c>
      <c r="E283" s="149">
        <v>187709.15</v>
      </c>
      <c r="F283" s="31" t="s">
        <v>52</v>
      </c>
      <c r="G283" s="50" t="s">
        <v>16</v>
      </c>
    </row>
    <row r="284" ht="15.75" customHeight="1">
      <c r="A284" s="30" t="s">
        <v>187</v>
      </c>
      <c r="B284" s="30" t="s">
        <v>7</v>
      </c>
      <c r="C284" s="30">
        <v>56.0</v>
      </c>
      <c r="D284" s="50" t="s">
        <v>53</v>
      </c>
      <c r="E284" s="149">
        <v>200000.0</v>
      </c>
      <c r="F284" s="31" t="s">
        <v>52</v>
      </c>
      <c r="G284" s="50" t="s">
        <v>16</v>
      </c>
    </row>
    <row r="285" ht="15.75" customHeight="1">
      <c r="A285" s="30" t="s">
        <v>199</v>
      </c>
      <c r="B285" s="30" t="s">
        <v>7</v>
      </c>
      <c r="C285" s="30">
        <v>57.0</v>
      </c>
      <c r="D285" s="50" t="s">
        <v>53</v>
      </c>
      <c r="E285" s="149">
        <v>134887.9</v>
      </c>
      <c r="F285" s="31" t="s">
        <v>52</v>
      </c>
      <c r="G285" s="50" t="s">
        <v>16</v>
      </c>
    </row>
    <row r="286" ht="15.75" customHeight="1">
      <c r="A286" s="30" t="s">
        <v>186</v>
      </c>
      <c r="B286" s="30" t="s">
        <v>7</v>
      </c>
      <c r="C286" s="30">
        <v>58.0</v>
      </c>
      <c r="D286" s="50" t="s">
        <v>62</v>
      </c>
      <c r="E286" s="149">
        <v>83861.66</v>
      </c>
      <c r="F286" s="31" t="s">
        <v>61</v>
      </c>
      <c r="G286" s="50" t="s">
        <v>16</v>
      </c>
    </row>
    <row r="287" ht="15.75" customHeight="1">
      <c r="A287" s="30" t="s">
        <v>186</v>
      </c>
      <c r="B287" s="30" t="s">
        <v>7</v>
      </c>
      <c r="C287" s="30">
        <v>59.0</v>
      </c>
      <c r="D287" s="50" t="s">
        <v>62</v>
      </c>
      <c r="E287" s="149">
        <v>90243.09</v>
      </c>
      <c r="F287" s="31" t="s">
        <v>61</v>
      </c>
      <c r="G287" s="50" t="s">
        <v>16</v>
      </c>
    </row>
    <row r="288" ht="15.75" customHeight="1">
      <c r="A288" s="30" t="s">
        <v>186</v>
      </c>
      <c r="B288" s="30" t="s">
        <v>7</v>
      </c>
      <c r="C288" s="30">
        <v>60.0</v>
      </c>
      <c r="D288" s="50" t="s">
        <v>91</v>
      </c>
      <c r="E288" s="149">
        <v>151811.67</v>
      </c>
      <c r="F288" s="31" t="s">
        <v>90</v>
      </c>
      <c r="G288" s="50" t="s">
        <v>16</v>
      </c>
    </row>
    <row r="289" ht="15.75" customHeight="1">
      <c r="A289" s="30" t="s">
        <v>199</v>
      </c>
      <c r="B289" s="30" t="s">
        <v>7</v>
      </c>
      <c r="C289" s="30">
        <v>61.0</v>
      </c>
      <c r="D289" s="50" t="s">
        <v>88</v>
      </c>
      <c r="E289" s="149">
        <v>114626.82</v>
      </c>
      <c r="F289" s="31" t="s">
        <v>87</v>
      </c>
      <c r="G289" s="50" t="s">
        <v>16</v>
      </c>
    </row>
    <row r="290" ht="15.75" customHeight="1">
      <c r="A290" s="30" t="s">
        <v>184</v>
      </c>
      <c r="B290" s="30" t="s">
        <v>7</v>
      </c>
      <c r="C290" s="30">
        <v>62.0</v>
      </c>
      <c r="D290" s="50" t="s">
        <v>47</v>
      </c>
      <c r="E290" s="149">
        <v>125978.78</v>
      </c>
      <c r="F290" s="31" t="s">
        <v>46</v>
      </c>
      <c r="G290" s="50" t="s">
        <v>16</v>
      </c>
    </row>
    <row r="291" ht="15.75" customHeight="1">
      <c r="A291" s="30" t="s">
        <v>189</v>
      </c>
      <c r="B291" s="30" t="s">
        <v>7</v>
      </c>
      <c r="C291" s="30">
        <v>63.0</v>
      </c>
      <c r="D291" s="50" t="s">
        <v>91</v>
      </c>
      <c r="E291" s="149">
        <v>135754.73</v>
      </c>
      <c r="F291" s="31" t="s">
        <v>90</v>
      </c>
      <c r="G291" s="50" t="s">
        <v>16</v>
      </c>
    </row>
    <row r="292" ht="15.75" customHeight="1">
      <c r="A292" s="30" t="s">
        <v>189</v>
      </c>
      <c r="B292" s="30" t="s">
        <v>7</v>
      </c>
      <c r="C292" s="30">
        <v>64.0</v>
      </c>
      <c r="D292" s="50" t="s">
        <v>82</v>
      </c>
      <c r="E292" s="149">
        <v>71630.19</v>
      </c>
      <c r="F292" s="31" t="s">
        <v>28</v>
      </c>
      <c r="G292" s="50" t="s">
        <v>16</v>
      </c>
    </row>
    <row r="293" ht="15.75" customHeight="1">
      <c r="A293" s="30" t="s">
        <v>182</v>
      </c>
      <c r="B293" s="30" t="s">
        <v>7</v>
      </c>
      <c r="C293" s="30">
        <v>65.0</v>
      </c>
      <c r="D293" s="50" t="s">
        <v>8</v>
      </c>
      <c r="E293" s="149">
        <v>130053.52</v>
      </c>
      <c r="F293" s="31" t="s">
        <v>8</v>
      </c>
      <c r="G293" s="50" t="s">
        <v>16</v>
      </c>
    </row>
    <row r="294" ht="15.75" customHeight="1">
      <c r="A294" s="30" t="s">
        <v>182</v>
      </c>
      <c r="B294" s="30" t="s">
        <v>7</v>
      </c>
      <c r="C294" s="30">
        <v>66.0</v>
      </c>
      <c r="D294" s="50" t="s">
        <v>8</v>
      </c>
      <c r="E294" s="149">
        <v>130053.52</v>
      </c>
      <c r="F294" s="31" t="s">
        <v>8</v>
      </c>
      <c r="G294" s="50" t="s">
        <v>16</v>
      </c>
    </row>
    <row r="295" ht="15.75" customHeight="1">
      <c r="A295" s="30" t="s">
        <v>183</v>
      </c>
      <c r="B295" s="30" t="s">
        <v>7</v>
      </c>
      <c r="C295" s="30">
        <v>67.0</v>
      </c>
      <c r="D295" s="50" t="s">
        <v>2330</v>
      </c>
      <c r="E295" s="149">
        <v>150546.0</v>
      </c>
      <c r="F295" s="31" t="s">
        <v>117</v>
      </c>
      <c r="G295" s="50" t="s">
        <v>16</v>
      </c>
    </row>
    <row r="296" ht="15.75" customHeight="1">
      <c r="A296" s="30" t="s">
        <v>187</v>
      </c>
      <c r="B296" s="30" t="s">
        <v>7</v>
      </c>
      <c r="C296" s="30">
        <v>68.0</v>
      </c>
      <c r="D296" s="50" t="s">
        <v>47</v>
      </c>
      <c r="E296" s="149">
        <v>146362.1</v>
      </c>
      <c r="F296" s="31" t="s">
        <v>46</v>
      </c>
      <c r="G296" s="50" t="s">
        <v>16</v>
      </c>
    </row>
    <row r="297" ht="15.75" customHeight="1">
      <c r="A297" s="30" t="s">
        <v>187</v>
      </c>
      <c r="B297" s="30" t="s">
        <v>7</v>
      </c>
      <c r="C297" s="30">
        <v>69.0</v>
      </c>
      <c r="D297" s="50" t="s">
        <v>47</v>
      </c>
      <c r="E297" s="149">
        <v>138272.68</v>
      </c>
      <c r="F297" s="31" t="s">
        <v>46</v>
      </c>
      <c r="G297" s="50" t="s">
        <v>16</v>
      </c>
    </row>
    <row r="298" ht="15.75" customHeight="1">
      <c r="A298" s="30" t="s">
        <v>198</v>
      </c>
      <c r="B298" s="30" t="s">
        <v>7</v>
      </c>
      <c r="C298" s="30">
        <v>70.0</v>
      </c>
      <c r="D298" s="50" t="s">
        <v>109</v>
      </c>
      <c r="E298" s="149">
        <v>63500.95</v>
      </c>
      <c r="F298" s="31" t="s">
        <v>108</v>
      </c>
      <c r="G298" s="50" t="s">
        <v>16</v>
      </c>
    </row>
    <row r="299" ht="15.75" customHeight="1">
      <c r="A299" s="30" t="s">
        <v>187</v>
      </c>
      <c r="B299" s="30" t="s">
        <v>7</v>
      </c>
      <c r="C299" s="30">
        <v>71.0</v>
      </c>
      <c r="D299" s="50" t="s">
        <v>8</v>
      </c>
      <c r="E299" s="149">
        <v>197130.07</v>
      </c>
      <c r="F299" s="31" t="s">
        <v>8</v>
      </c>
      <c r="G299" s="50" t="s">
        <v>16</v>
      </c>
    </row>
    <row r="300" ht="15.75" customHeight="1">
      <c r="A300" s="30" t="s">
        <v>199</v>
      </c>
      <c r="B300" s="30" t="s">
        <v>7</v>
      </c>
      <c r="C300" s="30">
        <v>72.0</v>
      </c>
      <c r="D300" s="50" t="s">
        <v>97</v>
      </c>
      <c r="E300" s="149">
        <v>151096.84</v>
      </c>
      <c r="F300" s="31" t="s">
        <v>96</v>
      </c>
      <c r="G300" s="50" t="s">
        <v>16</v>
      </c>
    </row>
    <row r="301" ht="15.75" customHeight="1">
      <c r="A301" s="30" t="s">
        <v>198</v>
      </c>
      <c r="B301" s="30" t="s">
        <v>7</v>
      </c>
      <c r="C301" s="30">
        <v>73.0</v>
      </c>
      <c r="D301" s="50" t="s">
        <v>97</v>
      </c>
      <c r="E301" s="149">
        <v>150242.72</v>
      </c>
      <c r="F301" s="31" t="s">
        <v>96</v>
      </c>
      <c r="G301" s="50" t="s">
        <v>16</v>
      </c>
    </row>
    <row r="302" ht="15.75" customHeight="1">
      <c r="A302" s="30" t="s">
        <v>198</v>
      </c>
      <c r="B302" s="30" t="s">
        <v>7</v>
      </c>
      <c r="C302" s="30">
        <v>74.0</v>
      </c>
      <c r="D302" s="138" t="s">
        <v>672</v>
      </c>
      <c r="E302" s="149">
        <v>200000.0</v>
      </c>
      <c r="F302" s="31" t="s">
        <v>31</v>
      </c>
      <c r="G302" s="50" t="s">
        <v>16</v>
      </c>
    </row>
    <row r="303" ht="15.75" customHeight="1">
      <c r="A303" s="30" t="s">
        <v>198</v>
      </c>
      <c r="B303" s="30" t="s">
        <v>7</v>
      </c>
      <c r="C303" s="30">
        <v>75.0</v>
      </c>
      <c r="D303" s="138" t="s">
        <v>672</v>
      </c>
      <c r="E303" s="149">
        <v>200000.0</v>
      </c>
      <c r="F303" s="31" t="s">
        <v>31</v>
      </c>
      <c r="G303" s="50" t="s">
        <v>16</v>
      </c>
    </row>
    <row r="304" ht="15.75" customHeight="1">
      <c r="A304" s="30" t="s">
        <v>200</v>
      </c>
      <c r="B304" s="30" t="s">
        <v>7</v>
      </c>
      <c r="C304" s="30">
        <v>76.0</v>
      </c>
      <c r="D304" s="138" t="s">
        <v>672</v>
      </c>
      <c r="E304" s="149">
        <v>200000.0</v>
      </c>
      <c r="F304" s="31" t="s">
        <v>31</v>
      </c>
      <c r="G304" s="50" t="s">
        <v>16</v>
      </c>
    </row>
    <row r="305" ht="15.75" customHeight="1">
      <c r="A305" s="30" t="s">
        <v>200</v>
      </c>
      <c r="B305" s="30" t="s">
        <v>7</v>
      </c>
      <c r="C305" s="30">
        <v>77.0</v>
      </c>
      <c r="D305" s="138" t="s">
        <v>672</v>
      </c>
      <c r="E305" s="149">
        <v>200000.0</v>
      </c>
      <c r="F305" s="31" t="s">
        <v>31</v>
      </c>
      <c r="G305" s="50" t="s">
        <v>16</v>
      </c>
    </row>
    <row r="306" ht="15.75" customHeight="1">
      <c r="A306" s="30" t="s">
        <v>200</v>
      </c>
      <c r="B306" s="30" t="s">
        <v>7</v>
      </c>
      <c r="C306" s="30">
        <v>78.0</v>
      </c>
      <c r="D306" s="138" t="s">
        <v>672</v>
      </c>
      <c r="E306" s="149">
        <v>100000.0</v>
      </c>
      <c r="F306" s="31" t="s">
        <v>31</v>
      </c>
      <c r="G306" s="50" t="s">
        <v>16</v>
      </c>
    </row>
    <row r="307" ht="15.75" customHeight="1">
      <c r="A307" s="135" t="s">
        <v>189</v>
      </c>
      <c r="B307" s="135" t="s">
        <v>7</v>
      </c>
      <c r="C307" s="135">
        <v>79.0</v>
      </c>
      <c r="D307" s="233" t="s">
        <v>672</v>
      </c>
      <c r="E307" s="150">
        <v>100000.0</v>
      </c>
      <c r="F307" s="137" t="s">
        <v>31</v>
      </c>
      <c r="G307" s="50" t="s">
        <v>16</v>
      </c>
    </row>
    <row r="308" ht="15.75" customHeight="1">
      <c r="A308" s="234" t="s">
        <v>187</v>
      </c>
      <c r="B308" s="234" t="s">
        <v>27</v>
      </c>
      <c r="C308" s="234">
        <v>156.0</v>
      </c>
      <c r="D308" s="235" t="s">
        <v>2332</v>
      </c>
      <c r="E308" s="236">
        <v>197667.77</v>
      </c>
      <c r="F308" s="237" t="s">
        <v>52</v>
      </c>
      <c r="G308" s="238" t="s">
        <v>5</v>
      </c>
    </row>
    <row r="309" ht="15.75" customHeight="1">
      <c r="A309" s="234" t="s">
        <v>200</v>
      </c>
      <c r="B309" s="234" t="s">
        <v>27</v>
      </c>
      <c r="C309" s="234">
        <v>157.0</v>
      </c>
      <c r="D309" s="235" t="s">
        <v>2332</v>
      </c>
      <c r="E309" s="236">
        <v>197667.77</v>
      </c>
      <c r="F309" s="237" t="s">
        <v>52</v>
      </c>
      <c r="G309" s="238" t="s">
        <v>5</v>
      </c>
    </row>
    <row r="310" ht="15.75" customHeight="1">
      <c r="A310" s="234" t="s">
        <v>188</v>
      </c>
      <c r="B310" s="234" t="s">
        <v>27</v>
      </c>
      <c r="C310" s="234">
        <v>158.0</v>
      </c>
      <c r="D310" s="235" t="s">
        <v>2333</v>
      </c>
      <c r="E310" s="236">
        <v>197817.46</v>
      </c>
      <c r="F310" s="237" t="s">
        <v>105</v>
      </c>
      <c r="G310" s="238" t="s">
        <v>5</v>
      </c>
    </row>
    <row r="311" ht="15.75" customHeight="1">
      <c r="A311" s="234" t="s">
        <v>200</v>
      </c>
      <c r="B311" s="234" t="s">
        <v>27</v>
      </c>
      <c r="C311" s="234">
        <v>159.0</v>
      </c>
      <c r="D311" s="235" t="s">
        <v>2334</v>
      </c>
      <c r="E311" s="236">
        <v>197808.59</v>
      </c>
      <c r="F311" s="237" t="s">
        <v>52</v>
      </c>
      <c r="G311" s="238" t="s">
        <v>5</v>
      </c>
    </row>
    <row r="312" ht="15.75" customHeight="1">
      <c r="A312" s="234" t="s">
        <v>185</v>
      </c>
      <c r="B312" s="234" t="s">
        <v>27</v>
      </c>
      <c r="C312" s="234">
        <v>160.0</v>
      </c>
      <c r="D312" s="235" t="s">
        <v>2335</v>
      </c>
      <c r="E312" s="236">
        <v>193611.12</v>
      </c>
      <c r="F312" s="237" t="s">
        <v>52</v>
      </c>
      <c r="G312" s="238" t="s">
        <v>5</v>
      </c>
    </row>
    <row r="313" ht="15.75" customHeight="1">
      <c r="A313" s="234" t="s">
        <v>185</v>
      </c>
      <c r="B313" s="234" t="s">
        <v>27</v>
      </c>
      <c r="C313" s="234">
        <v>161.0</v>
      </c>
      <c r="D313" s="235" t="s">
        <v>2336</v>
      </c>
      <c r="E313" s="236">
        <v>195863.14</v>
      </c>
      <c r="F313" s="237" t="s">
        <v>52</v>
      </c>
      <c r="G313" s="238" t="s">
        <v>5</v>
      </c>
    </row>
    <row r="314" ht="15.75" customHeight="1">
      <c r="A314" s="234" t="s">
        <v>185</v>
      </c>
      <c r="B314" s="234" t="s">
        <v>27</v>
      </c>
      <c r="C314" s="234">
        <v>162.0</v>
      </c>
      <c r="D314" s="235" t="s">
        <v>2337</v>
      </c>
      <c r="E314" s="236">
        <v>196725.28</v>
      </c>
      <c r="F314" s="237" t="s">
        <v>52</v>
      </c>
      <c r="G314" s="238" t="s">
        <v>5</v>
      </c>
    </row>
    <row r="315" ht="15.75" customHeight="1">
      <c r="A315" s="234" t="s">
        <v>189</v>
      </c>
      <c r="B315" s="234" t="s">
        <v>27</v>
      </c>
      <c r="C315" s="234">
        <v>163.0</v>
      </c>
      <c r="D315" s="235" t="s">
        <v>2338</v>
      </c>
      <c r="E315" s="236">
        <v>197590.16</v>
      </c>
      <c r="F315" s="237" t="s">
        <v>52</v>
      </c>
      <c r="G315" s="238" t="s">
        <v>5</v>
      </c>
    </row>
    <row r="316" ht="15.75" customHeight="1">
      <c r="A316" s="234" t="s">
        <v>264</v>
      </c>
      <c r="B316" s="234" t="s">
        <v>27</v>
      </c>
      <c r="C316" s="234">
        <v>164.0</v>
      </c>
      <c r="D316" s="235" t="s">
        <v>2339</v>
      </c>
      <c r="E316" s="236">
        <v>197820.79</v>
      </c>
      <c r="F316" s="237" t="s">
        <v>52</v>
      </c>
      <c r="G316" s="238" t="s">
        <v>5</v>
      </c>
    </row>
    <row r="317" ht="15.75" customHeight="1">
      <c r="A317" s="234" t="s">
        <v>200</v>
      </c>
      <c r="B317" s="234" t="s">
        <v>27</v>
      </c>
      <c r="C317" s="234">
        <v>165.0</v>
      </c>
      <c r="D317" s="235" t="s">
        <v>2334</v>
      </c>
      <c r="E317" s="236">
        <v>196924.87</v>
      </c>
      <c r="F317" s="237" t="s">
        <v>52</v>
      </c>
      <c r="G317" s="238" t="s">
        <v>5</v>
      </c>
    </row>
    <row r="318" ht="15.75" customHeight="1">
      <c r="A318" s="234" t="s">
        <v>184</v>
      </c>
      <c r="B318" s="234" t="s">
        <v>27</v>
      </c>
      <c r="C318" s="234">
        <v>166.0</v>
      </c>
      <c r="D318" s="235" t="s">
        <v>2334</v>
      </c>
      <c r="E318" s="236">
        <v>190499.01</v>
      </c>
      <c r="F318" s="237" t="s">
        <v>52</v>
      </c>
      <c r="G318" s="238" t="s">
        <v>5</v>
      </c>
    </row>
    <row r="319" ht="15.75" customHeight="1">
      <c r="A319" s="234" t="s">
        <v>185</v>
      </c>
      <c r="B319" s="234" t="s">
        <v>27</v>
      </c>
      <c r="C319" s="234">
        <v>167.0</v>
      </c>
      <c r="D319" s="235" t="s">
        <v>2340</v>
      </c>
      <c r="E319" s="236">
        <v>197799.72</v>
      </c>
      <c r="F319" s="237" t="s">
        <v>90</v>
      </c>
      <c r="G319" s="238" t="s">
        <v>5</v>
      </c>
    </row>
    <row r="320" ht="15.75" customHeight="1">
      <c r="A320" s="234" t="s">
        <v>185</v>
      </c>
      <c r="B320" s="234" t="s">
        <v>27</v>
      </c>
      <c r="C320" s="234">
        <v>168.0</v>
      </c>
      <c r="D320" s="235" t="s">
        <v>2334</v>
      </c>
      <c r="E320" s="236">
        <v>197878.45</v>
      </c>
      <c r="F320" s="237" t="s">
        <v>52</v>
      </c>
      <c r="G320" s="238" t="s">
        <v>5</v>
      </c>
    </row>
    <row r="321" ht="15.75" customHeight="1">
      <c r="A321" s="234" t="s">
        <v>199</v>
      </c>
      <c r="B321" s="234" t="s">
        <v>27</v>
      </c>
      <c r="C321" s="234">
        <v>169.0</v>
      </c>
      <c r="D321" s="235" t="s">
        <v>2341</v>
      </c>
      <c r="E321" s="236">
        <v>197633.4</v>
      </c>
      <c r="F321" s="237" t="s">
        <v>108</v>
      </c>
      <c r="G321" s="238" t="s">
        <v>5</v>
      </c>
    </row>
    <row r="322" ht="15.75" customHeight="1">
      <c r="A322" s="234" t="s">
        <v>199</v>
      </c>
      <c r="B322" s="234" t="s">
        <v>27</v>
      </c>
      <c r="C322" s="234">
        <v>170.0</v>
      </c>
      <c r="D322" s="235" t="s">
        <v>2342</v>
      </c>
      <c r="E322" s="236">
        <v>194906.83</v>
      </c>
      <c r="F322" s="237" t="s">
        <v>52</v>
      </c>
      <c r="G322" s="238" t="s">
        <v>5</v>
      </c>
    </row>
    <row r="323" ht="15.75" customHeight="1">
      <c r="A323" s="234" t="s">
        <v>185</v>
      </c>
      <c r="B323" s="234" t="s">
        <v>27</v>
      </c>
      <c r="C323" s="234">
        <v>171.0</v>
      </c>
      <c r="D323" s="235" t="s">
        <v>2343</v>
      </c>
      <c r="E323" s="236">
        <v>191373.34</v>
      </c>
      <c r="F323" s="237" t="s">
        <v>61</v>
      </c>
      <c r="G323" s="238" t="s">
        <v>5</v>
      </c>
    </row>
    <row r="324" ht="15.75" customHeight="1">
      <c r="A324" s="234" t="s">
        <v>186</v>
      </c>
      <c r="B324" s="234" t="s">
        <v>27</v>
      </c>
      <c r="C324" s="234">
        <v>172.0</v>
      </c>
      <c r="D324" s="235" t="s">
        <v>2344</v>
      </c>
      <c r="E324" s="236">
        <v>145226.36</v>
      </c>
      <c r="F324" s="237" t="s">
        <v>123</v>
      </c>
      <c r="G324" s="238" t="s">
        <v>5</v>
      </c>
    </row>
    <row r="325" ht="15.75" customHeight="1">
      <c r="A325" s="234" t="s">
        <v>186</v>
      </c>
      <c r="B325" s="234" t="s">
        <v>27</v>
      </c>
      <c r="C325" s="234">
        <v>173.0</v>
      </c>
      <c r="D325" s="235" t="s">
        <v>2345</v>
      </c>
      <c r="E325" s="236">
        <v>133246.67</v>
      </c>
      <c r="F325" s="237" t="s">
        <v>90</v>
      </c>
      <c r="G325" s="238" t="s">
        <v>5</v>
      </c>
    </row>
    <row r="326" ht="15.75" customHeight="1">
      <c r="A326" s="234" t="s">
        <v>186</v>
      </c>
      <c r="B326" s="234" t="s">
        <v>27</v>
      </c>
      <c r="C326" s="234">
        <v>174.0</v>
      </c>
      <c r="D326" s="235" t="s">
        <v>2345</v>
      </c>
      <c r="E326" s="236">
        <v>126976.07</v>
      </c>
      <c r="F326" s="237" t="s">
        <v>90</v>
      </c>
      <c r="G326" s="238" t="s">
        <v>5</v>
      </c>
    </row>
    <row r="327" ht="15.75" customHeight="1">
      <c r="A327" s="234" t="s">
        <v>189</v>
      </c>
      <c r="B327" s="234" t="s">
        <v>27</v>
      </c>
      <c r="C327" s="234">
        <v>175.0</v>
      </c>
      <c r="D327" s="235" t="s">
        <v>2346</v>
      </c>
      <c r="E327" s="236">
        <v>133736.53</v>
      </c>
      <c r="F327" s="237" t="s">
        <v>90</v>
      </c>
      <c r="G327" s="238" t="s">
        <v>5</v>
      </c>
    </row>
    <row r="328" ht="15.75" customHeight="1">
      <c r="A328" s="234" t="s">
        <v>189</v>
      </c>
      <c r="B328" s="234" t="s">
        <v>27</v>
      </c>
      <c r="C328" s="234">
        <v>176.0</v>
      </c>
      <c r="D328" s="235" t="s">
        <v>2347</v>
      </c>
      <c r="E328" s="236">
        <v>195695.27</v>
      </c>
      <c r="F328" s="237" t="s">
        <v>70</v>
      </c>
      <c r="G328" s="238" t="s">
        <v>5</v>
      </c>
    </row>
    <row r="329" ht="15.75" customHeight="1">
      <c r="A329" s="234" t="s">
        <v>186</v>
      </c>
      <c r="B329" s="234" t="s">
        <v>27</v>
      </c>
      <c r="C329" s="234">
        <v>177.0</v>
      </c>
      <c r="D329" s="235" t="s">
        <v>2345</v>
      </c>
      <c r="E329" s="236">
        <v>120216.93</v>
      </c>
      <c r="F329" s="237" t="s">
        <v>90</v>
      </c>
      <c r="G329" s="238" t="s">
        <v>5</v>
      </c>
    </row>
    <row r="330" ht="15.75" customHeight="1">
      <c r="A330" s="234" t="s">
        <v>186</v>
      </c>
      <c r="B330" s="234" t="s">
        <v>27</v>
      </c>
      <c r="C330" s="234">
        <v>178.0</v>
      </c>
      <c r="D330" s="235" t="s">
        <v>2345</v>
      </c>
      <c r="E330" s="236">
        <v>125026.37</v>
      </c>
      <c r="F330" s="237" t="s">
        <v>90</v>
      </c>
      <c r="G330" s="238" t="s">
        <v>5</v>
      </c>
    </row>
    <row r="331" ht="15.75" customHeight="1">
      <c r="A331" s="234" t="s">
        <v>186</v>
      </c>
      <c r="B331" s="234" t="s">
        <v>27</v>
      </c>
      <c r="C331" s="234">
        <v>179.0</v>
      </c>
      <c r="D331" s="235" t="s">
        <v>2348</v>
      </c>
      <c r="E331" s="236">
        <v>118753.87</v>
      </c>
      <c r="F331" s="237" t="s">
        <v>90</v>
      </c>
      <c r="G331" s="238" t="s">
        <v>5</v>
      </c>
    </row>
    <row r="332" ht="15.75" customHeight="1">
      <c r="A332" s="234" t="s">
        <v>186</v>
      </c>
      <c r="B332" s="234" t="s">
        <v>27</v>
      </c>
      <c r="C332" s="234">
        <v>180.0</v>
      </c>
      <c r="D332" s="235" t="s">
        <v>2348</v>
      </c>
      <c r="E332" s="236">
        <v>125265.66</v>
      </c>
      <c r="F332" s="237" t="s">
        <v>90</v>
      </c>
      <c r="G332" s="238" t="s">
        <v>5</v>
      </c>
    </row>
    <row r="333" ht="15.75" customHeight="1">
      <c r="A333" s="234" t="s">
        <v>186</v>
      </c>
      <c r="B333" s="234" t="s">
        <v>27</v>
      </c>
      <c r="C333" s="234">
        <v>181.0</v>
      </c>
      <c r="D333" s="235" t="s">
        <v>2349</v>
      </c>
      <c r="E333" s="236">
        <v>124646.7</v>
      </c>
      <c r="F333" s="237" t="s">
        <v>90</v>
      </c>
      <c r="G333" s="238" t="s">
        <v>5</v>
      </c>
    </row>
    <row r="334" ht="15.75" customHeight="1">
      <c r="A334" s="234" t="s">
        <v>186</v>
      </c>
      <c r="B334" s="234" t="s">
        <v>27</v>
      </c>
      <c r="C334" s="234">
        <v>182.0</v>
      </c>
      <c r="D334" s="235" t="s">
        <v>2345</v>
      </c>
      <c r="E334" s="236">
        <v>124910.81</v>
      </c>
      <c r="F334" s="237" t="s">
        <v>90</v>
      </c>
      <c r="G334" s="238" t="s">
        <v>5</v>
      </c>
    </row>
    <row r="335" ht="15.75" customHeight="1">
      <c r="A335" s="234" t="s">
        <v>186</v>
      </c>
      <c r="B335" s="234" t="s">
        <v>27</v>
      </c>
      <c r="C335" s="234">
        <v>183.0</v>
      </c>
      <c r="D335" s="235" t="s">
        <v>2350</v>
      </c>
      <c r="E335" s="236">
        <v>122376.17</v>
      </c>
      <c r="F335" s="237" t="s">
        <v>52</v>
      </c>
      <c r="G335" s="238" t="s">
        <v>5</v>
      </c>
    </row>
    <row r="336" ht="15.75" customHeight="1">
      <c r="A336" s="234" t="s">
        <v>184</v>
      </c>
      <c r="B336" s="234" t="s">
        <v>27</v>
      </c>
      <c r="C336" s="234">
        <v>184.0</v>
      </c>
      <c r="D336" s="235" t="s">
        <v>2350</v>
      </c>
      <c r="E336" s="236">
        <v>198082.87</v>
      </c>
      <c r="F336" s="237" t="s">
        <v>52</v>
      </c>
      <c r="G336" s="238" t="s">
        <v>5</v>
      </c>
    </row>
    <row r="337" ht="15.75" customHeight="1">
      <c r="A337" s="234" t="s">
        <v>184</v>
      </c>
      <c r="B337" s="234" t="s">
        <v>27</v>
      </c>
      <c r="C337" s="234">
        <v>185.0</v>
      </c>
      <c r="D337" s="235" t="s">
        <v>2350</v>
      </c>
      <c r="E337" s="236">
        <v>197900.44</v>
      </c>
      <c r="F337" s="237" t="s">
        <v>52</v>
      </c>
      <c r="G337" s="238" t="s">
        <v>5</v>
      </c>
    </row>
    <row r="338" ht="15.75" customHeight="1">
      <c r="A338" s="234" t="s">
        <v>185</v>
      </c>
      <c r="B338" s="234" t="s">
        <v>27</v>
      </c>
      <c r="C338" s="234">
        <v>186.0</v>
      </c>
      <c r="D338" s="235" t="s">
        <v>2350</v>
      </c>
      <c r="E338" s="236">
        <v>194660.68</v>
      </c>
      <c r="F338" s="237" t="s">
        <v>52</v>
      </c>
      <c r="G338" s="238" t="s">
        <v>5</v>
      </c>
    </row>
    <row r="339" ht="15.75" customHeight="1">
      <c r="A339" s="234" t="s">
        <v>185</v>
      </c>
      <c r="B339" s="234" t="s">
        <v>27</v>
      </c>
      <c r="C339" s="234">
        <v>187.0</v>
      </c>
      <c r="D339" s="235" t="s">
        <v>2350</v>
      </c>
      <c r="E339" s="236">
        <v>197808.59</v>
      </c>
      <c r="F339" s="237" t="s">
        <v>52</v>
      </c>
      <c r="G339" s="238" t="s">
        <v>5</v>
      </c>
    </row>
    <row r="340" ht="15.75" customHeight="1">
      <c r="A340" s="234" t="s">
        <v>184</v>
      </c>
      <c r="B340" s="234" t="s">
        <v>27</v>
      </c>
      <c r="C340" s="234">
        <v>188.0</v>
      </c>
      <c r="D340" s="235" t="s">
        <v>2351</v>
      </c>
      <c r="E340" s="236">
        <v>198538.16</v>
      </c>
      <c r="F340" s="237" t="s">
        <v>52</v>
      </c>
      <c r="G340" s="238" t="s">
        <v>5</v>
      </c>
    </row>
    <row r="341" ht="15.75" customHeight="1">
      <c r="A341" s="234" t="s">
        <v>182</v>
      </c>
      <c r="B341" s="234" t="s">
        <v>27</v>
      </c>
      <c r="C341" s="234">
        <v>189.0</v>
      </c>
      <c r="D341" s="235" t="s">
        <v>2352</v>
      </c>
      <c r="E341" s="236">
        <v>193494.7</v>
      </c>
      <c r="F341" s="237" t="s">
        <v>52</v>
      </c>
      <c r="G341" s="238" t="s">
        <v>5</v>
      </c>
    </row>
    <row r="342" ht="15.75" customHeight="1">
      <c r="A342" s="234" t="s">
        <v>183</v>
      </c>
      <c r="B342" s="234" t="s">
        <v>27</v>
      </c>
      <c r="C342" s="234">
        <v>190.0</v>
      </c>
      <c r="D342" s="235" t="s">
        <v>2350</v>
      </c>
      <c r="E342" s="236">
        <v>198740.98</v>
      </c>
      <c r="F342" s="237" t="s">
        <v>52</v>
      </c>
      <c r="G342" s="238" t="s">
        <v>5</v>
      </c>
    </row>
    <row r="343" ht="15.75" customHeight="1">
      <c r="A343" s="234" t="s">
        <v>183</v>
      </c>
      <c r="B343" s="234" t="s">
        <v>27</v>
      </c>
      <c r="C343" s="234">
        <v>191.0</v>
      </c>
      <c r="D343" s="235" t="s">
        <v>2350</v>
      </c>
      <c r="E343" s="236">
        <v>198769.96</v>
      </c>
      <c r="F343" s="237" t="s">
        <v>52</v>
      </c>
      <c r="G343" s="238" t="s">
        <v>5</v>
      </c>
    </row>
    <row r="344" ht="15.75" customHeight="1">
      <c r="A344" s="234" t="s">
        <v>187</v>
      </c>
      <c r="B344" s="234" t="s">
        <v>27</v>
      </c>
      <c r="C344" s="234">
        <v>192.0</v>
      </c>
      <c r="D344" s="235" t="s">
        <v>2350</v>
      </c>
      <c r="E344" s="236">
        <v>196305.04</v>
      </c>
      <c r="F344" s="237" t="s">
        <v>52</v>
      </c>
      <c r="G344" s="238" t="s">
        <v>5</v>
      </c>
    </row>
    <row r="345" ht="15.75" customHeight="1">
      <c r="A345" s="234" t="s">
        <v>188</v>
      </c>
      <c r="B345" s="234" t="s">
        <v>27</v>
      </c>
      <c r="C345" s="234">
        <v>193.0</v>
      </c>
      <c r="D345" s="235" t="s">
        <v>2351</v>
      </c>
      <c r="E345" s="236">
        <v>196969.22</v>
      </c>
      <c r="F345" s="237" t="s">
        <v>52</v>
      </c>
      <c r="G345" s="238" t="s">
        <v>5</v>
      </c>
    </row>
    <row r="346" ht="15.75" customHeight="1">
      <c r="A346" s="234" t="s">
        <v>198</v>
      </c>
      <c r="B346" s="234" t="s">
        <v>27</v>
      </c>
      <c r="C346" s="234">
        <v>194.0</v>
      </c>
      <c r="D346" s="235" t="s">
        <v>2352</v>
      </c>
      <c r="E346" s="236">
        <v>197677.97</v>
      </c>
      <c r="F346" s="237" t="s">
        <v>52</v>
      </c>
      <c r="G346" s="238" t="s">
        <v>5</v>
      </c>
    </row>
    <row r="347" ht="15.75" customHeight="1">
      <c r="A347" s="234" t="s">
        <v>185</v>
      </c>
      <c r="B347" s="234" t="s">
        <v>27</v>
      </c>
      <c r="C347" s="234">
        <v>195.0</v>
      </c>
      <c r="D347" s="235" t="s">
        <v>2350</v>
      </c>
      <c r="E347" s="236">
        <v>196969.22</v>
      </c>
      <c r="F347" s="237" t="s">
        <v>52</v>
      </c>
      <c r="G347" s="238" t="s">
        <v>5</v>
      </c>
    </row>
    <row r="348" ht="15.75" customHeight="1">
      <c r="A348" s="234" t="s">
        <v>188</v>
      </c>
      <c r="B348" s="234" t="s">
        <v>27</v>
      </c>
      <c r="C348" s="234">
        <v>196.0</v>
      </c>
      <c r="D348" s="235" t="s">
        <v>2350</v>
      </c>
      <c r="E348" s="236">
        <v>196924.87</v>
      </c>
      <c r="F348" s="237" t="s">
        <v>52</v>
      </c>
      <c r="G348" s="238" t="s">
        <v>5</v>
      </c>
    </row>
    <row r="349" ht="15.75" customHeight="1">
      <c r="A349" s="234" t="s">
        <v>188</v>
      </c>
      <c r="B349" s="234" t="s">
        <v>27</v>
      </c>
      <c r="C349" s="234">
        <v>197.0</v>
      </c>
      <c r="D349" s="235" t="s">
        <v>2334</v>
      </c>
      <c r="E349" s="236">
        <v>196210.79</v>
      </c>
      <c r="F349" s="237" t="s">
        <v>52</v>
      </c>
      <c r="G349" s="238" t="s">
        <v>5</v>
      </c>
    </row>
    <row r="350" ht="15.75" customHeight="1">
      <c r="A350" s="234" t="s">
        <v>189</v>
      </c>
      <c r="B350" s="234" t="s">
        <v>27</v>
      </c>
      <c r="C350" s="234">
        <v>198.0</v>
      </c>
      <c r="D350" s="235" t="s">
        <v>2334</v>
      </c>
      <c r="E350" s="236">
        <v>197059.04</v>
      </c>
      <c r="F350" s="237" t="s">
        <v>52</v>
      </c>
      <c r="G350" s="238" t="s">
        <v>5</v>
      </c>
    </row>
    <row r="351" ht="15.75" customHeight="1">
      <c r="A351" s="234" t="s">
        <v>184</v>
      </c>
      <c r="B351" s="234" t="s">
        <v>27</v>
      </c>
      <c r="C351" s="234">
        <v>199.0</v>
      </c>
      <c r="D351" s="235" t="s">
        <v>2334</v>
      </c>
      <c r="E351" s="236">
        <v>172915.12</v>
      </c>
      <c r="F351" s="237" t="s">
        <v>52</v>
      </c>
      <c r="G351" s="238" t="s">
        <v>5</v>
      </c>
    </row>
    <row r="352" ht="15.75" customHeight="1">
      <c r="A352" s="234" t="s">
        <v>189</v>
      </c>
      <c r="B352" s="234" t="s">
        <v>27</v>
      </c>
      <c r="C352" s="234">
        <v>200.0</v>
      </c>
      <c r="D352" s="235" t="s">
        <v>2353</v>
      </c>
      <c r="E352" s="236">
        <v>197440.39</v>
      </c>
      <c r="F352" s="237" t="s">
        <v>93</v>
      </c>
      <c r="G352" s="238" t="s">
        <v>5</v>
      </c>
    </row>
    <row r="353" ht="15.75" customHeight="1">
      <c r="A353" s="234" t="s">
        <v>189</v>
      </c>
      <c r="B353" s="234" t="s">
        <v>27</v>
      </c>
      <c r="C353" s="234">
        <v>201.0</v>
      </c>
      <c r="D353" s="235" t="s">
        <v>2354</v>
      </c>
      <c r="E353" s="236">
        <v>197017.13</v>
      </c>
      <c r="F353" s="237" t="s">
        <v>46</v>
      </c>
      <c r="G353" s="238" t="s">
        <v>5</v>
      </c>
    </row>
    <row r="354" ht="15.75" customHeight="1">
      <c r="A354" s="234" t="s">
        <v>200</v>
      </c>
      <c r="B354" s="234" t="s">
        <v>27</v>
      </c>
      <c r="C354" s="234">
        <v>202.0</v>
      </c>
      <c r="D354" s="235" t="s">
        <v>1438</v>
      </c>
      <c r="E354" s="236">
        <v>197566.2</v>
      </c>
      <c r="F354" s="237" t="s">
        <v>52</v>
      </c>
      <c r="G354" s="238" t="s">
        <v>5</v>
      </c>
    </row>
    <row r="355" ht="15.75" customHeight="1">
      <c r="A355" s="234" t="s">
        <v>200</v>
      </c>
      <c r="B355" s="234" t="s">
        <v>27</v>
      </c>
      <c r="C355" s="234">
        <v>203.0</v>
      </c>
      <c r="D355" s="235" t="s">
        <v>1438</v>
      </c>
      <c r="E355" s="236">
        <v>197687.95</v>
      </c>
      <c r="F355" s="237" t="s">
        <v>52</v>
      </c>
      <c r="G355" s="238" t="s">
        <v>5</v>
      </c>
    </row>
    <row r="356" ht="15.75" customHeight="1">
      <c r="A356" s="234" t="s">
        <v>199</v>
      </c>
      <c r="B356" s="234" t="s">
        <v>27</v>
      </c>
      <c r="C356" s="234">
        <v>204.0</v>
      </c>
      <c r="D356" s="235" t="s">
        <v>2355</v>
      </c>
      <c r="E356" s="236">
        <v>195752.89</v>
      </c>
      <c r="F356" s="237" t="s">
        <v>52</v>
      </c>
      <c r="G356" s="238" t="s">
        <v>5</v>
      </c>
    </row>
    <row r="357" ht="15.75" customHeight="1">
      <c r="A357" s="234" t="s">
        <v>199</v>
      </c>
      <c r="B357" s="234" t="s">
        <v>27</v>
      </c>
      <c r="C357" s="234">
        <v>205.0</v>
      </c>
      <c r="D357" s="235" t="s">
        <v>2356</v>
      </c>
      <c r="E357" s="236">
        <v>172809.81</v>
      </c>
      <c r="F357" s="237" t="s">
        <v>52</v>
      </c>
      <c r="G357" s="238" t="s">
        <v>5</v>
      </c>
    </row>
    <row r="358" ht="15.75" customHeight="1">
      <c r="A358" s="234" t="s">
        <v>200</v>
      </c>
      <c r="B358" s="234" t="s">
        <v>27</v>
      </c>
      <c r="C358" s="234">
        <v>206.0</v>
      </c>
      <c r="D358" s="235" t="s">
        <v>2356</v>
      </c>
      <c r="E358" s="236">
        <v>171199.83</v>
      </c>
      <c r="F358" s="237" t="s">
        <v>52</v>
      </c>
      <c r="G358" s="238" t="s">
        <v>5</v>
      </c>
    </row>
    <row r="359" ht="15.75" customHeight="1">
      <c r="A359" s="234" t="s">
        <v>199</v>
      </c>
      <c r="B359" s="234" t="s">
        <v>27</v>
      </c>
      <c r="C359" s="234">
        <v>207.0</v>
      </c>
      <c r="D359" s="235" t="s">
        <v>2342</v>
      </c>
      <c r="E359" s="236">
        <v>197011.0</v>
      </c>
      <c r="F359" s="237" t="s">
        <v>52</v>
      </c>
      <c r="G359" s="238" t="s">
        <v>5</v>
      </c>
    </row>
    <row r="360" ht="15.75" customHeight="1">
      <c r="A360" s="234" t="s">
        <v>187</v>
      </c>
      <c r="B360" s="234" t="s">
        <v>27</v>
      </c>
      <c r="C360" s="234">
        <v>208.0</v>
      </c>
      <c r="D360" s="235" t="s">
        <v>2357</v>
      </c>
      <c r="E360" s="236">
        <v>172748.52</v>
      </c>
      <c r="F360" s="237" t="s">
        <v>93</v>
      </c>
      <c r="G360" s="238" t="s">
        <v>5</v>
      </c>
    </row>
    <row r="361" ht="15.75" customHeight="1">
      <c r="A361" s="234" t="s">
        <v>183</v>
      </c>
      <c r="B361" s="234" t="s">
        <v>27</v>
      </c>
      <c r="C361" s="234">
        <v>209.0</v>
      </c>
      <c r="D361" s="235" t="s">
        <v>2334</v>
      </c>
      <c r="E361" s="236">
        <v>197763.37</v>
      </c>
      <c r="F361" s="237" t="s">
        <v>52</v>
      </c>
      <c r="G361" s="238" t="s">
        <v>5</v>
      </c>
    </row>
    <row r="362" ht="15.75" customHeight="1">
      <c r="A362" s="234" t="s">
        <v>262</v>
      </c>
      <c r="B362" s="234" t="s">
        <v>27</v>
      </c>
      <c r="C362" s="234">
        <v>210.0</v>
      </c>
      <c r="D362" s="235" t="s">
        <v>2334</v>
      </c>
      <c r="E362" s="236">
        <v>198835.71</v>
      </c>
      <c r="F362" s="237" t="s">
        <v>52</v>
      </c>
      <c r="G362" s="238" t="s">
        <v>5</v>
      </c>
    </row>
    <row r="363" ht="15.75" customHeight="1">
      <c r="A363" s="234" t="s">
        <v>199</v>
      </c>
      <c r="B363" s="234" t="s">
        <v>27</v>
      </c>
      <c r="C363" s="234">
        <v>211.0</v>
      </c>
      <c r="D363" s="235" t="s">
        <v>2358</v>
      </c>
      <c r="E363" s="236">
        <v>197717.0</v>
      </c>
      <c r="F363" s="237" t="s">
        <v>52</v>
      </c>
      <c r="G363" s="238" t="s">
        <v>5</v>
      </c>
    </row>
    <row r="364" ht="15.75" customHeight="1">
      <c r="A364" s="234" t="s">
        <v>199</v>
      </c>
      <c r="B364" s="234" t="s">
        <v>27</v>
      </c>
      <c r="C364" s="234">
        <v>212.0</v>
      </c>
      <c r="D364" s="235" t="s">
        <v>2356</v>
      </c>
      <c r="E364" s="236">
        <v>195352.0</v>
      </c>
      <c r="F364" s="237" t="s">
        <v>52</v>
      </c>
      <c r="G364" s="238" t="s">
        <v>5</v>
      </c>
    </row>
    <row r="365" ht="15.75" customHeight="1">
      <c r="A365" s="234" t="s">
        <v>199</v>
      </c>
      <c r="B365" s="234" t="s">
        <v>27</v>
      </c>
      <c r="C365" s="234">
        <v>213.0</v>
      </c>
      <c r="D365" s="235" t="s">
        <v>2350</v>
      </c>
      <c r="E365" s="236">
        <v>172677.86</v>
      </c>
      <c r="F365" s="237" t="s">
        <v>52</v>
      </c>
      <c r="G365" s="238" t="s">
        <v>5</v>
      </c>
    </row>
    <row r="366" ht="15.75" customHeight="1">
      <c r="A366" s="234" t="s">
        <v>262</v>
      </c>
      <c r="B366" s="234" t="s">
        <v>27</v>
      </c>
      <c r="C366" s="234">
        <v>214.0</v>
      </c>
      <c r="D366" s="235" t="s">
        <v>2354</v>
      </c>
      <c r="E366" s="236">
        <v>195352.0</v>
      </c>
      <c r="F366" s="237" t="s">
        <v>46</v>
      </c>
      <c r="G366" s="238" t="s">
        <v>5</v>
      </c>
    </row>
    <row r="367" ht="15.75" customHeight="1">
      <c r="A367" s="234" t="s">
        <v>262</v>
      </c>
      <c r="B367" s="234" t="s">
        <v>27</v>
      </c>
      <c r="C367" s="234">
        <v>215.0</v>
      </c>
      <c r="D367" s="235" t="s">
        <v>2359</v>
      </c>
      <c r="E367" s="236">
        <v>153005.76</v>
      </c>
      <c r="F367" s="237" t="s">
        <v>102</v>
      </c>
      <c r="G367" s="238" t="s">
        <v>5</v>
      </c>
    </row>
    <row r="368" ht="15.75" customHeight="1">
      <c r="A368" s="234" t="s">
        <v>262</v>
      </c>
      <c r="B368" s="234" t="s">
        <v>27</v>
      </c>
      <c r="C368" s="234">
        <v>216.0</v>
      </c>
      <c r="D368" s="235" t="s">
        <v>2360</v>
      </c>
      <c r="E368" s="236">
        <v>153266.3</v>
      </c>
      <c r="F368" s="237" t="s">
        <v>102</v>
      </c>
      <c r="G368" s="238" t="s">
        <v>5</v>
      </c>
    </row>
    <row r="369" ht="15.75" customHeight="1">
      <c r="A369" s="234" t="s">
        <v>262</v>
      </c>
      <c r="B369" s="234" t="s">
        <v>27</v>
      </c>
      <c r="C369" s="234">
        <v>217.0</v>
      </c>
      <c r="D369" s="235" t="s">
        <v>2361</v>
      </c>
      <c r="E369" s="236">
        <v>153123.73</v>
      </c>
      <c r="F369" s="237" t="s">
        <v>46</v>
      </c>
      <c r="G369" s="238" t="s">
        <v>5</v>
      </c>
    </row>
    <row r="370" ht="15.75" customHeight="1">
      <c r="A370" s="234" t="s">
        <v>262</v>
      </c>
      <c r="B370" s="234" t="s">
        <v>27</v>
      </c>
      <c r="C370" s="234">
        <v>218.0</v>
      </c>
      <c r="D370" s="235" t="s">
        <v>2361</v>
      </c>
      <c r="E370" s="236">
        <v>153167.48</v>
      </c>
      <c r="F370" s="237" t="s">
        <v>46</v>
      </c>
      <c r="G370" s="238" t="s">
        <v>5</v>
      </c>
    </row>
    <row r="371" ht="15.75" customHeight="1">
      <c r="A371" s="234" t="s">
        <v>262</v>
      </c>
      <c r="B371" s="234" t="s">
        <v>27</v>
      </c>
      <c r="C371" s="234">
        <v>219.0</v>
      </c>
      <c r="D371" s="235" t="s">
        <v>2362</v>
      </c>
      <c r="E371" s="236">
        <v>153122.75</v>
      </c>
      <c r="F371" s="237" t="s">
        <v>46</v>
      </c>
      <c r="G371" s="238" t="s">
        <v>5</v>
      </c>
    </row>
    <row r="372" ht="15.75" customHeight="1">
      <c r="A372" s="234" t="s">
        <v>262</v>
      </c>
      <c r="B372" s="234" t="s">
        <v>27</v>
      </c>
      <c r="C372" s="234">
        <v>220.0</v>
      </c>
      <c r="D372" s="235" t="s">
        <v>2363</v>
      </c>
      <c r="E372" s="236">
        <v>153462.53</v>
      </c>
      <c r="F372" s="237" t="s">
        <v>90</v>
      </c>
      <c r="G372" s="238" t="s">
        <v>5</v>
      </c>
    </row>
    <row r="373" ht="15.75" customHeight="1">
      <c r="A373" s="234" t="s">
        <v>262</v>
      </c>
      <c r="B373" s="234" t="s">
        <v>27</v>
      </c>
      <c r="C373" s="234">
        <v>221.0</v>
      </c>
      <c r="D373" s="235" t="s">
        <v>2364</v>
      </c>
      <c r="E373" s="236">
        <v>153454.79</v>
      </c>
      <c r="F373" s="237" t="s">
        <v>90</v>
      </c>
      <c r="G373" s="238" t="s">
        <v>5</v>
      </c>
    </row>
    <row r="374" ht="15.75" customHeight="1">
      <c r="A374" s="234" t="s">
        <v>182</v>
      </c>
      <c r="B374" s="234" t="s">
        <v>27</v>
      </c>
      <c r="C374" s="234">
        <v>222.0</v>
      </c>
      <c r="D374" s="235" t="s">
        <v>2365</v>
      </c>
      <c r="E374" s="236">
        <v>142997.35</v>
      </c>
      <c r="F374" s="237" t="s">
        <v>90</v>
      </c>
      <c r="G374" s="238" t="s">
        <v>5</v>
      </c>
    </row>
    <row r="375" ht="15.75" customHeight="1">
      <c r="A375" s="234" t="s">
        <v>182</v>
      </c>
      <c r="B375" s="234" t="s">
        <v>27</v>
      </c>
      <c r="C375" s="234">
        <v>223.0</v>
      </c>
      <c r="D375" s="235" t="s">
        <v>2366</v>
      </c>
      <c r="E375" s="236">
        <v>127905.138</v>
      </c>
      <c r="F375" s="237" t="s">
        <v>102</v>
      </c>
      <c r="G375" s="238" t="s">
        <v>5</v>
      </c>
    </row>
    <row r="376" ht="15.75" customHeight="1">
      <c r="A376" s="234" t="s">
        <v>182</v>
      </c>
      <c r="B376" s="234" t="s">
        <v>27</v>
      </c>
      <c r="C376" s="234">
        <v>224.0</v>
      </c>
      <c r="D376" s="235" t="s">
        <v>2367</v>
      </c>
      <c r="E376" s="236">
        <v>142497.42</v>
      </c>
      <c r="F376" s="237" t="s">
        <v>49</v>
      </c>
      <c r="G376" s="238" t="s">
        <v>5</v>
      </c>
    </row>
    <row r="377" ht="15.75" customHeight="1">
      <c r="A377" s="234" t="s">
        <v>182</v>
      </c>
      <c r="B377" s="234" t="s">
        <v>27</v>
      </c>
      <c r="C377" s="234">
        <v>225.0</v>
      </c>
      <c r="D377" s="235" t="s">
        <v>2368</v>
      </c>
      <c r="E377" s="236">
        <v>81684.46</v>
      </c>
      <c r="F377" s="237" t="s">
        <v>61</v>
      </c>
      <c r="G377" s="238" t="s">
        <v>5</v>
      </c>
    </row>
    <row r="378" ht="15.75" customHeight="1">
      <c r="A378" s="234" t="s">
        <v>182</v>
      </c>
      <c r="B378" s="234" t="s">
        <v>27</v>
      </c>
      <c r="C378" s="234">
        <v>226.0</v>
      </c>
      <c r="D378" s="235" t="s">
        <v>2369</v>
      </c>
      <c r="E378" s="236">
        <v>143276.92</v>
      </c>
      <c r="F378" s="237" t="s">
        <v>90</v>
      </c>
      <c r="G378" s="238" t="s">
        <v>5</v>
      </c>
    </row>
    <row r="379" ht="15.75" customHeight="1">
      <c r="A379" s="234" t="s">
        <v>182</v>
      </c>
      <c r="B379" s="234" t="s">
        <v>27</v>
      </c>
      <c r="C379" s="234">
        <v>227.0</v>
      </c>
      <c r="D379" s="235" t="s">
        <v>2362</v>
      </c>
      <c r="E379" s="236">
        <v>149949.92</v>
      </c>
      <c r="F379" s="237" t="s">
        <v>46</v>
      </c>
      <c r="G379" s="238" t="s">
        <v>5</v>
      </c>
    </row>
    <row r="380" ht="15.75" customHeight="1">
      <c r="A380" s="234" t="s">
        <v>182</v>
      </c>
      <c r="B380" s="234" t="s">
        <v>27</v>
      </c>
      <c r="C380" s="234">
        <v>228.0</v>
      </c>
      <c r="D380" s="235" t="s">
        <v>2361</v>
      </c>
      <c r="E380" s="236">
        <v>142752.29</v>
      </c>
      <c r="F380" s="237" t="s">
        <v>46</v>
      </c>
      <c r="G380" s="238" t="s">
        <v>5</v>
      </c>
    </row>
    <row r="381" ht="15.75" customHeight="1">
      <c r="A381" s="234" t="s">
        <v>182</v>
      </c>
      <c r="B381" s="234" t="s">
        <v>27</v>
      </c>
      <c r="C381" s="234">
        <v>229.0</v>
      </c>
      <c r="D381" s="235" t="s">
        <v>2370</v>
      </c>
      <c r="E381" s="236">
        <v>153882.34</v>
      </c>
      <c r="F381" s="237" t="s">
        <v>55</v>
      </c>
      <c r="G381" s="238" t="s">
        <v>5</v>
      </c>
    </row>
    <row r="382" ht="15.75" customHeight="1">
      <c r="A382" s="234" t="s">
        <v>183</v>
      </c>
      <c r="B382" s="234" t="s">
        <v>27</v>
      </c>
      <c r="C382" s="234">
        <v>230.0</v>
      </c>
      <c r="D382" s="235" t="s">
        <v>2371</v>
      </c>
      <c r="E382" s="236">
        <v>156740.18</v>
      </c>
      <c r="F382" s="237" t="s">
        <v>102</v>
      </c>
      <c r="G382" s="238" t="s">
        <v>5</v>
      </c>
    </row>
    <row r="383" ht="15.75" customHeight="1">
      <c r="A383" s="234" t="s">
        <v>183</v>
      </c>
      <c r="B383" s="234" t="s">
        <v>27</v>
      </c>
      <c r="C383" s="234">
        <v>231.0</v>
      </c>
      <c r="D383" s="235" t="s">
        <v>2372</v>
      </c>
      <c r="E383" s="236">
        <v>165226.59</v>
      </c>
      <c r="F383" s="237" t="s">
        <v>90</v>
      </c>
      <c r="G383" s="238" t="s">
        <v>5</v>
      </c>
    </row>
    <row r="384" ht="15.75" customHeight="1">
      <c r="A384" s="234" t="s">
        <v>183</v>
      </c>
      <c r="B384" s="234" t="s">
        <v>27</v>
      </c>
      <c r="C384" s="234">
        <v>232.0</v>
      </c>
      <c r="D384" s="235" t="s">
        <v>2373</v>
      </c>
      <c r="E384" s="236">
        <v>165220.87</v>
      </c>
      <c r="F384" s="237" t="s">
        <v>102</v>
      </c>
      <c r="G384" s="238" t="s">
        <v>5</v>
      </c>
    </row>
    <row r="385" ht="15.75" customHeight="1">
      <c r="A385" s="234" t="s">
        <v>183</v>
      </c>
      <c r="B385" s="234" t="s">
        <v>27</v>
      </c>
      <c r="C385" s="234">
        <v>233.0</v>
      </c>
      <c r="D385" s="235" t="s">
        <v>2266</v>
      </c>
      <c r="E385" s="236">
        <v>1665251.05</v>
      </c>
      <c r="F385" s="237" t="s">
        <v>46</v>
      </c>
      <c r="G385" s="238" t="s">
        <v>5</v>
      </c>
    </row>
    <row r="386" ht="15.75" customHeight="1">
      <c r="A386" s="234" t="s">
        <v>183</v>
      </c>
      <c r="B386" s="234" t="s">
        <v>27</v>
      </c>
      <c r="C386" s="234">
        <v>234.0</v>
      </c>
      <c r="D386" s="235" t="s">
        <v>2374</v>
      </c>
      <c r="E386" s="236">
        <v>144588.3</v>
      </c>
      <c r="F386" s="237" t="s">
        <v>46</v>
      </c>
      <c r="G386" s="238" t="s">
        <v>5</v>
      </c>
    </row>
    <row r="387" ht="15.75" customHeight="1">
      <c r="A387" s="234" t="s">
        <v>183</v>
      </c>
      <c r="B387" s="234" t="s">
        <v>27</v>
      </c>
      <c r="C387" s="234">
        <v>235.0</v>
      </c>
      <c r="D387" s="235" t="s">
        <v>2375</v>
      </c>
      <c r="E387" s="236">
        <v>150460.21</v>
      </c>
      <c r="F387" s="237" t="s">
        <v>46</v>
      </c>
      <c r="G387" s="238" t="s">
        <v>5</v>
      </c>
    </row>
    <row r="388" ht="15.75" customHeight="1">
      <c r="A388" s="234" t="s">
        <v>183</v>
      </c>
      <c r="B388" s="234" t="s">
        <v>27</v>
      </c>
      <c r="C388" s="234">
        <v>236.0</v>
      </c>
      <c r="D388" s="235" t="s">
        <v>1153</v>
      </c>
      <c r="E388" s="236">
        <v>142926.7</v>
      </c>
      <c r="F388" s="237" t="s">
        <v>46</v>
      </c>
      <c r="G388" s="238" t="s">
        <v>5</v>
      </c>
    </row>
    <row r="389" ht="15.75" customHeight="1">
      <c r="A389" s="234" t="s">
        <v>200</v>
      </c>
      <c r="B389" s="234" t="s">
        <v>27</v>
      </c>
      <c r="C389" s="234">
        <v>237.0</v>
      </c>
      <c r="D389" s="235" t="s">
        <v>2376</v>
      </c>
      <c r="E389" s="236">
        <v>119194.74</v>
      </c>
      <c r="F389" s="237" t="s">
        <v>90</v>
      </c>
      <c r="G389" s="238" t="s">
        <v>5</v>
      </c>
    </row>
    <row r="390" ht="15.75" customHeight="1">
      <c r="A390" s="234" t="s">
        <v>201</v>
      </c>
      <c r="B390" s="234" t="s">
        <v>27</v>
      </c>
      <c r="C390" s="234">
        <v>238.0</v>
      </c>
      <c r="D390" s="235" t="s">
        <v>2377</v>
      </c>
      <c r="E390" s="236">
        <v>132063.01</v>
      </c>
      <c r="F390" s="237" t="s">
        <v>46</v>
      </c>
      <c r="G390" s="238" t="s">
        <v>5</v>
      </c>
    </row>
    <row r="391" ht="15.75" customHeight="1">
      <c r="A391" s="234" t="s">
        <v>200</v>
      </c>
      <c r="B391" s="234" t="s">
        <v>27</v>
      </c>
      <c r="C391" s="234">
        <v>239.0</v>
      </c>
      <c r="D391" s="235" t="s">
        <v>2378</v>
      </c>
      <c r="E391" s="236">
        <v>126729.21</v>
      </c>
      <c r="F391" s="237" t="s">
        <v>93</v>
      </c>
      <c r="G391" s="238" t="s">
        <v>5</v>
      </c>
    </row>
    <row r="392" ht="15.75" customHeight="1">
      <c r="A392" s="234" t="s">
        <v>201</v>
      </c>
      <c r="B392" s="234" t="s">
        <v>27</v>
      </c>
      <c r="C392" s="234">
        <v>240.0</v>
      </c>
      <c r="D392" s="235" t="s">
        <v>2379</v>
      </c>
      <c r="E392" s="236">
        <v>133039.18</v>
      </c>
      <c r="F392" s="237" t="s">
        <v>108</v>
      </c>
      <c r="G392" s="238" t="s">
        <v>5</v>
      </c>
    </row>
    <row r="393" ht="15.75" customHeight="1">
      <c r="A393" s="234" t="s">
        <v>189</v>
      </c>
      <c r="B393" s="234" t="s">
        <v>27</v>
      </c>
      <c r="C393" s="234">
        <v>241.0</v>
      </c>
      <c r="D393" s="235" t="s">
        <v>2374</v>
      </c>
      <c r="E393" s="236">
        <v>151382.32</v>
      </c>
      <c r="F393" s="237" t="s">
        <v>46</v>
      </c>
      <c r="G393" s="238" t="s">
        <v>5</v>
      </c>
    </row>
    <row r="394" ht="15.75" customHeight="1">
      <c r="A394" s="234" t="s">
        <v>189</v>
      </c>
      <c r="B394" s="234" t="s">
        <v>27</v>
      </c>
      <c r="C394" s="234">
        <v>242.0</v>
      </c>
      <c r="D394" s="235" t="s">
        <v>2374</v>
      </c>
      <c r="E394" s="236">
        <v>156411.96</v>
      </c>
      <c r="F394" s="237" t="s">
        <v>46</v>
      </c>
      <c r="G394" s="238" t="s">
        <v>5</v>
      </c>
    </row>
    <row r="395" ht="15.75" customHeight="1">
      <c r="A395" s="234" t="s">
        <v>189</v>
      </c>
      <c r="B395" s="234" t="s">
        <v>27</v>
      </c>
      <c r="C395" s="234">
        <v>243.0</v>
      </c>
      <c r="D395" s="235" t="s">
        <v>2380</v>
      </c>
      <c r="E395" s="236">
        <v>199280.35</v>
      </c>
      <c r="F395" s="237" t="s">
        <v>90</v>
      </c>
      <c r="G395" s="238" t="s">
        <v>5</v>
      </c>
    </row>
    <row r="396" ht="15.75" customHeight="1">
      <c r="A396" s="234" t="s">
        <v>201</v>
      </c>
      <c r="B396" s="234" t="s">
        <v>27</v>
      </c>
      <c r="C396" s="234">
        <v>244.0</v>
      </c>
      <c r="D396" s="235" t="s">
        <v>2381</v>
      </c>
      <c r="E396" s="236">
        <v>141516.94</v>
      </c>
      <c r="F396" s="237" t="s">
        <v>90</v>
      </c>
      <c r="G396" s="238" t="s">
        <v>5</v>
      </c>
    </row>
    <row r="397" ht="15.75" customHeight="1">
      <c r="A397" s="234" t="s">
        <v>201</v>
      </c>
      <c r="B397" s="234" t="s">
        <v>27</v>
      </c>
      <c r="C397" s="234">
        <v>245.0</v>
      </c>
      <c r="D397" s="235" t="s">
        <v>2350</v>
      </c>
      <c r="E397" s="236">
        <v>141786.46</v>
      </c>
      <c r="F397" s="237" t="s">
        <v>52</v>
      </c>
      <c r="G397" s="238" t="s">
        <v>5</v>
      </c>
    </row>
    <row r="398" ht="15.75" customHeight="1">
      <c r="A398" s="234" t="s">
        <v>201</v>
      </c>
      <c r="B398" s="234" t="s">
        <v>27</v>
      </c>
      <c r="C398" s="234">
        <v>246.0</v>
      </c>
      <c r="D398" s="235" t="s">
        <v>1438</v>
      </c>
      <c r="E398" s="236">
        <v>141020.47</v>
      </c>
      <c r="F398" s="237" t="s">
        <v>52</v>
      </c>
      <c r="G398" s="238" t="s">
        <v>5</v>
      </c>
    </row>
    <row r="399" ht="15.75" customHeight="1">
      <c r="A399" s="234" t="s">
        <v>200</v>
      </c>
      <c r="B399" s="234" t="s">
        <v>27</v>
      </c>
      <c r="C399" s="234">
        <v>247.0</v>
      </c>
      <c r="D399" s="235" t="s">
        <v>2382</v>
      </c>
      <c r="E399" s="236">
        <v>153333.92</v>
      </c>
      <c r="F399" s="237" t="s">
        <v>123</v>
      </c>
      <c r="G399" s="238" t="s">
        <v>5</v>
      </c>
    </row>
    <row r="400" ht="15.75" customHeight="1">
      <c r="A400" s="234" t="s">
        <v>187</v>
      </c>
      <c r="B400" s="234" t="s">
        <v>27</v>
      </c>
      <c r="C400" s="234">
        <v>248.0</v>
      </c>
      <c r="D400" s="235" t="s">
        <v>1442</v>
      </c>
      <c r="E400" s="236">
        <v>197351.0</v>
      </c>
      <c r="F400" s="237" t="s">
        <v>52</v>
      </c>
      <c r="G400" s="238" t="s">
        <v>5</v>
      </c>
    </row>
    <row r="401" ht="15.75" customHeight="1">
      <c r="A401" s="234" t="s">
        <v>188</v>
      </c>
      <c r="B401" s="234" t="s">
        <v>27</v>
      </c>
      <c r="C401" s="234">
        <v>249.0</v>
      </c>
      <c r="D401" s="235" t="s">
        <v>1442</v>
      </c>
      <c r="E401" s="236">
        <v>197522.52</v>
      </c>
      <c r="F401" s="237" t="s">
        <v>52</v>
      </c>
      <c r="G401" s="238" t="s">
        <v>5</v>
      </c>
    </row>
    <row r="402" ht="15.75" customHeight="1">
      <c r="A402" s="234" t="s">
        <v>188</v>
      </c>
      <c r="B402" s="234" t="s">
        <v>27</v>
      </c>
      <c r="C402" s="234">
        <v>250.0</v>
      </c>
      <c r="D402" s="235" t="s">
        <v>2383</v>
      </c>
      <c r="E402" s="236">
        <v>196925.0</v>
      </c>
      <c r="F402" s="237" t="s">
        <v>52</v>
      </c>
      <c r="G402" s="238" t="s">
        <v>5</v>
      </c>
    </row>
    <row r="403" ht="15.75" customHeight="1">
      <c r="A403" s="234" t="s">
        <v>187</v>
      </c>
      <c r="B403" s="234" t="s">
        <v>27</v>
      </c>
      <c r="C403" s="234">
        <v>251.0</v>
      </c>
      <c r="D403" s="235" t="s">
        <v>2384</v>
      </c>
      <c r="E403" s="236">
        <v>197587.0</v>
      </c>
      <c r="F403" s="237" t="s">
        <v>93</v>
      </c>
      <c r="G403" s="238" t="s">
        <v>5</v>
      </c>
    </row>
    <row r="404" ht="15.75" customHeight="1">
      <c r="A404" s="234" t="s">
        <v>184</v>
      </c>
      <c r="B404" s="234" t="s">
        <v>27</v>
      </c>
      <c r="C404" s="234">
        <v>252.0</v>
      </c>
      <c r="D404" s="235" t="s">
        <v>2360</v>
      </c>
      <c r="E404" s="236">
        <v>199379.19</v>
      </c>
      <c r="F404" s="237" t="s">
        <v>102</v>
      </c>
      <c r="G404" s="238" t="s">
        <v>5</v>
      </c>
    </row>
    <row r="405" ht="15.75" customHeight="1">
      <c r="A405" s="234" t="s">
        <v>184</v>
      </c>
      <c r="B405" s="234" t="s">
        <v>27</v>
      </c>
      <c r="C405" s="234">
        <v>253.0</v>
      </c>
      <c r="D405" s="235" t="s">
        <v>2385</v>
      </c>
      <c r="E405" s="236">
        <v>197392.79</v>
      </c>
      <c r="F405" s="237" t="s">
        <v>123</v>
      </c>
      <c r="G405" s="238" t="s">
        <v>5</v>
      </c>
    </row>
    <row r="406" ht="15.75" customHeight="1">
      <c r="A406" s="234" t="s">
        <v>201</v>
      </c>
      <c r="B406" s="234" t="s">
        <v>27</v>
      </c>
      <c r="C406" s="234">
        <v>254.0</v>
      </c>
      <c r="D406" s="235" t="s">
        <v>1438</v>
      </c>
      <c r="E406" s="236">
        <v>197197.64</v>
      </c>
      <c r="F406" s="237" t="s">
        <v>52</v>
      </c>
      <c r="G406" s="238" t="s">
        <v>5</v>
      </c>
    </row>
    <row r="407" ht="15.75" customHeight="1">
      <c r="A407" s="234" t="s">
        <v>262</v>
      </c>
      <c r="B407" s="234" t="s">
        <v>27</v>
      </c>
      <c r="C407" s="234">
        <v>255.0</v>
      </c>
      <c r="D407" s="235" t="s">
        <v>1438</v>
      </c>
      <c r="E407" s="236">
        <v>153056.48</v>
      </c>
      <c r="F407" s="237" t="s">
        <v>52</v>
      </c>
      <c r="G407" s="238" t="s">
        <v>5</v>
      </c>
    </row>
    <row r="408" ht="15.75" customHeight="1">
      <c r="A408" s="234" t="s">
        <v>200</v>
      </c>
      <c r="B408" s="234" t="s">
        <v>27</v>
      </c>
      <c r="C408" s="234">
        <v>256.0</v>
      </c>
      <c r="D408" s="235" t="s">
        <v>2386</v>
      </c>
      <c r="E408" s="236">
        <v>149716.65</v>
      </c>
      <c r="F408" s="237" t="s">
        <v>123</v>
      </c>
      <c r="G408" s="238" t="s">
        <v>5</v>
      </c>
    </row>
    <row r="409" ht="15.75" customHeight="1">
      <c r="A409" s="234" t="s">
        <v>187</v>
      </c>
      <c r="B409" s="234" t="s">
        <v>27</v>
      </c>
      <c r="C409" s="234">
        <v>257.0</v>
      </c>
      <c r="D409" s="235" t="s">
        <v>2385</v>
      </c>
      <c r="E409" s="236">
        <v>197685.51</v>
      </c>
      <c r="F409" s="237" t="s">
        <v>123</v>
      </c>
      <c r="G409" s="238" t="s">
        <v>5</v>
      </c>
    </row>
    <row r="410" ht="15.75" customHeight="1">
      <c r="A410" s="234" t="s">
        <v>187</v>
      </c>
      <c r="B410" s="234" t="s">
        <v>27</v>
      </c>
      <c r="C410" s="234">
        <v>258.0</v>
      </c>
      <c r="D410" s="235" t="s">
        <v>1438</v>
      </c>
      <c r="E410" s="236">
        <v>197671.1</v>
      </c>
      <c r="F410" s="237" t="s">
        <v>52</v>
      </c>
      <c r="G410" s="238" t="s">
        <v>5</v>
      </c>
    </row>
    <row r="411" ht="15.75" customHeight="1">
      <c r="A411" s="234" t="s">
        <v>184</v>
      </c>
      <c r="B411" s="234" t="s">
        <v>27</v>
      </c>
      <c r="C411" s="234">
        <v>259.0</v>
      </c>
      <c r="D411" s="235" t="s">
        <v>1438</v>
      </c>
      <c r="E411" s="236">
        <v>197531.0</v>
      </c>
      <c r="F411" s="237" t="s">
        <v>52</v>
      </c>
      <c r="G411" s="238" t="s">
        <v>5</v>
      </c>
    </row>
    <row r="412" ht="15.75" customHeight="1">
      <c r="A412" s="239" t="s">
        <v>188</v>
      </c>
      <c r="B412" s="234" t="s">
        <v>27</v>
      </c>
      <c r="C412" s="239">
        <v>260.0</v>
      </c>
      <c r="D412" s="240" t="s">
        <v>2386</v>
      </c>
      <c r="E412" s="241">
        <v>196811.77</v>
      </c>
      <c r="F412" s="237" t="s">
        <v>123</v>
      </c>
      <c r="G412" s="238" t="s">
        <v>5</v>
      </c>
    </row>
    <row r="413" ht="15.75" customHeight="1">
      <c r="A413" s="30"/>
      <c r="B413" s="30"/>
      <c r="C413" s="30"/>
      <c r="E413" s="149"/>
      <c r="F413" s="31"/>
      <c r="G413" s="50"/>
    </row>
    <row r="414" ht="15.75" customHeight="1">
      <c r="A414" s="30"/>
      <c r="B414" s="30"/>
      <c r="C414" s="30"/>
      <c r="E414" s="149"/>
      <c r="F414" s="31"/>
      <c r="G414" s="50"/>
    </row>
    <row r="415" ht="15.75" customHeight="1">
      <c r="A415" s="30"/>
      <c r="B415" s="30"/>
      <c r="C415" s="30"/>
      <c r="E415" s="149"/>
      <c r="F415" s="31"/>
      <c r="G415" s="50"/>
    </row>
    <row r="416" ht="15.75" customHeight="1">
      <c r="A416" s="30"/>
      <c r="B416" s="30"/>
      <c r="C416" s="30"/>
      <c r="E416" s="149"/>
      <c r="F416" s="31"/>
      <c r="G416" s="50"/>
    </row>
    <row r="417" ht="15.75" customHeight="1">
      <c r="A417" s="30"/>
      <c r="B417" s="30"/>
      <c r="C417" s="30"/>
      <c r="E417" s="149"/>
      <c r="F417" s="31"/>
      <c r="G417" s="50"/>
    </row>
    <row r="418" ht="15.75" customHeight="1">
      <c r="A418" s="30"/>
      <c r="B418" s="30"/>
      <c r="C418" s="30"/>
      <c r="E418" s="149"/>
      <c r="F418" s="31"/>
      <c r="G418" s="50"/>
    </row>
    <row r="419" ht="15.75" customHeight="1">
      <c r="A419" s="30"/>
      <c r="B419" s="30"/>
      <c r="C419" s="30"/>
      <c r="E419" s="149"/>
      <c r="F419" s="31"/>
      <c r="G419" s="50"/>
    </row>
    <row r="420" ht="15.75" customHeight="1">
      <c r="A420" s="30"/>
      <c r="B420" s="30"/>
      <c r="C420" s="30"/>
      <c r="E420" s="149"/>
      <c r="F420" s="31"/>
      <c r="G420" s="50"/>
    </row>
    <row r="421" ht="15.75" customHeight="1">
      <c r="A421" s="30"/>
      <c r="B421" s="30"/>
      <c r="C421" s="30"/>
      <c r="E421" s="149"/>
      <c r="F421" s="31"/>
      <c r="G421" s="50"/>
    </row>
    <row r="422" ht="15.75" customHeight="1">
      <c r="A422" s="30"/>
      <c r="B422" s="30"/>
      <c r="C422" s="30"/>
      <c r="E422" s="149"/>
      <c r="F422" s="31"/>
      <c r="G422" s="50"/>
    </row>
    <row r="423" ht="15.75" customHeight="1">
      <c r="A423" s="30"/>
      <c r="B423" s="30"/>
      <c r="C423" s="30"/>
      <c r="E423" s="149"/>
      <c r="F423" s="31"/>
      <c r="G423" s="50"/>
    </row>
    <row r="424" ht="15.75" customHeight="1">
      <c r="A424" s="30"/>
      <c r="B424" s="30"/>
      <c r="C424" s="30"/>
      <c r="E424" s="149"/>
      <c r="F424" s="31"/>
      <c r="G424" s="50"/>
    </row>
    <row r="425" ht="15.75" customHeight="1">
      <c r="A425" s="30"/>
      <c r="B425" s="30"/>
      <c r="C425" s="30"/>
      <c r="E425" s="149"/>
      <c r="F425" s="31"/>
      <c r="G425" s="50"/>
    </row>
    <row r="426" ht="15.75" customHeight="1">
      <c r="A426" s="30"/>
      <c r="B426" s="30"/>
      <c r="C426" s="30"/>
      <c r="E426" s="149"/>
      <c r="F426" s="31"/>
      <c r="G426" s="50"/>
    </row>
    <row r="427" ht="15.75" customHeight="1">
      <c r="A427" s="30"/>
      <c r="B427" s="30"/>
      <c r="C427" s="30"/>
      <c r="E427" s="149"/>
      <c r="F427" s="31"/>
      <c r="G427" s="50"/>
    </row>
    <row r="428" ht="15.75" customHeight="1">
      <c r="A428" s="30"/>
      <c r="B428" s="30"/>
      <c r="C428" s="30"/>
      <c r="E428" s="149"/>
      <c r="F428" s="31"/>
      <c r="G428" s="50"/>
    </row>
    <row r="429" ht="15.75" customHeight="1">
      <c r="A429" s="30"/>
      <c r="B429" s="30"/>
      <c r="C429" s="30"/>
      <c r="E429" s="149"/>
      <c r="F429" s="31"/>
      <c r="G429" s="50"/>
    </row>
    <row r="430" ht="15.75" customHeight="1">
      <c r="A430" s="30"/>
      <c r="B430" s="30"/>
      <c r="C430" s="30"/>
      <c r="E430" s="149"/>
      <c r="F430" s="31"/>
      <c r="G430" s="50"/>
    </row>
    <row r="431" ht="15.75" customHeight="1">
      <c r="A431" s="30"/>
      <c r="B431" s="30"/>
      <c r="C431" s="30"/>
      <c r="E431" s="149"/>
      <c r="F431" s="31"/>
      <c r="G431" s="50"/>
    </row>
    <row r="432" ht="15.75" customHeight="1">
      <c r="A432" s="30"/>
      <c r="B432" s="30"/>
      <c r="C432" s="30"/>
      <c r="E432" s="149"/>
      <c r="F432" s="31"/>
      <c r="G432" s="50"/>
    </row>
    <row r="433" ht="15.75" customHeight="1">
      <c r="A433" s="30"/>
      <c r="B433" s="30"/>
      <c r="C433" s="30"/>
      <c r="E433" s="149"/>
      <c r="F433" s="31"/>
      <c r="G433" s="50"/>
    </row>
    <row r="434" ht="15.75" customHeight="1">
      <c r="A434" s="30"/>
      <c r="B434" s="30"/>
      <c r="C434" s="30"/>
      <c r="E434" s="149"/>
      <c r="F434" s="31"/>
      <c r="G434" s="50"/>
    </row>
    <row r="435" ht="15.75" customHeight="1">
      <c r="A435" s="30"/>
      <c r="B435" s="30"/>
      <c r="C435" s="30"/>
      <c r="E435" s="149"/>
      <c r="F435" s="31"/>
      <c r="G435" s="50"/>
    </row>
    <row r="436" ht="15.75" customHeight="1">
      <c r="A436" s="30"/>
      <c r="B436" s="30"/>
      <c r="C436" s="30"/>
      <c r="E436" s="149"/>
      <c r="F436" s="31"/>
      <c r="G436" s="50"/>
    </row>
    <row r="437" ht="15.75" customHeight="1">
      <c r="A437" s="30"/>
      <c r="B437" s="30"/>
      <c r="C437" s="30"/>
      <c r="E437" s="149"/>
      <c r="F437" s="31"/>
      <c r="G437" s="50"/>
    </row>
    <row r="438" ht="15.75" customHeight="1">
      <c r="A438" s="30"/>
      <c r="B438" s="30"/>
      <c r="C438" s="30"/>
      <c r="E438" s="149"/>
      <c r="F438" s="31"/>
      <c r="G438" s="50"/>
    </row>
    <row r="439" ht="15.75" customHeight="1">
      <c r="A439" s="30"/>
      <c r="B439" s="30"/>
      <c r="C439" s="30"/>
      <c r="E439" s="149"/>
      <c r="F439" s="31"/>
      <c r="G439" s="50"/>
    </row>
    <row r="440" ht="15.75" customHeight="1">
      <c r="A440" s="30"/>
      <c r="B440" s="30"/>
      <c r="C440" s="30"/>
      <c r="E440" s="149"/>
      <c r="F440" s="31"/>
      <c r="G440" s="50"/>
    </row>
    <row r="441" ht="15.75" customHeight="1">
      <c r="A441" s="30"/>
      <c r="B441" s="30"/>
      <c r="C441" s="30"/>
      <c r="E441" s="149"/>
      <c r="F441" s="31"/>
      <c r="G441" s="50"/>
    </row>
    <row r="442" ht="15.75" customHeight="1">
      <c r="A442" s="30"/>
      <c r="B442" s="30"/>
      <c r="C442" s="30"/>
      <c r="E442" s="149"/>
      <c r="F442" s="31"/>
      <c r="G442" s="50"/>
    </row>
    <row r="443" ht="15.75" customHeight="1">
      <c r="A443" s="30"/>
      <c r="B443" s="30"/>
      <c r="C443" s="30"/>
      <c r="E443" s="149"/>
      <c r="F443" s="31"/>
      <c r="G443" s="50"/>
    </row>
    <row r="444" ht="15.75" customHeight="1">
      <c r="A444" s="30"/>
      <c r="B444" s="30"/>
      <c r="C444" s="30"/>
      <c r="E444" s="149"/>
      <c r="F444" s="31"/>
      <c r="G444" s="50"/>
    </row>
    <row r="445" ht="15.75" customHeight="1">
      <c r="A445" s="30"/>
      <c r="B445" s="30"/>
      <c r="C445" s="30"/>
      <c r="E445" s="149"/>
      <c r="F445" s="31"/>
      <c r="G445" s="50"/>
    </row>
    <row r="446" ht="15.75" customHeight="1">
      <c r="A446" s="30"/>
      <c r="B446" s="30"/>
      <c r="C446" s="30"/>
      <c r="E446" s="149"/>
      <c r="F446" s="31"/>
      <c r="G446" s="50"/>
    </row>
    <row r="447" ht="15.75" customHeight="1">
      <c r="A447" s="30"/>
      <c r="B447" s="30"/>
      <c r="C447" s="30"/>
      <c r="E447" s="149"/>
      <c r="F447" s="31"/>
      <c r="G447" s="50"/>
    </row>
    <row r="448" ht="15.75" customHeight="1">
      <c r="A448" s="30"/>
      <c r="B448" s="30"/>
      <c r="C448" s="30"/>
      <c r="E448" s="149"/>
      <c r="F448" s="31"/>
      <c r="G448" s="50"/>
    </row>
    <row r="449" ht="15.75" customHeight="1">
      <c r="A449" s="30"/>
      <c r="B449" s="30"/>
      <c r="C449" s="30"/>
      <c r="E449" s="149"/>
      <c r="F449" s="31"/>
      <c r="G449" s="50"/>
    </row>
    <row r="450" ht="15.75" customHeight="1">
      <c r="A450" s="30"/>
      <c r="B450" s="30"/>
      <c r="C450" s="30"/>
      <c r="E450" s="149"/>
      <c r="F450" s="31"/>
      <c r="G450" s="50"/>
    </row>
    <row r="451" ht="15.75" customHeight="1">
      <c r="A451" s="30"/>
      <c r="B451" s="30"/>
      <c r="C451" s="30"/>
      <c r="E451" s="149"/>
      <c r="F451" s="31"/>
      <c r="G451" s="50"/>
    </row>
    <row r="452" ht="15.75" customHeight="1">
      <c r="A452" s="30"/>
      <c r="B452" s="30"/>
      <c r="C452" s="30"/>
      <c r="E452" s="149"/>
      <c r="F452" s="31"/>
      <c r="G452" s="50"/>
    </row>
    <row r="453" ht="15.75" customHeight="1">
      <c r="A453" s="30"/>
      <c r="B453" s="30"/>
      <c r="C453" s="30"/>
      <c r="E453" s="149"/>
      <c r="F453" s="31"/>
      <c r="G453" s="50"/>
    </row>
    <row r="454" ht="15.75" customHeight="1">
      <c r="A454" s="30"/>
      <c r="B454" s="30"/>
      <c r="C454" s="30"/>
      <c r="E454" s="149"/>
      <c r="F454" s="31"/>
      <c r="G454" s="50"/>
    </row>
    <row r="455" ht="15.75" customHeight="1">
      <c r="A455" s="30"/>
      <c r="B455" s="30"/>
      <c r="C455" s="30"/>
      <c r="E455" s="149"/>
      <c r="F455" s="31"/>
      <c r="G455" s="50"/>
    </row>
    <row r="456" ht="15.75" customHeight="1">
      <c r="A456" s="30"/>
      <c r="B456" s="30"/>
      <c r="C456" s="30"/>
      <c r="E456" s="149"/>
      <c r="F456" s="31"/>
      <c r="G456" s="50"/>
    </row>
    <row r="457" ht="15.75" customHeight="1">
      <c r="A457" s="30"/>
      <c r="B457" s="30"/>
      <c r="C457" s="30"/>
      <c r="E457" s="149"/>
      <c r="F457" s="31"/>
      <c r="G457" s="50"/>
    </row>
    <row r="458" ht="15.75" customHeight="1">
      <c r="A458" s="30"/>
      <c r="B458" s="30"/>
      <c r="C458" s="30"/>
      <c r="E458" s="149"/>
      <c r="F458" s="31"/>
      <c r="G458" s="50"/>
    </row>
    <row r="459" ht="15.75" customHeight="1">
      <c r="A459" s="30"/>
      <c r="B459" s="30"/>
      <c r="C459" s="30"/>
      <c r="E459" s="149"/>
      <c r="F459" s="31"/>
      <c r="G459" s="50"/>
    </row>
    <row r="460" ht="15.75" customHeight="1">
      <c r="A460" s="30"/>
      <c r="B460" s="30"/>
      <c r="C460" s="30"/>
      <c r="E460" s="149"/>
      <c r="F460" s="31"/>
      <c r="G460" s="50"/>
    </row>
    <row r="461" ht="15.75" customHeight="1">
      <c r="A461" s="30"/>
      <c r="B461" s="30"/>
      <c r="C461" s="30"/>
      <c r="E461" s="149"/>
      <c r="F461" s="31"/>
      <c r="G461" s="50"/>
    </row>
    <row r="462" ht="15.75" customHeight="1">
      <c r="A462" s="30"/>
      <c r="B462" s="30"/>
      <c r="C462" s="30"/>
      <c r="E462" s="149"/>
      <c r="F462" s="31"/>
      <c r="G462" s="50"/>
    </row>
    <row r="463" ht="15.75" customHeight="1">
      <c r="A463" s="30"/>
      <c r="B463" s="30"/>
      <c r="C463" s="30"/>
      <c r="E463" s="149"/>
      <c r="F463" s="31"/>
      <c r="G463" s="50"/>
    </row>
    <row r="464" ht="15.75" customHeight="1">
      <c r="A464" s="30"/>
      <c r="B464" s="30"/>
      <c r="C464" s="30"/>
      <c r="E464" s="149"/>
      <c r="F464" s="31"/>
      <c r="G464" s="50"/>
    </row>
    <row r="465" ht="15.75" customHeight="1">
      <c r="A465" s="30"/>
      <c r="B465" s="30"/>
      <c r="C465" s="30"/>
      <c r="E465" s="149"/>
      <c r="F465" s="31"/>
      <c r="G465" s="50"/>
    </row>
    <row r="466" ht="15.75" customHeight="1">
      <c r="A466" s="30"/>
      <c r="B466" s="30"/>
      <c r="C466" s="30"/>
      <c r="E466" s="149"/>
      <c r="F466" s="31"/>
      <c r="G466" s="50"/>
    </row>
    <row r="467" ht="15.75" customHeight="1">
      <c r="A467" s="30"/>
      <c r="B467" s="30"/>
      <c r="C467" s="30"/>
      <c r="E467" s="149"/>
      <c r="F467" s="31"/>
      <c r="G467" s="50"/>
    </row>
    <row r="468" ht="15.75" customHeight="1">
      <c r="A468" s="30"/>
      <c r="B468" s="30"/>
      <c r="C468" s="30"/>
      <c r="E468" s="149"/>
      <c r="F468" s="31"/>
      <c r="G468" s="50"/>
    </row>
    <row r="469" ht="15.75" customHeight="1">
      <c r="A469" s="30"/>
      <c r="B469" s="30"/>
      <c r="C469" s="30"/>
      <c r="E469" s="149"/>
      <c r="F469" s="31"/>
      <c r="G469" s="50"/>
    </row>
    <row r="470" ht="15.75" customHeight="1">
      <c r="A470" s="30"/>
      <c r="B470" s="30"/>
      <c r="C470" s="30"/>
      <c r="E470" s="149"/>
      <c r="F470" s="31"/>
      <c r="G470" s="50"/>
    </row>
    <row r="471" ht="15.75" customHeight="1">
      <c r="A471" s="30"/>
      <c r="B471" s="30"/>
      <c r="C471" s="30"/>
      <c r="E471" s="149"/>
      <c r="F471" s="31"/>
      <c r="G471" s="50"/>
    </row>
    <row r="472" ht="15.75" customHeight="1">
      <c r="A472" s="30"/>
      <c r="B472" s="30"/>
      <c r="C472" s="30"/>
      <c r="E472" s="149"/>
      <c r="F472" s="31"/>
      <c r="G472" s="50"/>
    </row>
    <row r="473" ht="15.75" customHeight="1">
      <c r="A473" s="30"/>
      <c r="B473" s="30"/>
      <c r="C473" s="30"/>
      <c r="E473" s="149"/>
      <c r="F473" s="31"/>
      <c r="G473" s="50"/>
    </row>
    <row r="474" ht="15.75" customHeight="1">
      <c r="A474" s="30"/>
      <c r="B474" s="30"/>
      <c r="C474" s="30"/>
      <c r="E474" s="149"/>
      <c r="F474" s="31"/>
      <c r="G474" s="50"/>
    </row>
    <row r="475" ht="15.75" customHeight="1">
      <c r="A475" s="30"/>
      <c r="B475" s="30"/>
      <c r="C475" s="30"/>
      <c r="E475" s="149"/>
      <c r="F475" s="31"/>
      <c r="G475" s="50"/>
    </row>
    <row r="476" ht="15.75" customHeight="1">
      <c r="A476" s="30"/>
      <c r="B476" s="30"/>
      <c r="C476" s="30"/>
      <c r="E476" s="149"/>
      <c r="F476" s="31"/>
      <c r="G476" s="50"/>
    </row>
    <row r="477" ht="15.75" customHeight="1">
      <c r="A477" s="30"/>
      <c r="B477" s="30"/>
      <c r="C477" s="30"/>
      <c r="E477" s="149"/>
      <c r="F477" s="31"/>
      <c r="G477" s="50"/>
    </row>
    <row r="478" ht="15.75" customHeight="1">
      <c r="A478" s="30"/>
      <c r="B478" s="30"/>
      <c r="C478" s="30"/>
      <c r="E478" s="149"/>
      <c r="F478" s="31"/>
      <c r="G478" s="50"/>
    </row>
    <row r="479" ht="15.75" customHeight="1">
      <c r="A479" s="30"/>
      <c r="B479" s="30"/>
      <c r="C479" s="30"/>
      <c r="E479" s="149"/>
      <c r="F479" s="31"/>
      <c r="G479" s="50"/>
    </row>
    <row r="480" ht="15.75" customHeight="1">
      <c r="A480" s="30"/>
      <c r="B480" s="30"/>
      <c r="C480" s="30"/>
      <c r="E480" s="149"/>
      <c r="F480" s="31"/>
      <c r="G480" s="50"/>
    </row>
    <row r="481" ht="15.75" customHeight="1">
      <c r="A481" s="30"/>
      <c r="B481" s="30"/>
      <c r="C481" s="30"/>
      <c r="E481" s="149"/>
      <c r="F481" s="31"/>
      <c r="G481" s="50"/>
    </row>
    <row r="482" ht="15.75" customHeight="1">
      <c r="A482" s="30"/>
      <c r="B482" s="30"/>
      <c r="C482" s="30"/>
      <c r="E482" s="149"/>
      <c r="F482" s="31"/>
      <c r="G482" s="50"/>
    </row>
    <row r="483" ht="15.75" customHeight="1">
      <c r="A483" s="30"/>
      <c r="B483" s="30"/>
      <c r="C483" s="30"/>
      <c r="E483" s="149"/>
      <c r="F483" s="31"/>
      <c r="G483" s="50"/>
    </row>
    <row r="484" ht="15.75" customHeight="1">
      <c r="A484" s="30"/>
      <c r="B484" s="30"/>
      <c r="C484" s="30"/>
      <c r="E484" s="149"/>
      <c r="F484" s="31"/>
      <c r="G484" s="50"/>
    </row>
    <row r="485" ht="15.75" customHeight="1">
      <c r="A485" s="30"/>
      <c r="B485" s="30"/>
      <c r="C485" s="30"/>
      <c r="E485" s="149"/>
      <c r="F485" s="31"/>
      <c r="G485" s="50"/>
    </row>
    <row r="486" ht="15.75" customHeight="1">
      <c r="A486" s="30"/>
      <c r="B486" s="30"/>
      <c r="C486" s="30"/>
      <c r="E486" s="149"/>
      <c r="F486" s="31"/>
      <c r="G486" s="50"/>
    </row>
    <row r="487" ht="15.75" customHeight="1">
      <c r="A487" s="30"/>
      <c r="B487" s="30"/>
      <c r="C487" s="30"/>
      <c r="E487" s="149"/>
      <c r="F487" s="31"/>
      <c r="G487" s="50"/>
    </row>
    <row r="488" ht="15.75" customHeight="1">
      <c r="A488" s="30"/>
      <c r="B488" s="30"/>
      <c r="C488" s="30"/>
      <c r="E488" s="149"/>
      <c r="F488" s="31"/>
      <c r="G488" s="50"/>
    </row>
    <row r="489" ht="15.75" customHeight="1">
      <c r="A489" s="30"/>
      <c r="B489" s="30"/>
      <c r="C489" s="30"/>
      <c r="E489" s="149"/>
      <c r="F489" s="31"/>
      <c r="G489" s="50"/>
    </row>
    <row r="490" ht="15.75" customHeight="1">
      <c r="A490" s="30"/>
      <c r="B490" s="30"/>
      <c r="C490" s="30"/>
      <c r="E490" s="149"/>
      <c r="F490" s="31"/>
      <c r="G490" s="50"/>
    </row>
    <row r="491" ht="15.75" customHeight="1">
      <c r="A491" s="30"/>
      <c r="B491" s="30"/>
      <c r="C491" s="30"/>
      <c r="E491" s="149"/>
      <c r="F491" s="31"/>
      <c r="G491" s="50"/>
    </row>
    <row r="492" ht="15.75" customHeight="1">
      <c r="A492" s="30"/>
      <c r="B492" s="30"/>
      <c r="C492" s="30"/>
      <c r="E492" s="149"/>
      <c r="F492" s="31"/>
      <c r="G492" s="50"/>
    </row>
    <row r="493" ht="15.75" customHeight="1">
      <c r="A493" s="30"/>
      <c r="B493" s="30"/>
      <c r="C493" s="30"/>
      <c r="E493" s="149"/>
      <c r="F493" s="31"/>
      <c r="G493" s="50"/>
    </row>
    <row r="494" ht="15.75" customHeight="1">
      <c r="A494" s="30"/>
      <c r="B494" s="30"/>
      <c r="C494" s="30"/>
      <c r="E494" s="149"/>
      <c r="F494" s="31"/>
      <c r="G494" s="50"/>
    </row>
    <row r="495" ht="15.75" customHeight="1">
      <c r="A495" s="30"/>
      <c r="B495" s="30"/>
      <c r="C495" s="30"/>
      <c r="E495" s="149"/>
      <c r="F495" s="31"/>
      <c r="G495" s="50"/>
    </row>
    <row r="496" ht="15.75" customHeight="1">
      <c r="A496" s="30"/>
      <c r="B496" s="30"/>
      <c r="C496" s="30"/>
      <c r="E496" s="149"/>
      <c r="F496" s="31"/>
      <c r="G496" s="50"/>
    </row>
    <row r="497" ht="15.75" customHeight="1">
      <c r="A497" s="30"/>
      <c r="B497" s="30"/>
      <c r="C497" s="30"/>
      <c r="E497" s="149"/>
      <c r="F497" s="31"/>
      <c r="G497" s="50"/>
    </row>
    <row r="498" ht="15.75" customHeight="1">
      <c r="A498" s="30"/>
      <c r="B498" s="30"/>
      <c r="C498" s="30"/>
      <c r="E498" s="149"/>
      <c r="F498" s="31"/>
      <c r="G498" s="50"/>
    </row>
    <row r="499" ht="15.75" customHeight="1">
      <c r="A499" s="30"/>
      <c r="B499" s="30"/>
      <c r="C499" s="30"/>
      <c r="E499" s="149"/>
      <c r="F499" s="31"/>
      <c r="G499" s="50"/>
    </row>
    <row r="500" ht="15.75" customHeight="1">
      <c r="A500" s="30"/>
      <c r="B500" s="30"/>
      <c r="C500" s="30"/>
      <c r="E500" s="149"/>
      <c r="F500" s="31"/>
      <c r="G500" s="50"/>
    </row>
    <row r="501" ht="15.75" customHeight="1">
      <c r="A501" s="30"/>
      <c r="B501" s="30"/>
      <c r="C501" s="30"/>
      <c r="E501" s="149"/>
      <c r="F501" s="31"/>
      <c r="G501" s="50"/>
    </row>
    <row r="502" ht="15.75" customHeight="1">
      <c r="A502" s="30"/>
      <c r="B502" s="30"/>
      <c r="C502" s="30"/>
      <c r="E502" s="149"/>
      <c r="F502" s="31"/>
      <c r="G502" s="50"/>
    </row>
    <row r="503" ht="15.75" customHeight="1">
      <c r="A503" s="30"/>
      <c r="B503" s="30"/>
      <c r="C503" s="30"/>
      <c r="E503" s="149"/>
      <c r="F503" s="31"/>
      <c r="G503" s="50"/>
    </row>
    <row r="504" ht="15.75" customHeight="1">
      <c r="A504" s="30"/>
      <c r="B504" s="30"/>
      <c r="C504" s="30"/>
      <c r="E504" s="149"/>
      <c r="F504" s="31"/>
      <c r="G504" s="50"/>
    </row>
    <row r="505" ht="15.75" customHeight="1">
      <c r="A505" s="30"/>
      <c r="B505" s="30"/>
      <c r="C505" s="30"/>
      <c r="E505" s="149"/>
      <c r="F505" s="31"/>
      <c r="G505" s="50"/>
    </row>
    <row r="506" ht="15.75" customHeight="1">
      <c r="A506" s="30"/>
      <c r="B506" s="30"/>
      <c r="C506" s="30"/>
      <c r="E506" s="149"/>
      <c r="F506" s="31"/>
      <c r="G506" s="50"/>
    </row>
    <row r="507" ht="15.75" customHeight="1">
      <c r="A507" s="30"/>
      <c r="B507" s="30"/>
      <c r="C507" s="30"/>
      <c r="E507" s="149"/>
      <c r="F507" s="31"/>
      <c r="G507" s="50"/>
    </row>
    <row r="508" ht="15.75" customHeight="1">
      <c r="A508" s="109"/>
      <c r="B508" s="109"/>
      <c r="F508" s="109"/>
      <c r="G508" s="109"/>
    </row>
    <row r="509" ht="15.75" customHeight="1">
      <c r="A509" s="109"/>
      <c r="B509" s="109"/>
      <c r="F509" s="109"/>
      <c r="G509" s="109"/>
    </row>
    <row r="510" ht="15.75" customHeight="1">
      <c r="A510" s="109"/>
      <c r="B510" s="109"/>
      <c r="F510" s="109"/>
      <c r="G510" s="109"/>
    </row>
    <row r="511" ht="15.75" customHeight="1">
      <c r="A511" s="109"/>
      <c r="B511" s="109"/>
      <c r="F511" s="109"/>
      <c r="G511" s="109"/>
    </row>
    <row r="512" ht="15.75" customHeight="1">
      <c r="A512" s="109"/>
      <c r="B512" s="109"/>
      <c r="F512" s="109"/>
      <c r="G512" s="109"/>
    </row>
    <row r="513" ht="15.75" customHeight="1">
      <c r="A513" s="109"/>
      <c r="B513" s="109"/>
      <c r="F513" s="109"/>
      <c r="G513" s="109"/>
    </row>
    <row r="514" ht="15.75" customHeight="1">
      <c r="A514" s="109"/>
      <c r="B514" s="109"/>
      <c r="F514" s="109"/>
      <c r="G514" s="109"/>
    </row>
    <row r="515" ht="15.75" customHeight="1">
      <c r="A515" s="109"/>
      <c r="B515" s="109"/>
      <c r="F515" s="109"/>
      <c r="G515" s="109"/>
    </row>
    <row r="516" ht="15.75" customHeight="1">
      <c r="A516" s="109"/>
      <c r="B516" s="109"/>
      <c r="F516" s="109"/>
      <c r="G516" s="109"/>
    </row>
    <row r="517" ht="15.75" customHeight="1">
      <c r="A517" s="109"/>
      <c r="B517" s="109"/>
      <c r="F517" s="109"/>
      <c r="G517" s="109"/>
    </row>
    <row r="518" ht="15.75" customHeight="1">
      <c r="A518" s="109"/>
      <c r="B518" s="109"/>
      <c r="F518" s="109"/>
      <c r="G518" s="109"/>
    </row>
    <row r="519" ht="15.75" customHeight="1">
      <c r="A519" s="109"/>
      <c r="B519" s="109"/>
      <c r="F519" s="109"/>
      <c r="G519" s="109"/>
    </row>
    <row r="520" ht="15.75" customHeight="1">
      <c r="A520" s="109"/>
      <c r="B520" s="109"/>
      <c r="F520" s="109"/>
      <c r="G520" s="109"/>
    </row>
    <row r="521" ht="15.75" customHeight="1">
      <c r="A521" s="109"/>
      <c r="B521" s="109"/>
      <c r="F521" s="109"/>
      <c r="G521" s="109"/>
    </row>
    <row r="522" ht="15.75" customHeight="1">
      <c r="A522" s="109"/>
      <c r="B522" s="109"/>
      <c r="F522" s="109"/>
      <c r="G522" s="109"/>
    </row>
    <row r="523" ht="15.75" customHeight="1">
      <c r="A523" s="109"/>
      <c r="B523" s="109"/>
      <c r="F523" s="109"/>
      <c r="G523" s="109"/>
    </row>
    <row r="524" ht="15.75" customHeight="1">
      <c r="A524" s="109"/>
      <c r="B524" s="109"/>
      <c r="F524" s="109"/>
      <c r="G524" s="109"/>
    </row>
    <row r="525" ht="15.75" customHeight="1">
      <c r="A525" s="109"/>
      <c r="B525" s="109"/>
      <c r="F525" s="109"/>
      <c r="G525" s="109"/>
    </row>
    <row r="526" ht="15.75" customHeight="1">
      <c r="A526" s="109"/>
      <c r="B526" s="109"/>
      <c r="F526" s="109"/>
      <c r="G526" s="109"/>
    </row>
    <row r="527" ht="15.75" customHeight="1">
      <c r="A527" s="109"/>
      <c r="B527" s="109"/>
      <c r="F527" s="109"/>
      <c r="G527" s="109"/>
    </row>
    <row r="528" ht="15.75" customHeight="1">
      <c r="A528" s="109"/>
      <c r="B528" s="109"/>
      <c r="F528" s="109"/>
      <c r="G528" s="109"/>
    </row>
    <row r="529" ht="15.75" customHeight="1">
      <c r="A529" s="109"/>
      <c r="B529" s="109"/>
      <c r="F529" s="109"/>
      <c r="G529" s="109"/>
    </row>
    <row r="530" ht="15.75" customHeight="1">
      <c r="A530" s="109"/>
      <c r="B530" s="109"/>
      <c r="F530" s="109"/>
      <c r="G530" s="109"/>
    </row>
    <row r="531" ht="15.75" customHeight="1">
      <c r="A531" s="109"/>
      <c r="B531" s="109"/>
      <c r="F531" s="109"/>
      <c r="G531" s="109"/>
    </row>
    <row r="532" ht="15.75" customHeight="1">
      <c r="A532" s="109"/>
      <c r="B532" s="109"/>
      <c r="F532" s="109"/>
      <c r="G532" s="109"/>
    </row>
    <row r="533" ht="15.75" customHeight="1">
      <c r="A533" s="109"/>
      <c r="B533" s="109"/>
      <c r="F533" s="109"/>
      <c r="G533" s="109"/>
    </row>
    <row r="534" ht="15.75" customHeight="1">
      <c r="A534" s="109"/>
      <c r="B534" s="109"/>
      <c r="F534" s="109"/>
      <c r="G534" s="109"/>
    </row>
    <row r="535" ht="15.75" customHeight="1">
      <c r="A535" s="109"/>
      <c r="B535" s="109"/>
      <c r="F535" s="109"/>
      <c r="G535" s="109"/>
    </row>
    <row r="536" ht="15.75" customHeight="1">
      <c r="A536" s="109"/>
      <c r="B536" s="109"/>
      <c r="F536" s="109"/>
      <c r="G536" s="109"/>
    </row>
    <row r="537" ht="15.75" customHeight="1">
      <c r="A537" s="109"/>
      <c r="B537" s="109"/>
      <c r="F537" s="109"/>
      <c r="G537" s="109"/>
    </row>
    <row r="538" ht="15.75" customHeight="1">
      <c r="A538" s="109"/>
      <c r="B538" s="109"/>
      <c r="F538" s="109"/>
      <c r="G538" s="109"/>
    </row>
    <row r="539" ht="15.75" customHeight="1">
      <c r="A539" s="109"/>
      <c r="B539" s="109"/>
      <c r="F539" s="109"/>
      <c r="G539" s="109"/>
    </row>
    <row r="540" ht="15.75" customHeight="1">
      <c r="A540" s="109"/>
      <c r="B540" s="109"/>
      <c r="F540" s="109"/>
      <c r="G540" s="109"/>
    </row>
    <row r="541" ht="15.75" customHeight="1">
      <c r="A541" s="109"/>
      <c r="B541" s="109"/>
      <c r="F541" s="109"/>
      <c r="G541" s="109"/>
    </row>
    <row r="542" ht="15.75" customHeight="1">
      <c r="A542" s="109"/>
      <c r="B542" s="109"/>
      <c r="F542" s="109"/>
      <c r="G542" s="109"/>
    </row>
    <row r="543" ht="15.75" customHeight="1">
      <c r="A543" s="109"/>
      <c r="B543" s="109"/>
      <c r="F543" s="109"/>
      <c r="G543" s="109"/>
    </row>
    <row r="544" ht="15.75" customHeight="1">
      <c r="A544" s="109"/>
      <c r="B544" s="109"/>
      <c r="F544" s="109"/>
      <c r="G544" s="109"/>
    </row>
    <row r="545" ht="15.75" customHeight="1">
      <c r="A545" s="109"/>
      <c r="B545" s="109"/>
      <c r="F545" s="109"/>
      <c r="G545" s="109"/>
    </row>
    <row r="546" ht="15.75" customHeight="1">
      <c r="A546" s="109"/>
      <c r="B546" s="109"/>
      <c r="F546" s="109"/>
      <c r="G546" s="109"/>
    </row>
    <row r="547" ht="15.75" customHeight="1">
      <c r="A547" s="109"/>
      <c r="B547" s="109"/>
      <c r="F547" s="109"/>
      <c r="G547" s="109"/>
    </row>
    <row r="548" ht="15.75" customHeight="1">
      <c r="A548" s="109"/>
      <c r="B548" s="109"/>
      <c r="F548" s="109"/>
      <c r="G548" s="109"/>
    </row>
    <row r="549" ht="15.75" customHeight="1">
      <c r="A549" s="109"/>
      <c r="B549" s="109"/>
      <c r="F549" s="109"/>
      <c r="G549" s="109"/>
    </row>
    <row r="550" ht="15.75" customHeight="1">
      <c r="A550" s="109"/>
      <c r="B550" s="109"/>
      <c r="F550" s="109"/>
      <c r="G550" s="109"/>
    </row>
    <row r="551" ht="15.75" customHeight="1">
      <c r="A551" s="109"/>
      <c r="B551" s="109"/>
      <c r="F551" s="109"/>
      <c r="G551" s="109"/>
    </row>
    <row r="552" ht="15.75" customHeight="1">
      <c r="A552" s="109"/>
      <c r="B552" s="109"/>
      <c r="F552" s="109"/>
      <c r="G552" s="109"/>
    </row>
    <row r="553" ht="15.75" customHeight="1">
      <c r="A553" s="109"/>
      <c r="B553" s="109"/>
      <c r="F553" s="109"/>
      <c r="G553" s="109"/>
    </row>
    <row r="554" ht="15.75" customHeight="1">
      <c r="A554" s="109"/>
      <c r="B554" s="109"/>
      <c r="F554" s="109"/>
      <c r="G554" s="109"/>
    </row>
    <row r="555" ht="15.75" customHeight="1">
      <c r="A555" s="109"/>
      <c r="B555" s="109"/>
      <c r="F555" s="109"/>
      <c r="G555" s="109"/>
    </row>
    <row r="556" ht="15.75" customHeight="1">
      <c r="A556" s="109"/>
      <c r="B556" s="109"/>
      <c r="F556" s="109"/>
      <c r="G556" s="109"/>
    </row>
    <row r="557" ht="15.75" customHeight="1">
      <c r="A557" s="109"/>
      <c r="B557" s="109"/>
      <c r="F557" s="109"/>
      <c r="G557" s="109"/>
    </row>
    <row r="558" ht="15.75" customHeight="1">
      <c r="A558" s="109"/>
      <c r="B558" s="109"/>
      <c r="F558" s="109"/>
      <c r="G558" s="109"/>
    </row>
    <row r="559" ht="15.75" customHeight="1">
      <c r="A559" s="109"/>
      <c r="B559" s="109"/>
      <c r="F559" s="109"/>
      <c r="G559" s="109"/>
    </row>
    <row r="560" ht="15.75" customHeight="1">
      <c r="A560" s="109"/>
      <c r="B560" s="109"/>
      <c r="F560" s="109"/>
      <c r="G560" s="109"/>
    </row>
    <row r="561" ht="15.75" customHeight="1">
      <c r="A561" s="109"/>
      <c r="B561" s="109"/>
      <c r="F561" s="109"/>
      <c r="G561" s="109"/>
    </row>
    <row r="562" ht="15.75" customHeight="1">
      <c r="A562" s="109"/>
      <c r="B562" s="109"/>
      <c r="F562" s="109"/>
      <c r="G562" s="109"/>
    </row>
    <row r="563" ht="15.75" customHeight="1">
      <c r="A563" s="109"/>
      <c r="B563" s="109"/>
      <c r="F563" s="109"/>
      <c r="G563" s="109"/>
    </row>
    <row r="564" ht="15.75" customHeight="1">
      <c r="A564" s="109"/>
      <c r="B564" s="109"/>
      <c r="F564" s="109"/>
      <c r="G564" s="109"/>
    </row>
    <row r="565" ht="15.75" customHeight="1">
      <c r="A565" s="109"/>
      <c r="B565" s="109"/>
      <c r="F565" s="109"/>
      <c r="G565" s="109"/>
    </row>
    <row r="566" ht="15.75" customHeight="1">
      <c r="A566" s="109"/>
      <c r="B566" s="109"/>
      <c r="F566" s="109"/>
      <c r="G566" s="109"/>
    </row>
    <row r="567" ht="15.75" customHeight="1">
      <c r="A567" s="109"/>
      <c r="B567" s="109"/>
      <c r="F567" s="109"/>
      <c r="G567" s="109"/>
    </row>
    <row r="568" ht="15.75" customHeight="1">
      <c r="A568" s="109"/>
      <c r="B568" s="109"/>
      <c r="F568" s="109"/>
      <c r="G568" s="109"/>
    </row>
    <row r="569" ht="15.75" customHeight="1">
      <c r="A569" s="109"/>
      <c r="B569" s="109"/>
      <c r="F569" s="109"/>
      <c r="G569" s="109"/>
    </row>
    <row r="570" ht="15.75" customHeight="1">
      <c r="A570" s="109"/>
      <c r="B570" s="109"/>
      <c r="F570" s="109"/>
      <c r="G570" s="109"/>
    </row>
    <row r="571" ht="15.75" customHeight="1">
      <c r="A571" s="109"/>
      <c r="B571" s="109"/>
      <c r="F571" s="109"/>
      <c r="G571" s="109"/>
    </row>
    <row r="572" ht="15.75" customHeight="1">
      <c r="A572" s="109"/>
      <c r="B572" s="109"/>
      <c r="F572" s="109"/>
      <c r="G572" s="109"/>
    </row>
    <row r="573" ht="15.75" customHeight="1">
      <c r="A573" s="109"/>
      <c r="B573" s="109"/>
      <c r="F573" s="109"/>
      <c r="G573" s="109"/>
    </row>
    <row r="574" ht="15.75" customHeight="1">
      <c r="A574" s="109"/>
      <c r="B574" s="109"/>
      <c r="F574" s="109"/>
      <c r="G574" s="109"/>
    </row>
    <row r="575" ht="15.75" customHeight="1">
      <c r="A575" s="109"/>
      <c r="B575" s="109"/>
      <c r="F575" s="109"/>
      <c r="G575" s="109"/>
    </row>
    <row r="576" ht="15.75" customHeight="1">
      <c r="A576" s="109"/>
      <c r="B576" s="109"/>
      <c r="F576" s="109"/>
      <c r="G576" s="109"/>
    </row>
    <row r="577" ht="15.75" customHeight="1">
      <c r="A577" s="109"/>
      <c r="B577" s="109"/>
      <c r="F577" s="109"/>
      <c r="G577" s="109"/>
    </row>
    <row r="578" ht="15.75" customHeight="1">
      <c r="A578" s="109"/>
      <c r="B578" s="109"/>
      <c r="F578" s="109"/>
      <c r="G578" s="109"/>
    </row>
    <row r="579" ht="15.75" customHeight="1">
      <c r="A579" s="109"/>
      <c r="B579" s="109"/>
      <c r="F579" s="109"/>
      <c r="G579" s="109"/>
    </row>
    <row r="580" ht="15.75" customHeight="1">
      <c r="A580" s="109"/>
      <c r="B580" s="109"/>
      <c r="F580" s="109"/>
      <c r="G580" s="109"/>
    </row>
    <row r="581" ht="15.75" customHeight="1">
      <c r="A581" s="109"/>
      <c r="B581" s="109"/>
      <c r="F581" s="109"/>
      <c r="G581" s="109"/>
    </row>
    <row r="582" ht="15.75" customHeight="1">
      <c r="A582" s="109"/>
      <c r="B582" s="109"/>
      <c r="F582" s="109"/>
      <c r="G582" s="109"/>
    </row>
    <row r="583" ht="15.75" customHeight="1">
      <c r="A583" s="109"/>
      <c r="B583" s="109"/>
      <c r="F583" s="109"/>
      <c r="G583" s="109"/>
    </row>
    <row r="584" ht="15.75" customHeight="1">
      <c r="A584" s="109"/>
      <c r="B584" s="109"/>
      <c r="F584" s="109"/>
      <c r="G584" s="109"/>
    </row>
    <row r="585" ht="15.75" customHeight="1">
      <c r="A585" s="109"/>
      <c r="B585" s="109"/>
      <c r="F585" s="109"/>
      <c r="G585" s="109"/>
    </row>
    <row r="586" ht="15.75" customHeight="1">
      <c r="A586" s="109"/>
      <c r="B586" s="109"/>
      <c r="F586" s="109"/>
      <c r="G586" s="109"/>
    </row>
    <row r="587" ht="15.75" customHeight="1">
      <c r="A587" s="109"/>
      <c r="B587" s="109"/>
      <c r="F587" s="109"/>
      <c r="G587" s="109"/>
    </row>
    <row r="588" ht="15.75" customHeight="1">
      <c r="A588" s="109"/>
      <c r="B588" s="109"/>
      <c r="F588" s="109"/>
      <c r="G588" s="109"/>
    </row>
    <row r="589" ht="15.75" customHeight="1">
      <c r="A589" s="109"/>
      <c r="B589" s="109"/>
      <c r="F589" s="109"/>
      <c r="G589" s="109"/>
    </row>
    <row r="590" ht="15.75" customHeight="1">
      <c r="A590" s="109"/>
      <c r="B590" s="109"/>
      <c r="F590" s="109"/>
      <c r="G590" s="109"/>
    </row>
    <row r="591" ht="15.75" customHeight="1">
      <c r="A591" s="109"/>
      <c r="B591" s="109"/>
      <c r="F591" s="109"/>
      <c r="G591" s="109"/>
    </row>
    <row r="592" ht="15.75" customHeight="1">
      <c r="A592" s="109"/>
      <c r="B592" s="109"/>
      <c r="F592" s="109"/>
      <c r="G592" s="109"/>
    </row>
    <row r="593" ht="15.75" customHeight="1">
      <c r="A593" s="109"/>
      <c r="B593" s="109"/>
      <c r="F593" s="109"/>
      <c r="G593" s="109"/>
    </row>
    <row r="594" ht="15.75" customHeight="1">
      <c r="A594" s="109"/>
      <c r="B594" s="109"/>
      <c r="F594" s="109"/>
      <c r="G594" s="109"/>
    </row>
    <row r="595" ht="15.75" customHeight="1">
      <c r="A595" s="109"/>
      <c r="B595" s="109"/>
      <c r="F595" s="109"/>
      <c r="G595" s="109"/>
    </row>
    <row r="596" ht="15.75" customHeight="1">
      <c r="A596" s="109"/>
      <c r="B596" s="109"/>
      <c r="F596" s="109"/>
      <c r="G596" s="109"/>
    </row>
    <row r="597" ht="15.75" customHeight="1">
      <c r="A597" s="109"/>
      <c r="B597" s="109"/>
      <c r="F597" s="109"/>
      <c r="G597" s="109"/>
    </row>
    <row r="598" ht="15.75" customHeight="1">
      <c r="A598" s="109"/>
      <c r="B598" s="109"/>
      <c r="F598" s="109"/>
      <c r="G598" s="109"/>
    </row>
    <row r="599" ht="15.75" customHeight="1">
      <c r="A599" s="109"/>
      <c r="B599" s="109"/>
      <c r="F599" s="109"/>
      <c r="G599" s="109"/>
    </row>
    <row r="600" ht="15.75" customHeight="1">
      <c r="A600" s="109"/>
      <c r="B600" s="109"/>
      <c r="F600" s="109"/>
      <c r="G600" s="109"/>
    </row>
    <row r="601" ht="15.75" customHeight="1">
      <c r="A601" s="109"/>
      <c r="B601" s="109"/>
      <c r="F601" s="109"/>
      <c r="G601" s="109"/>
    </row>
    <row r="602" ht="15.75" customHeight="1">
      <c r="A602" s="109"/>
      <c r="B602" s="109"/>
      <c r="F602" s="109"/>
      <c r="G602" s="109"/>
    </row>
    <row r="603" ht="15.75" customHeight="1">
      <c r="A603" s="109"/>
      <c r="B603" s="109"/>
      <c r="F603" s="109"/>
      <c r="G603" s="109"/>
    </row>
    <row r="604" ht="15.75" customHeight="1">
      <c r="A604" s="109"/>
      <c r="B604" s="109"/>
      <c r="F604" s="109"/>
      <c r="G604" s="109"/>
    </row>
    <row r="605" ht="15.75" customHeight="1">
      <c r="A605" s="109"/>
      <c r="B605" s="109"/>
      <c r="F605" s="109"/>
      <c r="G605" s="109"/>
    </row>
    <row r="606" ht="15.75" customHeight="1">
      <c r="A606" s="109"/>
      <c r="B606" s="109"/>
      <c r="F606" s="109"/>
      <c r="G606" s="109"/>
    </row>
    <row r="607" ht="15.75" customHeight="1">
      <c r="A607" s="109"/>
      <c r="B607" s="109"/>
      <c r="F607" s="109"/>
      <c r="G607" s="109"/>
    </row>
    <row r="608" ht="15.75" customHeight="1">
      <c r="A608" s="109"/>
      <c r="B608" s="109"/>
      <c r="F608" s="109"/>
      <c r="G608" s="109"/>
    </row>
    <row r="609" ht="15.75" customHeight="1">
      <c r="A609" s="109"/>
      <c r="B609" s="109"/>
      <c r="F609" s="109"/>
      <c r="G609" s="109"/>
    </row>
    <row r="610" ht="15.75" customHeight="1">
      <c r="A610" s="109"/>
      <c r="B610" s="109"/>
      <c r="F610" s="109"/>
      <c r="G610" s="109"/>
    </row>
    <row r="611" ht="15.75" customHeight="1">
      <c r="A611" s="109"/>
      <c r="B611" s="109"/>
      <c r="F611" s="109"/>
      <c r="G611" s="109"/>
    </row>
    <row r="612" ht="15.75" customHeight="1">
      <c r="A612" s="109"/>
      <c r="B612" s="109"/>
      <c r="F612" s="109"/>
      <c r="G612" s="109"/>
    </row>
    <row r="613" ht="15.75" customHeight="1">
      <c r="A613" s="109"/>
      <c r="B613" s="109"/>
      <c r="F613" s="109"/>
      <c r="G613" s="109"/>
    </row>
    <row r="614" ht="15.75" customHeight="1">
      <c r="A614" s="109"/>
      <c r="B614" s="109"/>
      <c r="F614" s="109"/>
      <c r="G614" s="109"/>
    </row>
    <row r="615" ht="15.75" customHeight="1">
      <c r="A615" s="109"/>
      <c r="B615" s="109"/>
      <c r="F615" s="109"/>
      <c r="G615" s="109"/>
    </row>
    <row r="616" ht="15.75" customHeight="1">
      <c r="A616" s="109"/>
      <c r="B616" s="109"/>
      <c r="F616" s="109"/>
      <c r="G616" s="109"/>
    </row>
    <row r="617" ht="15.75" customHeight="1">
      <c r="A617" s="109"/>
      <c r="B617" s="109"/>
      <c r="F617" s="109"/>
      <c r="G617" s="109"/>
    </row>
    <row r="618" ht="15.75" customHeight="1">
      <c r="A618" s="109"/>
      <c r="B618" s="109"/>
      <c r="F618" s="109"/>
      <c r="G618" s="109"/>
    </row>
    <row r="619" ht="15.75" customHeight="1">
      <c r="A619" s="109"/>
      <c r="B619" s="109"/>
      <c r="F619" s="109"/>
      <c r="G619" s="109"/>
    </row>
    <row r="620" ht="15.75" customHeight="1">
      <c r="A620" s="109"/>
      <c r="B620" s="109"/>
      <c r="F620" s="109"/>
      <c r="G620" s="109"/>
    </row>
    <row r="621" ht="15.75" customHeight="1">
      <c r="A621" s="109"/>
      <c r="B621" s="109"/>
      <c r="F621" s="109"/>
      <c r="G621" s="109"/>
    </row>
    <row r="622" ht="15.75" customHeight="1">
      <c r="A622" s="109"/>
      <c r="B622" s="109"/>
      <c r="F622" s="109"/>
      <c r="G622" s="109"/>
    </row>
    <row r="623" ht="15.75" customHeight="1">
      <c r="A623" s="109"/>
      <c r="B623" s="109"/>
      <c r="F623" s="109"/>
      <c r="G623" s="109"/>
    </row>
    <row r="624" ht="15.75" customHeight="1">
      <c r="A624" s="109"/>
      <c r="B624" s="109"/>
      <c r="F624" s="109"/>
      <c r="G624" s="109"/>
    </row>
    <row r="625" ht="15.75" customHeight="1">
      <c r="A625" s="109"/>
      <c r="B625" s="109"/>
      <c r="F625" s="109"/>
      <c r="G625" s="109"/>
    </row>
    <row r="626" ht="15.75" customHeight="1">
      <c r="A626" s="109"/>
      <c r="B626" s="109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>
      <c r="A999" s="109"/>
      <c r="B999" s="109"/>
      <c r="F999" s="109"/>
      <c r="G999" s="109"/>
    </row>
    <row r="1000" ht="15.75" customHeight="1">
      <c r="A1000" s="109"/>
      <c r="B1000" s="109"/>
      <c r="F1000" s="109"/>
      <c r="G1000" s="109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1000">
      <formula1>Codes!$G$2:$G$51</formula1>
    </dataValidation>
    <dataValidation type="list" allowBlank="1" sqref="A4:A1000">
      <formula1>Codes!$C$2:$C$172</formula1>
    </dataValidation>
    <dataValidation type="list" allowBlank="1" sqref="B4:B1000">
      <formula1>Codes!$E$2:$E$6</formula1>
    </dataValidation>
    <dataValidation type="list" allowBlank="1" sqref="G4:G1000">
      <formula1>Codes!$A$2:$A$6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1.63"/>
    <col customWidth="1" min="2" max="2" width="7.38"/>
    <col customWidth="1" min="3" max="3" width="12.63"/>
    <col customWidth="1" min="4" max="4" width="15.38"/>
    <col customWidth="1" min="5" max="5" width="16.88"/>
    <col customWidth="1" min="6" max="6" width="19.25"/>
    <col customWidth="1" min="7" max="7" width="12.63"/>
    <col customWidth="1" min="8" max="8" width="25.75"/>
    <col customWidth="1" min="9" max="9" width="15.88"/>
  </cols>
  <sheetData>
    <row r="1" ht="15.75" customHeight="1">
      <c r="A1" s="16" t="s">
        <v>267</v>
      </c>
      <c r="B1" s="17"/>
      <c r="C1" s="17"/>
      <c r="D1" s="17"/>
      <c r="E1" s="17"/>
      <c r="F1" s="17"/>
      <c r="G1" s="18"/>
      <c r="H1" s="16" t="s">
        <v>268</v>
      </c>
      <c r="I1" s="19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ht="15.75" customHeight="1">
      <c r="A2" s="21" t="s">
        <v>269</v>
      </c>
      <c r="B2" s="21" t="s">
        <v>270</v>
      </c>
      <c r="C2" s="21" t="s">
        <v>271</v>
      </c>
      <c r="D2" s="21" t="s">
        <v>272</v>
      </c>
      <c r="E2" s="21" t="s">
        <v>273</v>
      </c>
      <c r="F2" s="21" t="s">
        <v>274</v>
      </c>
      <c r="G2" s="22" t="s">
        <v>275</v>
      </c>
      <c r="H2" s="23" t="s">
        <v>276</v>
      </c>
      <c r="I2" s="24" t="s">
        <v>277</v>
      </c>
      <c r="J2" s="25"/>
      <c r="K2" s="25"/>
      <c r="L2" s="25"/>
      <c r="M2" s="25"/>
      <c r="N2" s="25"/>
      <c r="O2" s="25"/>
      <c r="P2" s="25"/>
      <c r="Q2" s="25"/>
      <c r="R2" s="25"/>
      <c r="S2" s="25"/>
    </row>
    <row r="3" ht="15.75" customHeight="1">
      <c r="A3" s="26" t="s">
        <v>278</v>
      </c>
      <c r="B3" s="27" t="s">
        <v>6</v>
      </c>
      <c r="C3" s="28" t="s">
        <v>279</v>
      </c>
      <c r="D3" s="28" t="s">
        <v>279</v>
      </c>
      <c r="E3" s="27" t="s">
        <v>280</v>
      </c>
      <c r="F3" s="27"/>
      <c r="G3" s="29"/>
      <c r="H3" s="26" t="s">
        <v>281</v>
      </c>
      <c r="I3" s="30">
        <f>countif('Nagar Rd'!G$30:G$1999,"Open")</f>
        <v>0</v>
      </c>
    </row>
    <row r="4" ht="15.75" customHeight="1">
      <c r="A4" s="26" t="s">
        <v>278</v>
      </c>
      <c r="B4" s="27" t="s">
        <v>11</v>
      </c>
      <c r="C4" s="28" t="s">
        <v>279</v>
      </c>
      <c r="D4" s="28" t="s">
        <v>279</v>
      </c>
      <c r="E4" s="27" t="s">
        <v>280</v>
      </c>
      <c r="F4" s="27"/>
      <c r="G4" s="29"/>
      <c r="H4" s="26" t="s">
        <v>278</v>
      </c>
      <c r="I4" s="30">
        <f>countif(Yerawda!G$4:G$2003,"Open")</f>
        <v>12</v>
      </c>
    </row>
    <row r="5" ht="15.75" customHeight="1">
      <c r="A5" s="26" t="s">
        <v>278</v>
      </c>
      <c r="B5" s="27" t="s">
        <v>17</v>
      </c>
      <c r="C5" s="28" t="s">
        <v>279</v>
      </c>
      <c r="D5" s="28" t="s">
        <v>279</v>
      </c>
      <c r="E5" s="27" t="s">
        <v>280</v>
      </c>
      <c r="F5" s="27"/>
      <c r="G5" s="29"/>
      <c r="H5" s="26" t="s">
        <v>282</v>
      </c>
      <c r="I5" s="30">
        <f>countif('Dhole-Patil Rd'!G$4:G$2007,"Open")</f>
        <v>1</v>
      </c>
    </row>
    <row r="6" ht="15.75" customHeight="1">
      <c r="A6" s="26" t="s">
        <v>278</v>
      </c>
      <c r="B6" s="27" t="s">
        <v>22</v>
      </c>
      <c r="C6" s="28" t="s">
        <v>279</v>
      </c>
      <c r="D6" s="28" t="s">
        <v>279</v>
      </c>
      <c r="E6" s="27" t="s">
        <v>280</v>
      </c>
      <c r="F6" s="27"/>
      <c r="G6" s="29"/>
      <c r="H6" s="26" t="s">
        <v>283</v>
      </c>
      <c r="I6" s="30">
        <f>countif(Aundh-Baner!G$4:G$2003,"Open")</f>
        <v>0</v>
      </c>
    </row>
    <row r="7" ht="15.75" customHeight="1">
      <c r="A7" s="26" t="s">
        <v>278</v>
      </c>
      <c r="B7" s="27" t="s">
        <v>26</v>
      </c>
      <c r="C7" s="28" t="s">
        <v>279</v>
      </c>
      <c r="D7" s="28" t="s">
        <v>279</v>
      </c>
      <c r="E7" s="27" t="s">
        <v>280</v>
      </c>
      <c r="F7" s="27"/>
      <c r="G7" s="31"/>
      <c r="H7" s="26" t="s">
        <v>284</v>
      </c>
      <c r="I7" s="30">
        <f>countif('Ghole Rd'!G$4:G$2003,"Open")</f>
        <v>1</v>
      </c>
    </row>
    <row r="8" ht="15.75" customHeight="1">
      <c r="A8" s="26" t="s">
        <v>278</v>
      </c>
      <c r="B8" s="27" t="s">
        <v>30</v>
      </c>
      <c r="C8" s="28" t="s">
        <v>279</v>
      </c>
      <c r="D8" s="28" t="s">
        <v>279</v>
      </c>
      <c r="E8" s="27" t="s">
        <v>280</v>
      </c>
      <c r="F8" s="27"/>
      <c r="G8" s="31"/>
      <c r="H8" s="26" t="s">
        <v>285</v>
      </c>
      <c r="I8" s="30">
        <f>countif(Kothrud!G$4:G$2009,"Open")</f>
        <v>1</v>
      </c>
    </row>
    <row r="9" ht="15.75" customHeight="1">
      <c r="A9" s="26" t="s">
        <v>278</v>
      </c>
      <c r="B9" s="27" t="s">
        <v>33</v>
      </c>
      <c r="C9" s="28" t="s">
        <v>279</v>
      </c>
      <c r="D9" s="28" t="s">
        <v>279</v>
      </c>
      <c r="E9" s="27" t="s">
        <v>280</v>
      </c>
      <c r="F9" s="27"/>
      <c r="G9" s="31"/>
      <c r="H9" s="26" t="s">
        <v>286</v>
      </c>
      <c r="I9" s="30">
        <f>countif(Sahakarnagar!G$12:G$2011,"Open")</f>
        <v>0</v>
      </c>
    </row>
    <row r="10" ht="15.75" customHeight="1">
      <c r="A10" s="26" t="s">
        <v>278</v>
      </c>
      <c r="B10" s="27" t="s">
        <v>36</v>
      </c>
      <c r="C10" s="28" t="s">
        <v>279</v>
      </c>
      <c r="D10" s="28" t="s">
        <v>279</v>
      </c>
      <c r="E10" s="27" t="s">
        <v>280</v>
      </c>
      <c r="F10" s="27"/>
      <c r="G10" s="31"/>
      <c r="H10" s="26" t="s">
        <v>287</v>
      </c>
      <c r="I10" s="30">
        <f>countif('Sinhgad Rd'!G$5:G$2060,"Open")</f>
        <v>0</v>
      </c>
    </row>
    <row r="11" ht="15.75" customHeight="1">
      <c r="A11" s="26" t="s">
        <v>281</v>
      </c>
      <c r="B11" s="27" t="s">
        <v>39</v>
      </c>
      <c r="C11" s="27" t="s">
        <v>288</v>
      </c>
      <c r="D11" s="27" t="s">
        <v>288</v>
      </c>
      <c r="E11" s="27" t="s">
        <v>289</v>
      </c>
      <c r="F11" s="27" t="s">
        <v>290</v>
      </c>
      <c r="G11" s="31"/>
      <c r="H11" s="26" t="s">
        <v>291</v>
      </c>
      <c r="I11" s="30">
        <f>countif(Warje!G$4:G$2003,"Open")</f>
        <v>0</v>
      </c>
    </row>
    <row r="12" ht="15.75" customHeight="1">
      <c r="A12" s="26" t="s">
        <v>281</v>
      </c>
      <c r="B12" s="27" t="s">
        <v>42</v>
      </c>
      <c r="C12" s="27" t="s">
        <v>288</v>
      </c>
      <c r="D12" s="27" t="s">
        <v>288</v>
      </c>
      <c r="E12" s="27" t="s">
        <v>289</v>
      </c>
      <c r="F12" s="27" t="s">
        <v>290</v>
      </c>
      <c r="G12" s="31"/>
      <c r="H12" s="26" t="s">
        <v>292</v>
      </c>
      <c r="I12" s="30">
        <f>countif(Hadapsar!G$4:G$2003,"Open")</f>
        <v>105</v>
      </c>
    </row>
    <row r="13" ht="15.75" customHeight="1">
      <c r="A13" s="26" t="s">
        <v>281</v>
      </c>
      <c r="B13" s="27" t="s">
        <v>45</v>
      </c>
      <c r="C13" s="27" t="s">
        <v>288</v>
      </c>
      <c r="D13" s="27" t="s">
        <v>288</v>
      </c>
      <c r="E13" s="27" t="s">
        <v>289</v>
      </c>
      <c r="F13" s="27" t="s">
        <v>290</v>
      </c>
      <c r="G13" s="31"/>
      <c r="H13" s="26" t="s">
        <v>293</v>
      </c>
      <c r="I13" s="30">
        <f>countif(Wanawadi!G$4:G$2000,"Open")</f>
        <v>0</v>
      </c>
    </row>
    <row r="14" ht="15.75" customHeight="1">
      <c r="A14" s="26" t="s">
        <v>281</v>
      </c>
      <c r="B14" s="27" t="s">
        <v>48</v>
      </c>
      <c r="C14" s="27" t="s">
        <v>288</v>
      </c>
      <c r="D14" s="27" t="s">
        <v>288</v>
      </c>
      <c r="E14" s="27" t="s">
        <v>289</v>
      </c>
      <c r="F14" s="27" t="s">
        <v>290</v>
      </c>
      <c r="G14" s="31"/>
      <c r="H14" s="26" t="s">
        <v>294</v>
      </c>
      <c r="I14" s="30">
        <f>countif(Kondhwa!G$4:G$1998,"Open")</f>
        <v>0</v>
      </c>
    </row>
    <row r="15" ht="15.75" customHeight="1">
      <c r="A15" s="26" t="s">
        <v>281</v>
      </c>
      <c r="B15" s="27" t="s">
        <v>51</v>
      </c>
      <c r="C15" s="27" t="s">
        <v>288</v>
      </c>
      <c r="D15" s="27" t="s">
        <v>288</v>
      </c>
      <c r="E15" s="27" t="s">
        <v>289</v>
      </c>
      <c r="F15" s="27" t="s">
        <v>290</v>
      </c>
      <c r="G15" s="31"/>
      <c r="H15" s="26" t="s">
        <v>295</v>
      </c>
      <c r="I15" s="30">
        <f>countif(Kasba!G$4:G$2004,"Open")</f>
        <v>19</v>
      </c>
    </row>
    <row r="16" ht="15.75" customHeight="1">
      <c r="A16" s="26" t="s">
        <v>281</v>
      </c>
      <c r="B16" s="27" t="s">
        <v>54</v>
      </c>
      <c r="C16" s="27" t="s">
        <v>288</v>
      </c>
      <c r="D16" s="27" t="s">
        <v>288</v>
      </c>
      <c r="E16" s="27" t="s">
        <v>289</v>
      </c>
      <c r="F16" s="27" t="s">
        <v>290</v>
      </c>
      <c r="G16" s="31"/>
      <c r="H16" s="26" t="s">
        <v>296</v>
      </c>
      <c r="I16" s="30">
        <f>countif('Bhavani Peth'!G$4:G$1997,"Open")</f>
        <v>0</v>
      </c>
    </row>
    <row r="17" ht="15.75" customHeight="1">
      <c r="A17" s="26" t="s">
        <v>281</v>
      </c>
      <c r="B17" s="27" t="s">
        <v>57</v>
      </c>
      <c r="C17" s="27" t="s">
        <v>288</v>
      </c>
      <c r="D17" s="27" t="s">
        <v>288</v>
      </c>
      <c r="E17" s="27" t="s">
        <v>289</v>
      </c>
      <c r="F17" s="27" t="s">
        <v>290</v>
      </c>
      <c r="G17" s="31"/>
      <c r="H17" s="26" t="s">
        <v>297</v>
      </c>
      <c r="I17" s="30">
        <f>countif(Bibwewadi!G$4:G$2004,"Open")</f>
        <v>0</v>
      </c>
    </row>
    <row r="18" ht="15.75" customHeight="1">
      <c r="A18" s="26" t="s">
        <v>281</v>
      </c>
      <c r="B18" s="27" t="s">
        <v>60</v>
      </c>
      <c r="C18" s="27" t="s">
        <v>288</v>
      </c>
      <c r="D18" s="27" t="s">
        <v>288</v>
      </c>
      <c r="E18" s="27" t="s">
        <v>289</v>
      </c>
      <c r="F18" s="27" t="s">
        <v>290</v>
      </c>
      <c r="G18" s="31"/>
      <c r="H18" s="26" t="s">
        <v>298</v>
      </c>
      <c r="I18" s="30"/>
    </row>
    <row r="19" ht="15.75" customHeight="1">
      <c r="A19" s="26" t="s">
        <v>281</v>
      </c>
      <c r="B19" s="27" t="s">
        <v>63</v>
      </c>
      <c r="C19" s="27" t="s">
        <v>288</v>
      </c>
      <c r="D19" s="27" t="s">
        <v>288</v>
      </c>
      <c r="E19" s="27" t="s">
        <v>289</v>
      </c>
      <c r="F19" s="27" t="s">
        <v>290</v>
      </c>
      <c r="G19" s="31"/>
      <c r="I19" s="30"/>
    </row>
    <row r="20" ht="15.75" customHeight="1">
      <c r="A20" s="26" t="s">
        <v>281</v>
      </c>
      <c r="B20" s="27" t="s">
        <v>66</v>
      </c>
      <c r="C20" s="27" t="s">
        <v>288</v>
      </c>
      <c r="D20" s="27" t="s">
        <v>288</v>
      </c>
      <c r="E20" s="27" t="s">
        <v>289</v>
      </c>
      <c r="F20" s="27" t="s">
        <v>290</v>
      </c>
      <c r="G20" s="31"/>
      <c r="I20" s="30"/>
    </row>
    <row r="21" ht="15.75" customHeight="1">
      <c r="A21" s="26" t="s">
        <v>281</v>
      </c>
      <c r="B21" s="27" t="s">
        <v>69</v>
      </c>
      <c r="C21" s="27" t="s">
        <v>288</v>
      </c>
      <c r="D21" s="27" t="s">
        <v>288</v>
      </c>
      <c r="E21" s="27" t="s">
        <v>289</v>
      </c>
      <c r="F21" s="27" t="s">
        <v>290</v>
      </c>
      <c r="G21" s="31"/>
      <c r="I21" s="30"/>
    </row>
    <row r="22" ht="15.75" customHeight="1">
      <c r="A22" s="26" t="s">
        <v>281</v>
      </c>
      <c r="B22" s="27" t="s">
        <v>72</v>
      </c>
      <c r="C22" s="27" t="s">
        <v>288</v>
      </c>
      <c r="D22" s="27" t="s">
        <v>288</v>
      </c>
      <c r="E22" s="27" t="s">
        <v>289</v>
      </c>
      <c r="F22" s="27" t="s">
        <v>290</v>
      </c>
      <c r="G22" s="31"/>
      <c r="I22" s="30"/>
    </row>
    <row r="23" ht="15.75" customHeight="1">
      <c r="A23" s="26" t="s">
        <v>278</v>
      </c>
      <c r="B23" s="27" t="s">
        <v>75</v>
      </c>
      <c r="C23" s="27" t="s">
        <v>279</v>
      </c>
      <c r="D23" s="27" t="s">
        <v>279</v>
      </c>
      <c r="E23" s="27" t="s">
        <v>280</v>
      </c>
      <c r="F23" s="27"/>
      <c r="G23" s="31"/>
      <c r="I23" s="30"/>
    </row>
    <row r="24" ht="15.75" customHeight="1">
      <c r="A24" s="26" t="s">
        <v>278</v>
      </c>
      <c r="B24" s="27" t="s">
        <v>78</v>
      </c>
      <c r="C24" s="27" t="s">
        <v>279</v>
      </c>
      <c r="D24" s="27" t="s">
        <v>279</v>
      </c>
      <c r="E24" s="27" t="s">
        <v>280</v>
      </c>
      <c r="F24" s="27"/>
      <c r="G24" s="31"/>
      <c r="I24" s="30"/>
    </row>
    <row r="25" ht="15.75" customHeight="1">
      <c r="A25" s="26" t="s">
        <v>278</v>
      </c>
      <c r="B25" s="27" t="s">
        <v>80</v>
      </c>
      <c r="C25" s="27" t="s">
        <v>279</v>
      </c>
      <c r="D25" s="27" t="s">
        <v>279</v>
      </c>
      <c r="E25" s="27" t="s">
        <v>280</v>
      </c>
      <c r="F25" s="27"/>
      <c r="G25" s="31"/>
      <c r="I25" s="30"/>
    </row>
    <row r="26" ht="15.75" customHeight="1">
      <c r="A26" s="26" t="s">
        <v>278</v>
      </c>
      <c r="B26" s="27" t="s">
        <v>83</v>
      </c>
      <c r="C26" s="27" t="s">
        <v>279</v>
      </c>
      <c r="D26" s="27" t="s">
        <v>279</v>
      </c>
      <c r="E26" s="27" t="s">
        <v>280</v>
      </c>
      <c r="F26" s="27"/>
      <c r="G26" s="31"/>
      <c r="I26" s="30"/>
    </row>
    <row r="27" ht="15.75" customHeight="1">
      <c r="A27" s="26" t="s">
        <v>299</v>
      </c>
      <c r="B27" s="27" t="s">
        <v>86</v>
      </c>
      <c r="C27" s="27" t="s">
        <v>300</v>
      </c>
      <c r="D27" s="27" t="s">
        <v>301</v>
      </c>
      <c r="E27" s="27" t="s">
        <v>288</v>
      </c>
      <c r="F27" s="27" t="s">
        <v>290</v>
      </c>
      <c r="G27" s="31"/>
      <c r="I27" s="30"/>
    </row>
    <row r="28" ht="15.75" customHeight="1">
      <c r="A28" s="26" t="s">
        <v>299</v>
      </c>
      <c r="B28" s="27" t="s">
        <v>89</v>
      </c>
      <c r="C28" s="27" t="s">
        <v>300</v>
      </c>
      <c r="D28" s="27" t="s">
        <v>301</v>
      </c>
      <c r="E28" s="27" t="s">
        <v>288</v>
      </c>
      <c r="F28" s="27" t="s">
        <v>290</v>
      </c>
      <c r="G28" s="31"/>
      <c r="I28" s="30"/>
    </row>
    <row r="29" ht="15.75" customHeight="1">
      <c r="A29" s="26" t="s">
        <v>299</v>
      </c>
      <c r="B29" s="27" t="s">
        <v>92</v>
      </c>
      <c r="C29" s="27" t="s">
        <v>300</v>
      </c>
      <c r="D29" s="27" t="s">
        <v>301</v>
      </c>
      <c r="E29" s="27" t="s">
        <v>288</v>
      </c>
      <c r="F29" s="27" t="s">
        <v>290</v>
      </c>
      <c r="G29" s="31"/>
      <c r="I29" s="30"/>
    </row>
    <row r="30" ht="15.75" customHeight="1">
      <c r="A30" s="26" t="s">
        <v>299</v>
      </c>
      <c r="B30" s="27" t="s">
        <v>95</v>
      </c>
      <c r="C30" s="27" t="s">
        <v>300</v>
      </c>
      <c r="D30" s="27" t="s">
        <v>301</v>
      </c>
      <c r="E30" s="27" t="s">
        <v>288</v>
      </c>
      <c r="F30" s="27" t="s">
        <v>290</v>
      </c>
      <c r="G30" s="31"/>
      <c r="I30" s="30"/>
    </row>
    <row r="31" ht="15.75" customHeight="1">
      <c r="A31" s="26" t="s">
        <v>283</v>
      </c>
      <c r="B31" s="27" t="s">
        <v>98</v>
      </c>
      <c r="C31" s="27" t="s">
        <v>302</v>
      </c>
      <c r="D31" s="27" t="s">
        <v>302</v>
      </c>
      <c r="E31" s="27" t="s">
        <v>288</v>
      </c>
      <c r="F31" s="27" t="s">
        <v>303</v>
      </c>
      <c r="G31" s="31"/>
      <c r="I31" s="30"/>
    </row>
    <row r="32" ht="15.75" customHeight="1">
      <c r="A32" s="26" t="s">
        <v>283</v>
      </c>
      <c r="B32" s="27" t="s">
        <v>101</v>
      </c>
      <c r="C32" s="27" t="s">
        <v>302</v>
      </c>
      <c r="D32" s="27" t="s">
        <v>302</v>
      </c>
      <c r="E32" s="27" t="s">
        <v>288</v>
      </c>
      <c r="F32" s="27" t="s">
        <v>303</v>
      </c>
      <c r="G32" s="31"/>
      <c r="I32" s="30"/>
    </row>
    <row r="33" ht="15.75" customHeight="1">
      <c r="A33" s="26" t="s">
        <v>283</v>
      </c>
      <c r="B33" s="27" t="s">
        <v>104</v>
      </c>
      <c r="C33" s="27" t="s">
        <v>302</v>
      </c>
      <c r="D33" s="27" t="s">
        <v>302</v>
      </c>
      <c r="E33" s="27" t="s">
        <v>288</v>
      </c>
      <c r="F33" s="27" t="s">
        <v>303</v>
      </c>
      <c r="G33" s="31"/>
      <c r="I33" s="30"/>
    </row>
    <row r="34" ht="15.75" customHeight="1">
      <c r="A34" s="26" t="s">
        <v>283</v>
      </c>
      <c r="B34" s="27" t="s">
        <v>107</v>
      </c>
      <c r="C34" s="27" t="s">
        <v>302</v>
      </c>
      <c r="D34" s="27" t="s">
        <v>302</v>
      </c>
      <c r="E34" s="27" t="s">
        <v>288</v>
      </c>
      <c r="F34" s="27" t="s">
        <v>303</v>
      </c>
      <c r="G34" s="31"/>
      <c r="I34" s="30"/>
    </row>
    <row r="35" ht="15.75" customHeight="1">
      <c r="A35" s="26" t="s">
        <v>283</v>
      </c>
      <c r="B35" s="27" t="s">
        <v>110</v>
      </c>
      <c r="C35" s="27" t="s">
        <v>302</v>
      </c>
      <c r="D35" s="27" t="s">
        <v>302</v>
      </c>
      <c r="E35" s="27" t="s">
        <v>288</v>
      </c>
      <c r="F35" s="27" t="s">
        <v>303</v>
      </c>
      <c r="G35" s="31"/>
      <c r="I35" s="30"/>
    </row>
    <row r="36" ht="15.75" customHeight="1">
      <c r="A36" s="26" t="s">
        <v>283</v>
      </c>
      <c r="B36" s="27" t="s">
        <v>113</v>
      </c>
      <c r="C36" s="27" t="s">
        <v>302</v>
      </c>
      <c r="D36" s="27" t="s">
        <v>302</v>
      </c>
      <c r="E36" s="27" t="s">
        <v>288</v>
      </c>
      <c r="F36" s="27" t="s">
        <v>303</v>
      </c>
      <c r="G36" s="31"/>
      <c r="I36" s="30"/>
    </row>
    <row r="37" ht="15.75" customHeight="1">
      <c r="A37" s="26" t="s">
        <v>283</v>
      </c>
      <c r="B37" s="27" t="s">
        <v>116</v>
      </c>
      <c r="C37" s="27" t="s">
        <v>302</v>
      </c>
      <c r="D37" s="27" t="s">
        <v>302</v>
      </c>
      <c r="E37" s="27" t="s">
        <v>288</v>
      </c>
      <c r="F37" s="27" t="s">
        <v>303</v>
      </c>
      <c r="G37" s="31"/>
      <c r="I37" s="30"/>
    </row>
    <row r="38" ht="15.75" customHeight="1">
      <c r="A38" s="26" t="s">
        <v>283</v>
      </c>
      <c r="B38" s="27" t="s">
        <v>119</v>
      </c>
      <c r="C38" s="27" t="s">
        <v>302</v>
      </c>
      <c r="D38" s="27" t="s">
        <v>302</v>
      </c>
      <c r="E38" s="27" t="s">
        <v>288</v>
      </c>
      <c r="F38" s="27" t="s">
        <v>303</v>
      </c>
      <c r="G38" s="31"/>
      <c r="I38" s="30"/>
    </row>
    <row r="39" ht="15.75" customHeight="1">
      <c r="A39" s="26" t="s">
        <v>285</v>
      </c>
      <c r="B39" s="27" t="s">
        <v>122</v>
      </c>
      <c r="C39" s="27" t="s">
        <v>304</v>
      </c>
      <c r="D39" s="27" t="s">
        <v>304</v>
      </c>
      <c r="E39" s="27" t="s">
        <v>305</v>
      </c>
      <c r="F39" s="27" t="s">
        <v>306</v>
      </c>
      <c r="G39" s="31"/>
      <c r="I39" s="30"/>
    </row>
    <row r="40" ht="15.75" customHeight="1">
      <c r="A40" s="26" t="s">
        <v>285</v>
      </c>
      <c r="B40" s="27" t="s">
        <v>125</v>
      </c>
      <c r="C40" s="27" t="s">
        <v>304</v>
      </c>
      <c r="D40" s="27" t="s">
        <v>304</v>
      </c>
      <c r="E40" s="27" t="s">
        <v>305</v>
      </c>
      <c r="F40" s="27" t="s">
        <v>306</v>
      </c>
      <c r="G40" s="31"/>
      <c r="I40" s="30"/>
    </row>
    <row r="41" ht="15.75" customHeight="1">
      <c r="A41" s="26" t="s">
        <v>285</v>
      </c>
      <c r="B41" s="27" t="s">
        <v>128</v>
      </c>
      <c r="C41" s="27" t="s">
        <v>304</v>
      </c>
      <c r="D41" s="27" t="s">
        <v>304</v>
      </c>
      <c r="E41" s="27" t="s">
        <v>305</v>
      </c>
      <c r="F41" s="27" t="s">
        <v>306</v>
      </c>
      <c r="G41" s="31"/>
      <c r="I41" s="30"/>
    </row>
    <row r="42" ht="15.75" customHeight="1">
      <c r="A42" s="26" t="s">
        <v>285</v>
      </c>
      <c r="B42" s="27" t="s">
        <v>131</v>
      </c>
      <c r="C42" s="27" t="s">
        <v>304</v>
      </c>
      <c r="D42" s="27" t="s">
        <v>304</v>
      </c>
      <c r="E42" s="27" t="s">
        <v>305</v>
      </c>
      <c r="F42" s="27" t="s">
        <v>306</v>
      </c>
      <c r="G42" s="31"/>
      <c r="I42" s="30"/>
    </row>
    <row r="43" ht="15.75" customHeight="1">
      <c r="A43" s="26" t="s">
        <v>285</v>
      </c>
      <c r="B43" s="27" t="s">
        <v>134</v>
      </c>
      <c r="C43" s="27" t="s">
        <v>304</v>
      </c>
      <c r="D43" s="27" t="s">
        <v>304</v>
      </c>
      <c r="E43" s="27" t="s">
        <v>305</v>
      </c>
      <c r="F43" s="27" t="s">
        <v>306</v>
      </c>
      <c r="G43" s="31"/>
      <c r="I43" s="30"/>
    </row>
    <row r="44" ht="15.75" customHeight="1">
      <c r="A44" s="26" t="s">
        <v>285</v>
      </c>
      <c r="B44" s="27" t="s">
        <v>137</v>
      </c>
      <c r="C44" s="27" t="s">
        <v>304</v>
      </c>
      <c r="D44" s="27" t="s">
        <v>304</v>
      </c>
      <c r="E44" s="27" t="s">
        <v>305</v>
      </c>
      <c r="F44" s="27" t="s">
        <v>306</v>
      </c>
      <c r="G44" s="31"/>
      <c r="I44" s="30"/>
    </row>
    <row r="45" ht="15.75" customHeight="1">
      <c r="A45" s="26" t="s">
        <v>285</v>
      </c>
      <c r="B45" s="27" t="s">
        <v>140</v>
      </c>
      <c r="C45" s="27" t="s">
        <v>304</v>
      </c>
      <c r="D45" s="27" t="s">
        <v>304</v>
      </c>
      <c r="E45" s="27" t="s">
        <v>305</v>
      </c>
      <c r="F45" s="27" t="s">
        <v>306</v>
      </c>
      <c r="G45" s="31"/>
      <c r="I45" s="30"/>
    </row>
    <row r="46" ht="15.75" customHeight="1">
      <c r="A46" s="26" t="s">
        <v>285</v>
      </c>
      <c r="B46" s="27" t="s">
        <v>141</v>
      </c>
      <c r="C46" s="27" t="s">
        <v>304</v>
      </c>
      <c r="D46" s="27" t="s">
        <v>304</v>
      </c>
      <c r="E46" s="27" t="s">
        <v>305</v>
      </c>
      <c r="F46" s="27" t="s">
        <v>306</v>
      </c>
      <c r="G46" s="31"/>
      <c r="I46" s="30"/>
    </row>
    <row r="47" ht="15.75" customHeight="1">
      <c r="A47" s="26" t="s">
        <v>285</v>
      </c>
      <c r="B47" s="27" t="s">
        <v>142</v>
      </c>
      <c r="C47" s="27" t="s">
        <v>304</v>
      </c>
      <c r="D47" s="27" t="s">
        <v>304</v>
      </c>
      <c r="E47" s="27" t="s">
        <v>305</v>
      </c>
      <c r="F47" s="27" t="s">
        <v>306</v>
      </c>
      <c r="G47" s="31"/>
      <c r="I47" s="30"/>
    </row>
    <row r="48" ht="15.75" customHeight="1">
      <c r="A48" s="26" t="s">
        <v>285</v>
      </c>
      <c r="B48" s="27" t="s">
        <v>143</v>
      </c>
      <c r="C48" s="27" t="s">
        <v>304</v>
      </c>
      <c r="D48" s="27" t="s">
        <v>304</v>
      </c>
      <c r="E48" s="27" t="s">
        <v>305</v>
      </c>
      <c r="F48" s="27" t="s">
        <v>306</v>
      </c>
      <c r="G48" s="31"/>
      <c r="I48" s="30"/>
    </row>
    <row r="49" ht="15.75" customHeight="1">
      <c r="A49" s="26" t="s">
        <v>285</v>
      </c>
      <c r="B49" s="27" t="s">
        <v>144</v>
      </c>
      <c r="C49" s="27" t="s">
        <v>304</v>
      </c>
      <c r="D49" s="27" t="s">
        <v>304</v>
      </c>
      <c r="E49" s="27" t="s">
        <v>305</v>
      </c>
      <c r="F49" s="27" t="s">
        <v>306</v>
      </c>
      <c r="G49" s="31"/>
      <c r="I49" s="30"/>
    </row>
    <row r="50" ht="15.75" customHeight="1">
      <c r="A50" s="26" t="s">
        <v>285</v>
      </c>
      <c r="B50" s="27" t="s">
        <v>145</v>
      </c>
      <c r="C50" s="27" t="s">
        <v>304</v>
      </c>
      <c r="D50" s="27" t="s">
        <v>304</v>
      </c>
      <c r="E50" s="27" t="s">
        <v>305</v>
      </c>
      <c r="F50" s="27" t="s">
        <v>306</v>
      </c>
      <c r="G50" s="31"/>
      <c r="I50" s="30"/>
    </row>
    <row r="51" ht="15.75" customHeight="1">
      <c r="A51" s="26" t="s">
        <v>291</v>
      </c>
      <c r="B51" s="27" t="s">
        <v>146</v>
      </c>
      <c r="C51" s="27" t="s">
        <v>307</v>
      </c>
      <c r="D51" s="27" t="s">
        <v>308</v>
      </c>
      <c r="E51" s="27" t="s">
        <v>309</v>
      </c>
      <c r="F51" s="27" t="s">
        <v>302</v>
      </c>
      <c r="G51" s="31"/>
      <c r="I51" s="30"/>
    </row>
    <row r="52" ht="15.75" customHeight="1">
      <c r="A52" s="26" t="s">
        <v>291</v>
      </c>
      <c r="B52" s="27" t="s">
        <v>147</v>
      </c>
      <c r="C52" s="27" t="s">
        <v>307</v>
      </c>
      <c r="D52" s="27" t="s">
        <v>308</v>
      </c>
      <c r="E52" s="27" t="s">
        <v>309</v>
      </c>
      <c r="F52" s="27" t="s">
        <v>302</v>
      </c>
      <c r="G52" s="31"/>
      <c r="I52" s="30"/>
    </row>
    <row r="53" ht="15.75" customHeight="1">
      <c r="A53" s="26" t="s">
        <v>291</v>
      </c>
      <c r="B53" s="27" t="s">
        <v>148</v>
      </c>
      <c r="C53" s="27" t="s">
        <v>307</v>
      </c>
      <c r="D53" s="27" t="s">
        <v>308</v>
      </c>
      <c r="E53" s="27" t="s">
        <v>309</v>
      </c>
      <c r="F53" s="27" t="s">
        <v>302</v>
      </c>
      <c r="G53" s="31"/>
      <c r="I53" s="30"/>
    </row>
    <row r="54" ht="15.75" customHeight="1">
      <c r="A54" s="26" t="s">
        <v>291</v>
      </c>
      <c r="B54" s="27" t="s">
        <v>149</v>
      </c>
      <c r="C54" s="27" t="s">
        <v>307</v>
      </c>
      <c r="D54" s="27" t="s">
        <v>308</v>
      </c>
      <c r="E54" s="27" t="s">
        <v>309</v>
      </c>
      <c r="F54" s="27" t="s">
        <v>302</v>
      </c>
      <c r="G54" s="31"/>
      <c r="I54" s="30"/>
    </row>
    <row r="55" ht="15.75" customHeight="1">
      <c r="A55" s="26" t="s">
        <v>299</v>
      </c>
      <c r="B55" s="27" t="s">
        <v>150</v>
      </c>
      <c r="C55" s="27" t="s">
        <v>300</v>
      </c>
      <c r="D55" s="27" t="s">
        <v>301</v>
      </c>
      <c r="E55" s="27" t="s">
        <v>288</v>
      </c>
      <c r="F55" s="27" t="s">
        <v>290</v>
      </c>
      <c r="G55" s="31"/>
      <c r="I55" s="30"/>
    </row>
    <row r="56" ht="15.75" customHeight="1">
      <c r="A56" s="26" t="s">
        <v>299</v>
      </c>
      <c r="B56" s="27" t="s">
        <v>151</v>
      </c>
      <c r="C56" s="27" t="s">
        <v>300</v>
      </c>
      <c r="D56" s="27" t="s">
        <v>301</v>
      </c>
      <c r="E56" s="27" t="s">
        <v>288</v>
      </c>
      <c r="F56" s="27" t="s">
        <v>290</v>
      </c>
      <c r="G56" s="31"/>
      <c r="I56" s="30"/>
    </row>
    <row r="57" ht="15.75" customHeight="1">
      <c r="A57" s="26" t="s">
        <v>299</v>
      </c>
      <c r="B57" s="27" t="s">
        <v>152</v>
      </c>
      <c r="C57" s="27" t="s">
        <v>300</v>
      </c>
      <c r="D57" s="27" t="s">
        <v>301</v>
      </c>
      <c r="E57" s="27" t="s">
        <v>288</v>
      </c>
      <c r="F57" s="27" t="s">
        <v>290</v>
      </c>
      <c r="G57" s="31"/>
      <c r="I57" s="30"/>
    </row>
    <row r="58" ht="15.75" customHeight="1">
      <c r="A58" s="26" t="s">
        <v>299</v>
      </c>
      <c r="B58" s="27" t="s">
        <v>153</v>
      </c>
      <c r="C58" s="27" t="s">
        <v>300</v>
      </c>
      <c r="D58" s="27" t="s">
        <v>301</v>
      </c>
      <c r="E58" s="27" t="s">
        <v>288</v>
      </c>
      <c r="F58" s="27" t="s">
        <v>290</v>
      </c>
      <c r="G58" s="31"/>
      <c r="I58" s="30"/>
    </row>
    <row r="59" ht="15.75" customHeight="1">
      <c r="A59" s="26" t="s">
        <v>295</v>
      </c>
      <c r="B59" s="27" t="s">
        <v>154</v>
      </c>
      <c r="C59" s="27" t="s">
        <v>310</v>
      </c>
      <c r="D59" s="27" t="s">
        <v>279</v>
      </c>
      <c r="E59" s="27" t="s">
        <v>288</v>
      </c>
      <c r="F59" s="27" t="s">
        <v>308</v>
      </c>
      <c r="G59" s="31"/>
      <c r="I59" s="30"/>
    </row>
    <row r="60" ht="15.75" customHeight="1">
      <c r="A60" s="26" t="s">
        <v>295</v>
      </c>
      <c r="B60" s="27" t="s">
        <v>155</v>
      </c>
      <c r="C60" s="27" t="s">
        <v>310</v>
      </c>
      <c r="D60" s="27" t="s">
        <v>279</v>
      </c>
      <c r="E60" s="27" t="s">
        <v>288</v>
      </c>
      <c r="F60" s="27" t="s">
        <v>308</v>
      </c>
      <c r="G60" s="31"/>
      <c r="I60" s="30"/>
    </row>
    <row r="61" ht="15.75" customHeight="1">
      <c r="A61" s="26" t="s">
        <v>295</v>
      </c>
      <c r="B61" s="27" t="s">
        <v>156</v>
      </c>
      <c r="C61" s="27" t="s">
        <v>310</v>
      </c>
      <c r="D61" s="27" t="s">
        <v>279</v>
      </c>
      <c r="E61" s="27" t="s">
        <v>288</v>
      </c>
      <c r="F61" s="27" t="s">
        <v>308</v>
      </c>
      <c r="G61" s="31"/>
      <c r="I61" s="30"/>
    </row>
    <row r="62" ht="15.75" customHeight="1">
      <c r="A62" s="26" t="s">
        <v>295</v>
      </c>
      <c r="B62" s="27" t="s">
        <v>157</v>
      </c>
      <c r="C62" s="27" t="s">
        <v>310</v>
      </c>
      <c r="D62" s="27" t="s">
        <v>279</v>
      </c>
      <c r="E62" s="27" t="s">
        <v>288</v>
      </c>
      <c r="F62" s="27" t="s">
        <v>308</v>
      </c>
      <c r="G62" s="31"/>
      <c r="I62" s="30"/>
    </row>
    <row r="63" ht="15.75" customHeight="1">
      <c r="A63" s="26" t="s">
        <v>295</v>
      </c>
      <c r="B63" s="27" t="s">
        <v>158</v>
      </c>
      <c r="C63" s="27" t="s">
        <v>310</v>
      </c>
      <c r="D63" s="27" t="s">
        <v>279</v>
      </c>
      <c r="E63" s="27" t="s">
        <v>288</v>
      </c>
      <c r="F63" s="27" t="s">
        <v>308</v>
      </c>
      <c r="G63" s="31"/>
      <c r="I63" s="30"/>
    </row>
    <row r="64" ht="15.75" customHeight="1">
      <c r="A64" s="26" t="s">
        <v>295</v>
      </c>
      <c r="B64" s="27" t="s">
        <v>159</v>
      </c>
      <c r="C64" s="27" t="s">
        <v>310</v>
      </c>
      <c r="D64" s="27" t="s">
        <v>279</v>
      </c>
      <c r="E64" s="27" t="s">
        <v>288</v>
      </c>
      <c r="F64" s="27" t="s">
        <v>308</v>
      </c>
      <c r="G64" s="31"/>
      <c r="I64" s="30"/>
    </row>
    <row r="65" ht="15.75" customHeight="1">
      <c r="A65" s="26" t="s">
        <v>295</v>
      </c>
      <c r="B65" s="27" t="s">
        <v>160</v>
      </c>
      <c r="C65" s="27" t="s">
        <v>310</v>
      </c>
      <c r="D65" s="27" t="s">
        <v>279</v>
      </c>
      <c r="E65" s="27" t="s">
        <v>288</v>
      </c>
      <c r="F65" s="27" t="s">
        <v>308</v>
      </c>
      <c r="G65" s="31"/>
      <c r="I65" s="30"/>
    </row>
    <row r="66" ht="15.75" customHeight="1">
      <c r="A66" s="26" t="s">
        <v>295</v>
      </c>
      <c r="B66" s="27" t="s">
        <v>161</v>
      </c>
      <c r="C66" s="27" t="s">
        <v>310</v>
      </c>
      <c r="D66" s="27" t="s">
        <v>279</v>
      </c>
      <c r="E66" s="27" t="s">
        <v>288</v>
      </c>
      <c r="F66" s="27" t="s">
        <v>308</v>
      </c>
      <c r="G66" s="31"/>
      <c r="I66" s="30"/>
    </row>
    <row r="67" ht="15.75" customHeight="1">
      <c r="A67" s="26" t="s">
        <v>296</v>
      </c>
      <c r="B67" s="27" t="s">
        <v>162</v>
      </c>
      <c r="C67" s="27" t="s">
        <v>304</v>
      </c>
      <c r="D67" s="27" t="s">
        <v>311</v>
      </c>
      <c r="E67" s="27" t="s">
        <v>312</v>
      </c>
      <c r="F67" s="27" t="s">
        <v>313</v>
      </c>
      <c r="G67" s="31"/>
      <c r="I67" s="30"/>
    </row>
    <row r="68" ht="15.75" customHeight="1">
      <c r="A68" s="26" t="s">
        <v>296</v>
      </c>
      <c r="B68" s="27" t="s">
        <v>163</v>
      </c>
      <c r="C68" s="27" t="s">
        <v>304</v>
      </c>
      <c r="D68" s="27" t="s">
        <v>311</v>
      </c>
      <c r="E68" s="27" t="s">
        <v>312</v>
      </c>
      <c r="F68" s="27" t="s">
        <v>313</v>
      </c>
      <c r="G68" s="31"/>
      <c r="I68" s="30"/>
    </row>
    <row r="69" ht="15.75" customHeight="1">
      <c r="A69" s="26" t="s">
        <v>296</v>
      </c>
      <c r="B69" s="27" t="s">
        <v>164</v>
      </c>
      <c r="C69" s="27" t="s">
        <v>304</v>
      </c>
      <c r="D69" s="27" t="s">
        <v>311</v>
      </c>
      <c r="E69" s="27" t="s">
        <v>312</v>
      </c>
      <c r="F69" s="27" t="s">
        <v>313</v>
      </c>
      <c r="G69" s="31"/>
      <c r="I69" s="30"/>
    </row>
    <row r="70" ht="15.75" customHeight="1">
      <c r="A70" s="26" t="s">
        <v>296</v>
      </c>
      <c r="B70" s="27" t="s">
        <v>165</v>
      </c>
      <c r="C70" s="27" t="s">
        <v>304</v>
      </c>
      <c r="D70" s="27" t="s">
        <v>311</v>
      </c>
      <c r="E70" s="27" t="s">
        <v>312</v>
      </c>
      <c r="F70" s="27" t="s">
        <v>313</v>
      </c>
      <c r="G70" s="31"/>
      <c r="I70" s="30"/>
    </row>
    <row r="71" ht="15.75" customHeight="1">
      <c r="A71" s="26" t="s">
        <v>296</v>
      </c>
      <c r="B71" s="27" t="s">
        <v>166</v>
      </c>
      <c r="C71" s="27" t="s">
        <v>304</v>
      </c>
      <c r="D71" s="27" t="s">
        <v>311</v>
      </c>
      <c r="E71" s="27" t="s">
        <v>312</v>
      </c>
      <c r="F71" s="27" t="s">
        <v>313</v>
      </c>
      <c r="G71" s="31"/>
      <c r="I71" s="30"/>
    </row>
    <row r="72" ht="15.75" customHeight="1">
      <c r="A72" s="26" t="s">
        <v>296</v>
      </c>
      <c r="B72" s="27" t="s">
        <v>167</v>
      </c>
      <c r="C72" s="27" t="s">
        <v>304</v>
      </c>
      <c r="D72" s="27" t="s">
        <v>311</v>
      </c>
      <c r="E72" s="27" t="s">
        <v>312</v>
      </c>
      <c r="F72" s="27" t="s">
        <v>313</v>
      </c>
      <c r="G72" s="31"/>
      <c r="I72" s="30"/>
    </row>
    <row r="73" ht="15.75" customHeight="1">
      <c r="A73" s="26" t="s">
        <v>296</v>
      </c>
      <c r="B73" s="27" t="s">
        <v>168</v>
      </c>
      <c r="C73" s="27" t="s">
        <v>304</v>
      </c>
      <c r="D73" s="27" t="s">
        <v>311</v>
      </c>
      <c r="E73" s="27" t="s">
        <v>312</v>
      </c>
      <c r="F73" s="27" t="s">
        <v>313</v>
      </c>
      <c r="G73" s="31"/>
      <c r="I73" s="30"/>
    </row>
    <row r="74" ht="15.75" customHeight="1">
      <c r="A74" s="26" t="s">
        <v>296</v>
      </c>
      <c r="B74" s="27" t="s">
        <v>169</v>
      </c>
      <c r="C74" s="27" t="s">
        <v>304</v>
      </c>
      <c r="D74" s="27" t="s">
        <v>311</v>
      </c>
      <c r="E74" s="27" t="s">
        <v>312</v>
      </c>
      <c r="F74" s="27" t="s">
        <v>313</v>
      </c>
      <c r="G74" s="31"/>
      <c r="I74" s="30"/>
    </row>
    <row r="75" ht="15.75" customHeight="1">
      <c r="A75" s="26" t="s">
        <v>296</v>
      </c>
      <c r="B75" s="27" t="s">
        <v>170</v>
      </c>
      <c r="C75" s="27" t="s">
        <v>304</v>
      </c>
      <c r="D75" s="27" t="s">
        <v>311</v>
      </c>
      <c r="E75" s="27" t="s">
        <v>312</v>
      </c>
      <c r="F75" s="27" t="s">
        <v>313</v>
      </c>
      <c r="G75" s="31"/>
      <c r="I75" s="30"/>
    </row>
    <row r="76" ht="15.75" customHeight="1">
      <c r="A76" s="26" t="s">
        <v>296</v>
      </c>
      <c r="B76" s="27" t="s">
        <v>171</v>
      </c>
      <c r="C76" s="27" t="s">
        <v>304</v>
      </c>
      <c r="D76" s="27" t="s">
        <v>311</v>
      </c>
      <c r="E76" s="27" t="s">
        <v>312</v>
      </c>
      <c r="F76" s="27" t="s">
        <v>313</v>
      </c>
      <c r="G76" s="31"/>
      <c r="I76" s="30"/>
    </row>
    <row r="77" ht="15.75" customHeight="1">
      <c r="A77" s="26" t="s">
        <v>296</v>
      </c>
      <c r="B77" s="27" t="s">
        <v>172</v>
      </c>
      <c r="C77" s="27" t="s">
        <v>304</v>
      </c>
      <c r="D77" s="27" t="s">
        <v>311</v>
      </c>
      <c r="E77" s="27" t="s">
        <v>312</v>
      </c>
      <c r="F77" s="27" t="s">
        <v>313</v>
      </c>
      <c r="G77" s="31"/>
      <c r="I77" s="30"/>
    </row>
    <row r="78" ht="15.75" customHeight="1">
      <c r="A78" s="26" t="s">
        <v>296</v>
      </c>
      <c r="B78" s="27" t="s">
        <v>173</v>
      </c>
      <c r="C78" s="27" t="s">
        <v>304</v>
      </c>
      <c r="D78" s="27" t="s">
        <v>311</v>
      </c>
      <c r="E78" s="27" t="s">
        <v>312</v>
      </c>
      <c r="F78" s="27" t="s">
        <v>313</v>
      </c>
      <c r="G78" s="31"/>
      <c r="I78" s="30"/>
    </row>
    <row r="79" ht="15.75" customHeight="1">
      <c r="A79" s="26" t="s">
        <v>282</v>
      </c>
      <c r="B79" s="27" t="s">
        <v>174</v>
      </c>
      <c r="C79" s="27" t="s">
        <v>279</v>
      </c>
      <c r="D79" s="27" t="s">
        <v>301</v>
      </c>
      <c r="E79" s="27" t="s">
        <v>314</v>
      </c>
      <c r="F79" s="27" t="s">
        <v>315</v>
      </c>
      <c r="G79" s="31"/>
      <c r="I79" s="30"/>
    </row>
    <row r="80" ht="15.75" customHeight="1">
      <c r="A80" s="26" t="s">
        <v>282</v>
      </c>
      <c r="B80" s="27" t="s">
        <v>175</v>
      </c>
      <c r="C80" s="27" t="s">
        <v>279</v>
      </c>
      <c r="D80" s="27" t="s">
        <v>301</v>
      </c>
      <c r="E80" s="27" t="s">
        <v>314</v>
      </c>
      <c r="F80" s="27" t="s">
        <v>315</v>
      </c>
      <c r="G80" s="31"/>
      <c r="I80" s="30"/>
    </row>
    <row r="81" ht="15.75" customHeight="1">
      <c r="A81" s="26" t="s">
        <v>282</v>
      </c>
      <c r="B81" s="27" t="s">
        <v>176</v>
      </c>
      <c r="C81" s="27" t="s">
        <v>279</v>
      </c>
      <c r="D81" s="27" t="s">
        <v>301</v>
      </c>
      <c r="E81" s="27" t="s">
        <v>314</v>
      </c>
      <c r="F81" s="27" t="s">
        <v>315</v>
      </c>
      <c r="G81" s="31"/>
      <c r="I81" s="30"/>
    </row>
    <row r="82" ht="15.75" customHeight="1">
      <c r="A82" s="26" t="s">
        <v>282</v>
      </c>
      <c r="B82" s="27" t="s">
        <v>177</v>
      </c>
      <c r="C82" s="27" t="s">
        <v>279</v>
      </c>
      <c r="D82" s="27" t="s">
        <v>301</v>
      </c>
      <c r="E82" s="27" t="s">
        <v>314</v>
      </c>
      <c r="F82" s="27" t="s">
        <v>315</v>
      </c>
      <c r="G82" s="31"/>
      <c r="I82" s="30"/>
    </row>
    <row r="83" ht="15.75" customHeight="1">
      <c r="A83" s="26" t="s">
        <v>282</v>
      </c>
      <c r="B83" s="27" t="s">
        <v>178</v>
      </c>
      <c r="C83" s="27" t="s">
        <v>279</v>
      </c>
      <c r="D83" s="27" t="s">
        <v>301</v>
      </c>
      <c r="E83" s="27" t="s">
        <v>314</v>
      </c>
      <c r="F83" s="27" t="s">
        <v>315</v>
      </c>
      <c r="G83" s="31"/>
      <c r="I83" s="30"/>
    </row>
    <row r="84" ht="15.75" customHeight="1">
      <c r="A84" s="26" t="s">
        <v>282</v>
      </c>
      <c r="B84" s="27" t="s">
        <v>179</v>
      </c>
      <c r="C84" s="27" t="s">
        <v>279</v>
      </c>
      <c r="D84" s="27" t="s">
        <v>301</v>
      </c>
      <c r="E84" s="27" t="s">
        <v>314</v>
      </c>
      <c r="F84" s="27" t="s">
        <v>315</v>
      </c>
      <c r="G84" s="31"/>
      <c r="I84" s="30"/>
    </row>
    <row r="85" ht="15.75" customHeight="1">
      <c r="A85" s="26" t="s">
        <v>282</v>
      </c>
      <c r="B85" s="27" t="s">
        <v>180</v>
      </c>
      <c r="C85" s="27" t="s">
        <v>279</v>
      </c>
      <c r="D85" s="27" t="s">
        <v>301</v>
      </c>
      <c r="E85" s="27" t="s">
        <v>314</v>
      </c>
      <c r="F85" s="27" t="s">
        <v>315</v>
      </c>
      <c r="G85" s="31"/>
      <c r="I85" s="30"/>
    </row>
    <row r="86" ht="15.75" customHeight="1">
      <c r="A86" s="26" t="s">
        <v>282</v>
      </c>
      <c r="B86" s="27" t="s">
        <v>181</v>
      </c>
      <c r="C86" s="27" t="s">
        <v>279</v>
      </c>
      <c r="D86" s="27" t="s">
        <v>301</v>
      </c>
      <c r="E86" s="27" t="s">
        <v>314</v>
      </c>
      <c r="F86" s="27" t="s">
        <v>315</v>
      </c>
      <c r="G86" s="31"/>
      <c r="I86" s="30"/>
    </row>
    <row r="87" ht="15.75" customHeight="1">
      <c r="A87" s="26" t="s">
        <v>292</v>
      </c>
      <c r="B87" s="27" t="s">
        <v>182</v>
      </c>
      <c r="C87" s="27" t="s">
        <v>316</v>
      </c>
      <c r="D87" s="27" t="s">
        <v>288</v>
      </c>
      <c r="E87" s="27" t="s">
        <v>289</v>
      </c>
      <c r="F87" s="27" t="s">
        <v>288</v>
      </c>
      <c r="G87" s="31"/>
      <c r="I87" s="30"/>
    </row>
    <row r="88" ht="15.75" customHeight="1">
      <c r="A88" s="26" t="s">
        <v>292</v>
      </c>
      <c r="B88" s="27" t="s">
        <v>183</v>
      </c>
      <c r="C88" s="27" t="s">
        <v>316</v>
      </c>
      <c r="D88" s="27" t="s">
        <v>288</v>
      </c>
      <c r="E88" s="27" t="s">
        <v>289</v>
      </c>
      <c r="F88" s="27" t="s">
        <v>288</v>
      </c>
      <c r="G88" s="31"/>
      <c r="I88" s="30"/>
    </row>
    <row r="89" ht="15.75" customHeight="1">
      <c r="A89" s="26" t="s">
        <v>292</v>
      </c>
      <c r="B89" s="27" t="s">
        <v>184</v>
      </c>
      <c r="C89" s="27" t="s">
        <v>316</v>
      </c>
      <c r="D89" s="27" t="s">
        <v>288</v>
      </c>
      <c r="E89" s="27" t="s">
        <v>289</v>
      </c>
      <c r="F89" s="27" t="s">
        <v>288</v>
      </c>
      <c r="G89" s="31"/>
      <c r="I89" s="30"/>
    </row>
    <row r="90" ht="15.75" customHeight="1">
      <c r="A90" s="26" t="s">
        <v>292</v>
      </c>
      <c r="B90" s="27" t="s">
        <v>185</v>
      </c>
      <c r="C90" s="27" t="s">
        <v>316</v>
      </c>
      <c r="D90" s="27" t="s">
        <v>288</v>
      </c>
      <c r="E90" s="27" t="s">
        <v>289</v>
      </c>
      <c r="F90" s="27" t="s">
        <v>288</v>
      </c>
      <c r="G90" s="31"/>
      <c r="I90" s="30"/>
    </row>
    <row r="91" ht="15.75" customHeight="1">
      <c r="A91" s="26" t="s">
        <v>292</v>
      </c>
      <c r="B91" s="27" t="s">
        <v>186</v>
      </c>
      <c r="C91" s="27" t="s">
        <v>316</v>
      </c>
      <c r="D91" s="27" t="s">
        <v>288</v>
      </c>
      <c r="E91" s="27" t="s">
        <v>289</v>
      </c>
      <c r="F91" s="27" t="s">
        <v>288</v>
      </c>
      <c r="G91" s="31"/>
      <c r="I91" s="30"/>
    </row>
    <row r="92" ht="15.75" customHeight="1">
      <c r="A92" s="26" t="s">
        <v>292</v>
      </c>
      <c r="B92" s="27" t="s">
        <v>187</v>
      </c>
      <c r="C92" s="27" t="s">
        <v>316</v>
      </c>
      <c r="D92" s="27" t="s">
        <v>288</v>
      </c>
      <c r="E92" s="27" t="s">
        <v>289</v>
      </c>
      <c r="F92" s="27" t="s">
        <v>288</v>
      </c>
      <c r="G92" s="31"/>
      <c r="I92" s="30"/>
    </row>
    <row r="93" ht="15.75" customHeight="1">
      <c r="A93" s="26" t="s">
        <v>292</v>
      </c>
      <c r="B93" s="27" t="s">
        <v>188</v>
      </c>
      <c r="C93" s="27" t="s">
        <v>316</v>
      </c>
      <c r="D93" s="27" t="s">
        <v>288</v>
      </c>
      <c r="E93" s="27" t="s">
        <v>289</v>
      </c>
      <c r="F93" s="27" t="s">
        <v>288</v>
      </c>
      <c r="G93" s="31"/>
      <c r="I93" s="30"/>
    </row>
    <row r="94" ht="15.75" customHeight="1">
      <c r="A94" s="26" t="s">
        <v>292</v>
      </c>
      <c r="B94" s="27" t="s">
        <v>189</v>
      </c>
      <c r="C94" s="27" t="s">
        <v>316</v>
      </c>
      <c r="D94" s="27" t="s">
        <v>288</v>
      </c>
      <c r="E94" s="27" t="s">
        <v>289</v>
      </c>
      <c r="F94" s="27" t="s">
        <v>288</v>
      </c>
      <c r="G94" s="31"/>
      <c r="I94" s="30"/>
    </row>
    <row r="95" ht="15.75" customHeight="1">
      <c r="A95" s="26" t="s">
        <v>293</v>
      </c>
      <c r="B95" s="27" t="s">
        <v>190</v>
      </c>
      <c r="C95" s="27" t="s">
        <v>304</v>
      </c>
      <c r="D95" s="27" t="s">
        <v>317</v>
      </c>
      <c r="E95" s="27" t="s">
        <v>289</v>
      </c>
      <c r="F95" s="27"/>
      <c r="G95" s="31"/>
      <c r="I95" s="30"/>
    </row>
    <row r="96" ht="15.75" customHeight="1">
      <c r="A96" s="26" t="s">
        <v>293</v>
      </c>
      <c r="B96" s="27" t="s">
        <v>191</v>
      </c>
      <c r="C96" s="27" t="s">
        <v>304</v>
      </c>
      <c r="D96" s="27" t="s">
        <v>317</v>
      </c>
      <c r="E96" s="27" t="s">
        <v>289</v>
      </c>
      <c r="F96" s="27"/>
      <c r="G96" s="31"/>
      <c r="I96" s="30"/>
    </row>
    <row r="97" ht="15.75" customHeight="1">
      <c r="A97" s="26" t="s">
        <v>293</v>
      </c>
      <c r="B97" s="27" t="s">
        <v>192</v>
      </c>
      <c r="C97" s="27" t="s">
        <v>304</v>
      </c>
      <c r="D97" s="27" t="s">
        <v>317</v>
      </c>
      <c r="E97" s="27" t="s">
        <v>289</v>
      </c>
      <c r="F97" s="27"/>
      <c r="G97" s="31"/>
      <c r="I97" s="30"/>
    </row>
    <row r="98" ht="15.75" customHeight="1">
      <c r="A98" s="26" t="s">
        <v>293</v>
      </c>
      <c r="B98" s="27" t="s">
        <v>193</v>
      </c>
      <c r="C98" s="27" t="s">
        <v>304</v>
      </c>
      <c r="D98" s="27" t="s">
        <v>317</v>
      </c>
      <c r="E98" s="27" t="s">
        <v>289</v>
      </c>
      <c r="F98" s="27"/>
      <c r="G98" s="31"/>
      <c r="I98" s="30"/>
    </row>
    <row r="99" ht="15.75" customHeight="1">
      <c r="A99" s="26" t="s">
        <v>293</v>
      </c>
      <c r="B99" s="27" t="s">
        <v>194</v>
      </c>
      <c r="C99" s="27" t="s">
        <v>304</v>
      </c>
      <c r="D99" s="27" t="s">
        <v>317</v>
      </c>
      <c r="E99" s="27" t="s">
        <v>289</v>
      </c>
      <c r="F99" s="27"/>
      <c r="G99" s="31"/>
      <c r="I99" s="30"/>
    </row>
    <row r="100" ht="15.75" customHeight="1">
      <c r="A100" s="26" t="s">
        <v>293</v>
      </c>
      <c r="B100" s="27" t="s">
        <v>195</v>
      </c>
      <c r="C100" s="27" t="s">
        <v>304</v>
      </c>
      <c r="D100" s="27" t="s">
        <v>317</v>
      </c>
      <c r="E100" s="27" t="s">
        <v>289</v>
      </c>
      <c r="F100" s="27"/>
      <c r="G100" s="31"/>
      <c r="I100" s="30"/>
    </row>
    <row r="101" ht="15.75" customHeight="1">
      <c r="A101" s="26" t="s">
        <v>293</v>
      </c>
      <c r="B101" s="27" t="s">
        <v>196</v>
      </c>
      <c r="C101" s="27" t="s">
        <v>304</v>
      </c>
      <c r="D101" s="27" t="s">
        <v>317</v>
      </c>
      <c r="E101" s="27" t="s">
        <v>289</v>
      </c>
      <c r="F101" s="27"/>
      <c r="G101" s="31"/>
      <c r="I101" s="30"/>
    </row>
    <row r="102" ht="15.75" customHeight="1">
      <c r="A102" s="26" t="s">
        <v>293</v>
      </c>
      <c r="B102" s="27" t="s">
        <v>197</v>
      </c>
      <c r="C102" s="27" t="s">
        <v>304</v>
      </c>
      <c r="D102" s="27" t="s">
        <v>317</v>
      </c>
      <c r="E102" s="27" t="s">
        <v>289</v>
      </c>
      <c r="F102" s="27"/>
      <c r="G102" s="31"/>
      <c r="I102" s="30"/>
    </row>
    <row r="103" ht="15.75" customHeight="1">
      <c r="A103" s="26" t="s">
        <v>292</v>
      </c>
      <c r="B103" s="27" t="s">
        <v>198</v>
      </c>
      <c r="C103" s="27" t="s">
        <v>316</v>
      </c>
      <c r="D103" s="27" t="s">
        <v>288</v>
      </c>
      <c r="E103" s="27" t="s">
        <v>289</v>
      </c>
      <c r="F103" s="27" t="s">
        <v>288</v>
      </c>
      <c r="G103" s="31"/>
      <c r="I103" s="30"/>
    </row>
    <row r="104" ht="15.75" customHeight="1">
      <c r="A104" s="26" t="s">
        <v>292</v>
      </c>
      <c r="B104" s="27" t="s">
        <v>199</v>
      </c>
      <c r="C104" s="27" t="s">
        <v>316</v>
      </c>
      <c r="D104" s="27" t="s">
        <v>288</v>
      </c>
      <c r="E104" s="27" t="s">
        <v>289</v>
      </c>
      <c r="F104" s="27" t="s">
        <v>288</v>
      </c>
      <c r="G104" s="31"/>
      <c r="I104" s="30"/>
    </row>
    <row r="105" ht="15.75" customHeight="1">
      <c r="A105" s="26" t="s">
        <v>292</v>
      </c>
      <c r="B105" s="27" t="s">
        <v>200</v>
      </c>
      <c r="C105" s="27" t="s">
        <v>316</v>
      </c>
      <c r="D105" s="27" t="s">
        <v>288</v>
      </c>
      <c r="E105" s="27" t="s">
        <v>289</v>
      </c>
      <c r="F105" s="27" t="s">
        <v>288</v>
      </c>
      <c r="G105" s="31"/>
      <c r="I105" s="30"/>
    </row>
    <row r="106" ht="15.75" customHeight="1">
      <c r="A106" s="26" t="s">
        <v>292</v>
      </c>
      <c r="B106" s="27" t="s">
        <v>201</v>
      </c>
      <c r="C106" s="27" t="s">
        <v>316</v>
      </c>
      <c r="D106" s="27" t="s">
        <v>288</v>
      </c>
      <c r="E106" s="27" t="s">
        <v>289</v>
      </c>
      <c r="F106" s="27" t="s">
        <v>288</v>
      </c>
      <c r="G106" s="31"/>
      <c r="I106" s="30"/>
    </row>
    <row r="107" ht="15.75" customHeight="1">
      <c r="A107" s="26" t="s">
        <v>293</v>
      </c>
      <c r="B107" s="27" t="s">
        <v>202</v>
      </c>
      <c r="C107" s="27" t="s">
        <v>316</v>
      </c>
      <c r="D107" s="27" t="s">
        <v>304</v>
      </c>
      <c r="E107" s="27" t="s">
        <v>289</v>
      </c>
      <c r="F107" s="27"/>
      <c r="G107" s="31"/>
      <c r="I107" s="30"/>
    </row>
    <row r="108" ht="15.75" customHeight="1">
      <c r="A108" s="26" t="s">
        <v>293</v>
      </c>
      <c r="B108" s="27" t="s">
        <v>203</v>
      </c>
      <c r="C108" s="27" t="s">
        <v>316</v>
      </c>
      <c r="D108" s="27" t="s">
        <v>304</v>
      </c>
      <c r="E108" s="27" t="s">
        <v>289</v>
      </c>
      <c r="F108" s="27"/>
      <c r="G108" s="31"/>
      <c r="I108" s="30"/>
    </row>
    <row r="109" ht="15.75" customHeight="1">
      <c r="A109" s="26" t="s">
        <v>293</v>
      </c>
      <c r="B109" s="27" t="s">
        <v>204</v>
      </c>
      <c r="C109" s="27" t="s">
        <v>316</v>
      </c>
      <c r="D109" s="27" t="s">
        <v>304</v>
      </c>
      <c r="E109" s="27" t="s">
        <v>289</v>
      </c>
      <c r="F109" s="27"/>
      <c r="G109" s="31"/>
      <c r="I109" s="30"/>
    </row>
    <row r="110" ht="15.75" customHeight="1">
      <c r="A110" s="26" t="s">
        <v>293</v>
      </c>
      <c r="B110" s="27" t="s">
        <v>205</v>
      </c>
      <c r="C110" s="27" t="s">
        <v>316</v>
      </c>
      <c r="D110" s="27" t="s">
        <v>304</v>
      </c>
      <c r="E110" s="27" t="s">
        <v>289</v>
      </c>
      <c r="F110" s="27"/>
      <c r="G110" s="31"/>
      <c r="I110" s="30"/>
    </row>
    <row r="111" ht="15.75" customHeight="1">
      <c r="A111" s="26" t="s">
        <v>297</v>
      </c>
      <c r="B111" s="27" t="s">
        <v>206</v>
      </c>
      <c r="C111" s="27" t="s">
        <v>310</v>
      </c>
      <c r="D111" s="27" t="s">
        <v>311</v>
      </c>
      <c r="E111" s="27" t="s">
        <v>289</v>
      </c>
      <c r="F111" s="27" t="s">
        <v>288</v>
      </c>
      <c r="G111" s="31"/>
      <c r="I111" s="30"/>
    </row>
    <row r="112" ht="15.75" customHeight="1">
      <c r="A112" s="26" t="s">
        <v>297</v>
      </c>
      <c r="B112" s="27" t="s">
        <v>207</v>
      </c>
      <c r="C112" s="27" t="s">
        <v>310</v>
      </c>
      <c r="D112" s="27" t="s">
        <v>311</v>
      </c>
      <c r="E112" s="27" t="s">
        <v>289</v>
      </c>
      <c r="F112" s="27" t="s">
        <v>288</v>
      </c>
      <c r="G112" s="31"/>
      <c r="I112" s="30"/>
    </row>
    <row r="113" ht="15.75" customHeight="1">
      <c r="A113" s="26" t="s">
        <v>297</v>
      </c>
      <c r="B113" s="27" t="s">
        <v>208</v>
      </c>
      <c r="C113" s="27" t="s">
        <v>310</v>
      </c>
      <c r="D113" s="27" t="s">
        <v>311</v>
      </c>
      <c r="E113" s="27" t="s">
        <v>289</v>
      </c>
      <c r="F113" s="27" t="s">
        <v>288</v>
      </c>
      <c r="G113" s="31"/>
      <c r="I113" s="30"/>
    </row>
    <row r="114" ht="15.75" customHeight="1">
      <c r="A114" s="26" t="s">
        <v>297</v>
      </c>
      <c r="B114" s="27" t="s">
        <v>209</v>
      </c>
      <c r="C114" s="27" t="s">
        <v>310</v>
      </c>
      <c r="D114" s="27" t="s">
        <v>311</v>
      </c>
      <c r="E114" s="27" t="s">
        <v>289</v>
      </c>
      <c r="F114" s="27" t="s">
        <v>288</v>
      </c>
      <c r="G114" s="31"/>
      <c r="I114" s="30"/>
    </row>
    <row r="115" ht="15.75" customHeight="1">
      <c r="A115" s="26" t="s">
        <v>295</v>
      </c>
      <c r="B115" s="27" t="s">
        <v>210</v>
      </c>
      <c r="C115" s="27" t="s">
        <v>310</v>
      </c>
      <c r="D115" s="27" t="s">
        <v>279</v>
      </c>
      <c r="E115" s="27" t="s">
        <v>288</v>
      </c>
      <c r="F115" s="27" t="s">
        <v>308</v>
      </c>
      <c r="G115" s="31"/>
      <c r="I115" s="30"/>
    </row>
    <row r="116" ht="15.75" customHeight="1">
      <c r="A116" s="26" t="s">
        <v>295</v>
      </c>
      <c r="B116" s="27" t="s">
        <v>211</v>
      </c>
      <c r="C116" s="27" t="s">
        <v>310</v>
      </c>
      <c r="D116" s="27" t="s">
        <v>279</v>
      </c>
      <c r="E116" s="27" t="s">
        <v>288</v>
      </c>
      <c r="F116" s="27" t="s">
        <v>308</v>
      </c>
      <c r="G116" s="31"/>
      <c r="I116" s="30"/>
    </row>
    <row r="117" ht="15.75" customHeight="1">
      <c r="A117" s="26" t="s">
        <v>295</v>
      </c>
      <c r="B117" s="27" t="s">
        <v>212</v>
      </c>
      <c r="C117" s="27" t="s">
        <v>310</v>
      </c>
      <c r="D117" s="27" t="s">
        <v>279</v>
      </c>
      <c r="E117" s="27" t="s">
        <v>288</v>
      </c>
      <c r="F117" s="27" t="s">
        <v>308</v>
      </c>
      <c r="G117" s="31"/>
      <c r="I117" s="30"/>
    </row>
    <row r="118" ht="15.75" customHeight="1">
      <c r="A118" s="26" t="s">
        <v>295</v>
      </c>
      <c r="B118" s="27" t="s">
        <v>213</v>
      </c>
      <c r="C118" s="27" t="s">
        <v>310</v>
      </c>
      <c r="D118" s="27" t="s">
        <v>279</v>
      </c>
      <c r="E118" s="27" t="s">
        <v>288</v>
      </c>
      <c r="F118" s="27" t="s">
        <v>308</v>
      </c>
      <c r="G118" s="31"/>
      <c r="I118" s="30"/>
    </row>
    <row r="119" ht="15.75" customHeight="1">
      <c r="A119" s="26" t="s">
        <v>287</v>
      </c>
      <c r="B119" s="27" t="s">
        <v>214</v>
      </c>
      <c r="C119" s="27" t="s">
        <v>307</v>
      </c>
      <c r="D119" s="27" t="s">
        <v>307</v>
      </c>
      <c r="E119" s="27" t="s">
        <v>288</v>
      </c>
      <c r="F119" s="27"/>
      <c r="G119" s="31"/>
      <c r="I119" s="30"/>
    </row>
    <row r="120" ht="15.75" customHeight="1">
      <c r="A120" s="26" t="s">
        <v>287</v>
      </c>
      <c r="B120" s="27" t="s">
        <v>215</v>
      </c>
      <c r="C120" s="27" t="s">
        <v>307</v>
      </c>
      <c r="D120" s="27" t="s">
        <v>307</v>
      </c>
      <c r="E120" s="27" t="s">
        <v>288</v>
      </c>
      <c r="F120" s="27"/>
      <c r="G120" s="31"/>
      <c r="I120" s="30"/>
    </row>
    <row r="121" ht="15.75" customHeight="1">
      <c r="A121" s="26" t="s">
        <v>287</v>
      </c>
      <c r="B121" s="27" t="s">
        <v>216</v>
      </c>
      <c r="C121" s="27" t="s">
        <v>307</v>
      </c>
      <c r="D121" s="27" t="s">
        <v>307</v>
      </c>
      <c r="E121" s="27" t="s">
        <v>288</v>
      </c>
      <c r="F121" s="27"/>
      <c r="G121" s="31"/>
      <c r="I121" s="30"/>
    </row>
    <row r="122" ht="15.75" customHeight="1">
      <c r="A122" s="26" t="s">
        <v>287</v>
      </c>
      <c r="B122" s="27" t="s">
        <v>217</v>
      </c>
      <c r="C122" s="27" t="s">
        <v>307</v>
      </c>
      <c r="D122" s="27" t="s">
        <v>307</v>
      </c>
      <c r="E122" s="27" t="s">
        <v>288</v>
      </c>
      <c r="F122" s="27"/>
      <c r="G122" s="31"/>
      <c r="I122" s="30"/>
    </row>
    <row r="123" ht="15.75" customHeight="1">
      <c r="A123" s="26" t="s">
        <v>291</v>
      </c>
      <c r="B123" s="27" t="s">
        <v>218</v>
      </c>
      <c r="C123" s="27" t="s">
        <v>307</v>
      </c>
      <c r="D123" s="27" t="s">
        <v>308</v>
      </c>
      <c r="E123" s="27" t="s">
        <v>309</v>
      </c>
      <c r="F123" s="27" t="s">
        <v>302</v>
      </c>
      <c r="G123" s="31"/>
      <c r="I123" s="30"/>
    </row>
    <row r="124" ht="15.75" customHeight="1">
      <c r="A124" s="26" t="s">
        <v>291</v>
      </c>
      <c r="B124" s="27" t="s">
        <v>219</v>
      </c>
      <c r="C124" s="27" t="s">
        <v>307</v>
      </c>
      <c r="D124" s="27" t="s">
        <v>308</v>
      </c>
      <c r="E124" s="27" t="s">
        <v>309</v>
      </c>
      <c r="F124" s="27" t="s">
        <v>302</v>
      </c>
      <c r="G124" s="31"/>
      <c r="I124" s="30"/>
    </row>
    <row r="125" ht="15.75" customHeight="1">
      <c r="A125" s="26" t="s">
        <v>291</v>
      </c>
      <c r="B125" s="27" t="s">
        <v>220</v>
      </c>
      <c r="C125" s="27" t="s">
        <v>307</v>
      </c>
      <c r="D125" s="27" t="s">
        <v>308</v>
      </c>
      <c r="E125" s="27" t="s">
        <v>309</v>
      </c>
      <c r="F125" s="27" t="s">
        <v>302</v>
      </c>
      <c r="G125" s="31"/>
      <c r="I125" s="30"/>
    </row>
    <row r="126" ht="15.75" customHeight="1">
      <c r="A126" s="26" t="s">
        <v>291</v>
      </c>
      <c r="B126" s="27" t="s">
        <v>221</v>
      </c>
      <c r="C126" s="27" t="s">
        <v>307</v>
      </c>
      <c r="D126" s="27" t="s">
        <v>308</v>
      </c>
      <c r="E126" s="27" t="s">
        <v>309</v>
      </c>
      <c r="F126" s="27" t="s">
        <v>302</v>
      </c>
      <c r="G126" s="31"/>
      <c r="I126" s="30"/>
    </row>
    <row r="127" ht="15.75" customHeight="1">
      <c r="A127" s="26" t="s">
        <v>291</v>
      </c>
      <c r="B127" s="27" t="s">
        <v>222</v>
      </c>
      <c r="C127" s="27" t="s">
        <v>307</v>
      </c>
      <c r="D127" s="27" t="s">
        <v>308</v>
      </c>
      <c r="E127" s="27" t="s">
        <v>309</v>
      </c>
      <c r="F127" s="27" t="s">
        <v>302</v>
      </c>
      <c r="G127" s="31"/>
      <c r="I127" s="30"/>
    </row>
    <row r="128" ht="15.75" customHeight="1">
      <c r="A128" s="26" t="s">
        <v>291</v>
      </c>
      <c r="B128" s="27" t="s">
        <v>223</v>
      </c>
      <c r="C128" s="27" t="s">
        <v>307</v>
      </c>
      <c r="D128" s="27" t="s">
        <v>308</v>
      </c>
      <c r="E128" s="27" t="s">
        <v>309</v>
      </c>
      <c r="F128" s="27" t="s">
        <v>302</v>
      </c>
      <c r="G128" s="31"/>
      <c r="I128" s="30"/>
    </row>
    <row r="129" ht="15.75" customHeight="1">
      <c r="A129" s="26" t="s">
        <v>291</v>
      </c>
      <c r="B129" s="27" t="s">
        <v>224</v>
      </c>
      <c r="C129" s="27" t="s">
        <v>307</v>
      </c>
      <c r="D129" s="27" t="s">
        <v>308</v>
      </c>
      <c r="E129" s="27" t="s">
        <v>309</v>
      </c>
      <c r="F129" s="27" t="s">
        <v>302</v>
      </c>
      <c r="G129" s="31"/>
      <c r="I129" s="30"/>
    </row>
    <row r="130" ht="15.75" customHeight="1">
      <c r="A130" s="26" t="s">
        <v>291</v>
      </c>
      <c r="B130" s="27" t="s">
        <v>225</v>
      </c>
      <c r="C130" s="27" t="s">
        <v>307</v>
      </c>
      <c r="D130" s="27" t="s">
        <v>308</v>
      </c>
      <c r="E130" s="27" t="s">
        <v>309</v>
      </c>
      <c r="F130" s="27" t="s">
        <v>302</v>
      </c>
      <c r="G130" s="31"/>
      <c r="I130" s="30"/>
    </row>
    <row r="131" ht="15.75" customHeight="1">
      <c r="A131" s="26" t="s">
        <v>287</v>
      </c>
      <c r="B131" s="27" t="s">
        <v>226</v>
      </c>
      <c r="C131" s="27" t="s">
        <v>307</v>
      </c>
      <c r="D131" s="27" t="s">
        <v>307</v>
      </c>
      <c r="E131" s="27" t="s">
        <v>288</v>
      </c>
      <c r="F131" s="27"/>
      <c r="G131" s="31"/>
      <c r="I131" s="30"/>
    </row>
    <row r="132" ht="15.75" customHeight="1">
      <c r="A132" s="26" t="s">
        <v>287</v>
      </c>
      <c r="B132" s="27" t="s">
        <v>227</v>
      </c>
      <c r="C132" s="27" t="s">
        <v>307</v>
      </c>
      <c r="D132" s="27" t="s">
        <v>307</v>
      </c>
      <c r="E132" s="27" t="s">
        <v>288</v>
      </c>
      <c r="F132" s="27"/>
      <c r="G132" s="31"/>
      <c r="I132" s="30"/>
    </row>
    <row r="133" ht="15.75" customHeight="1">
      <c r="A133" s="26" t="s">
        <v>287</v>
      </c>
      <c r="B133" s="27" t="s">
        <v>228</v>
      </c>
      <c r="C133" s="27" t="s">
        <v>307</v>
      </c>
      <c r="D133" s="27" t="s">
        <v>307</v>
      </c>
      <c r="E133" s="27" t="s">
        <v>288</v>
      </c>
      <c r="F133" s="27"/>
      <c r="G133" s="31"/>
      <c r="I133" s="30"/>
    </row>
    <row r="134" ht="15.75" customHeight="1">
      <c r="A134" s="26" t="s">
        <v>287</v>
      </c>
      <c r="B134" s="27" t="s">
        <v>229</v>
      </c>
      <c r="C134" s="27" t="s">
        <v>307</v>
      </c>
      <c r="D134" s="27" t="s">
        <v>307</v>
      </c>
      <c r="E134" s="27" t="s">
        <v>288</v>
      </c>
      <c r="F134" s="27"/>
      <c r="G134" s="31"/>
      <c r="I134" s="30"/>
    </row>
    <row r="135" ht="15.75" customHeight="1">
      <c r="A135" s="26" t="s">
        <v>287</v>
      </c>
      <c r="B135" s="27" t="s">
        <v>230</v>
      </c>
      <c r="C135" s="27" t="s">
        <v>307</v>
      </c>
      <c r="D135" s="27" t="s">
        <v>307</v>
      </c>
      <c r="E135" s="27" t="s">
        <v>288</v>
      </c>
      <c r="F135" s="27"/>
      <c r="G135" s="31"/>
      <c r="I135" s="30"/>
    </row>
    <row r="136" ht="15.75" customHeight="1">
      <c r="A136" s="26" t="s">
        <v>287</v>
      </c>
      <c r="B136" s="27" t="s">
        <v>231</v>
      </c>
      <c r="C136" s="27" t="s">
        <v>307</v>
      </c>
      <c r="D136" s="27" t="s">
        <v>307</v>
      </c>
      <c r="E136" s="27" t="s">
        <v>288</v>
      </c>
      <c r="F136" s="27"/>
      <c r="G136" s="31"/>
      <c r="I136" s="30"/>
    </row>
    <row r="137" ht="15.75" customHeight="1">
      <c r="A137" s="26" t="s">
        <v>287</v>
      </c>
      <c r="B137" s="27" t="s">
        <v>232</v>
      </c>
      <c r="C137" s="27" t="s">
        <v>307</v>
      </c>
      <c r="D137" s="27" t="s">
        <v>307</v>
      </c>
      <c r="E137" s="27" t="s">
        <v>288</v>
      </c>
      <c r="F137" s="27"/>
      <c r="G137" s="31"/>
      <c r="I137" s="30"/>
    </row>
    <row r="138" ht="15.75" customHeight="1">
      <c r="A138" s="26" t="s">
        <v>287</v>
      </c>
      <c r="B138" s="27" t="s">
        <v>233</v>
      </c>
      <c r="C138" s="27" t="s">
        <v>307</v>
      </c>
      <c r="D138" s="27" t="s">
        <v>307</v>
      </c>
      <c r="E138" s="27" t="s">
        <v>288</v>
      </c>
      <c r="F138" s="27"/>
      <c r="G138" s="31"/>
      <c r="I138" s="30"/>
    </row>
    <row r="139" ht="15.75" customHeight="1">
      <c r="A139" s="26" t="s">
        <v>286</v>
      </c>
      <c r="B139" s="27" t="s">
        <v>234</v>
      </c>
      <c r="C139" s="27" t="s">
        <v>310</v>
      </c>
      <c r="D139" s="27" t="s">
        <v>308</v>
      </c>
      <c r="E139" s="27" t="s">
        <v>312</v>
      </c>
      <c r="F139" s="27" t="s">
        <v>290</v>
      </c>
      <c r="G139" s="31"/>
      <c r="I139" s="30"/>
    </row>
    <row r="140" ht="15.75" customHeight="1">
      <c r="A140" s="26" t="s">
        <v>286</v>
      </c>
      <c r="B140" s="27" t="s">
        <v>235</v>
      </c>
      <c r="C140" s="27" t="s">
        <v>310</v>
      </c>
      <c r="D140" s="27" t="s">
        <v>308</v>
      </c>
      <c r="E140" s="27" t="s">
        <v>312</v>
      </c>
      <c r="F140" s="27" t="s">
        <v>290</v>
      </c>
      <c r="G140" s="31"/>
      <c r="I140" s="30"/>
    </row>
    <row r="141" ht="15.75" customHeight="1">
      <c r="A141" s="26" t="s">
        <v>286</v>
      </c>
      <c r="B141" s="27" t="s">
        <v>236</v>
      </c>
      <c r="C141" s="27" t="s">
        <v>310</v>
      </c>
      <c r="D141" s="27" t="s">
        <v>308</v>
      </c>
      <c r="E141" s="27" t="s">
        <v>312</v>
      </c>
      <c r="F141" s="27" t="s">
        <v>290</v>
      </c>
      <c r="G141" s="31"/>
      <c r="I141" s="30"/>
    </row>
    <row r="142" ht="15.75" customHeight="1">
      <c r="A142" s="26" t="s">
        <v>286</v>
      </c>
      <c r="B142" s="27" t="s">
        <v>237</v>
      </c>
      <c r="C142" s="27" t="s">
        <v>310</v>
      </c>
      <c r="D142" s="27" t="s">
        <v>308</v>
      </c>
      <c r="E142" s="27" t="s">
        <v>312</v>
      </c>
      <c r="F142" s="27" t="s">
        <v>290</v>
      </c>
      <c r="G142" s="31"/>
      <c r="I142" s="30"/>
    </row>
    <row r="143" ht="15.75" customHeight="1">
      <c r="A143" s="26" t="s">
        <v>297</v>
      </c>
      <c r="B143" s="27" t="s">
        <v>238</v>
      </c>
      <c r="C143" s="27" t="s">
        <v>310</v>
      </c>
      <c r="D143" s="27" t="s">
        <v>311</v>
      </c>
      <c r="E143" s="27" t="s">
        <v>289</v>
      </c>
      <c r="F143" s="27" t="s">
        <v>288</v>
      </c>
      <c r="G143" s="31"/>
      <c r="I143" s="30"/>
    </row>
    <row r="144" ht="15.75" customHeight="1">
      <c r="A144" s="26" t="s">
        <v>297</v>
      </c>
      <c r="B144" s="27" t="s">
        <v>239</v>
      </c>
      <c r="C144" s="27" t="s">
        <v>310</v>
      </c>
      <c r="D144" s="27" t="s">
        <v>311</v>
      </c>
      <c r="E144" s="27" t="s">
        <v>289</v>
      </c>
      <c r="F144" s="27" t="s">
        <v>288</v>
      </c>
      <c r="G144" s="31"/>
      <c r="I144" s="30"/>
    </row>
    <row r="145" ht="15.75" customHeight="1">
      <c r="A145" s="26" t="s">
        <v>297</v>
      </c>
      <c r="B145" s="27" t="s">
        <v>240</v>
      </c>
      <c r="C145" s="27" t="s">
        <v>310</v>
      </c>
      <c r="D145" s="27" t="s">
        <v>311</v>
      </c>
      <c r="E145" s="27" t="s">
        <v>289</v>
      </c>
      <c r="F145" s="27" t="s">
        <v>288</v>
      </c>
      <c r="G145" s="31"/>
      <c r="I145" s="30"/>
    </row>
    <row r="146" ht="15.75" customHeight="1">
      <c r="A146" s="26" t="s">
        <v>297</v>
      </c>
      <c r="B146" s="27" t="s">
        <v>241</v>
      </c>
      <c r="C146" s="27" t="s">
        <v>310</v>
      </c>
      <c r="D146" s="27" t="s">
        <v>311</v>
      </c>
      <c r="E146" s="27" t="s">
        <v>289</v>
      </c>
      <c r="F146" s="27" t="s">
        <v>288</v>
      </c>
      <c r="G146" s="31"/>
      <c r="I146" s="30"/>
    </row>
    <row r="147" ht="15.75" customHeight="1">
      <c r="A147" s="26" t="s">
        <v>297</v>
      </c>
      <c r="B147" s="27" t="s">
        <v>242</v>
      </c>
      <c r="C147" s="27" t="s">
        <v>310</v>
      </c>
      <c r="D147" s="27" t="s">
        <v>311</v>
      </c>
      <c r="E147" s="27" t="s">
        <v>289</v>
      </c>
      <c r="F147" s="27" t="s">
        <v>288</v>
      </c>
      <c r="G147" s="31"/>
      <c r="I147" s="30"/>
    </row>
    <row r="148" ht="15.75" customHeight="1">
      <c r="A148" s="26" t="s">
        <v>297</v>
      </c>
      <c r="B148" s="27" t="s">
        <v>243</v>
      </c>
      <c r="C148" s="27" t="s">
        <v>310</v>
      </c>
      <c r="D148" s="27" t="s">
        <v>311</v>
      </c>
      <c r="E148" s="27" t="s">
        <v>289</v>
      </c>
      <c r="F148" s="27" t="s">
        <v>288</v>
      </c>
      <c r="G148" s="31"/>
      <c r="I148" s="30"/>
    </row>
    <row r="149" ht="15.75" customHeight="1">
      <c r="A149" s="26" t="s">
        <v>297</v>
      </c>
      <c r="B149" s="27" t="s">
        <v>244</v>
      </c>
      <c r="C149" s="27" t="s">
        <v>310</v>
      </c>
      <c r="D149" s="27" t="s">
        <v>311</v>
      </c>
      <c r="E149" s="27" t="s">
        <v>289</v>
      </c>
      <c r="F149" s="27" t="s">
        <v>288</v>
      </c>
      <c r="G149" s="31"/>
      <c r="I149" s="30"/>
    </row>
    <row r="150" ht="15.75" customHeight="1">
      <c r="A150" s="26" t="s">
        <v>297</v>
      </c>
      <c r="B150" s="27" t="s">
        <v>245</v>
      </c>
      <c r="C150" s="27" t="s">
        <v>310</v>
      </c>
      <c r="D150" s="27" t="s">
        <v>311</v>
      </c>
      <c r="E150" s="27" t="s">
        <v>289</v>
      </c>
      <c r="F150" s="27" t="s">
        <v>288</v>
      </c>
      <c r="G150" s="31"/>
      <c r="I150" s="30"/>
    </row>
    <row r="151" ht="15.75" customHeight="1">
      <c r="A151" s="26" t="s">
        <v>294</v>
      </c>
      <c r="B151" s="27" t="s">
        <v>246</v>
      </c>
      <c r="C151" s="27" t="s">
        <v>304</v>
      </c>
      <c r="D151" s="27" t="s">
        <v>301</v>
      </c>
      <c r="E151" s="27" t="s">
        <v>308</v>
      </c>
      <c r="F151" s="27" t="s">
        <v>289</v>
      </c>
      <c r="G151" s="31"/>
      <c r="I151" s="30"/>
    </row>
    <row r="152" ht="15.75" customHeight="1">
      <c r="A152" s="26" t="s">
        <v>294</v>
      </c>
      <c r="B152" s="27" t="s">
        <v>247</v>
      </c>
      <c r="C152" s="27" t="s">
        <v>304</v>
      </c>
      <c r="D152" s="27" t="s">
        <v>301</v>
      </c>
      <c r="E152" s="27" t="s">
        <v>308</v>
      </c>
      <c r="F152" s="27" t="s">
        <v>289</v>
      </c>
      <c r="G152" s="31"/>
      <c r="I152" s="30"/>
    </row>
    <row r="153" ht="15.75" customHeight="1">
      <c r="A153" s="26" t="s">
        <v>294</v>
      </c>
      <c r="B153" s="27" t="s">
        <v>248</v>
      </c>
      <c r="C153" s="27" t="s">
        <v>304</v>
      </c>
      <c r="D153" s="27" t="s">
        <v>301</v>
      </c>
      <c r="E153" s="27" t="s">
        <v>308</v>
      </c>
      <c r="F153" s="27" t="s">
        <v>289</v>
      </c>
      <c r="G153" s="31"/>
      <c r="I153" s="30"/>
    </row>
    <row r="154" ht="15.75" customHeight="1">
      <c r="A154" s="26" t="s">
        <v>294</v>
      </c>
      <c r="B154" s="27" t="s">
        <v>249</v>
      </c>
      <c r="C154" s="27" t="s">
        <v>304</v>
      </c>
      <c r="D154" s="27" t="s">
        <v>301</v>
      </c>
      <c r="E154" s="27" t="s">
        <v>308</v>
      </c>
      <c r="F154" s="27" t="s">
        <v>289</v>
      </c>
      <c r="G154" s="31"/>
      <c r="I154" s="30"/>
    </row>
    <row r="155" ht="15.75" customHeight="1">
      <c r="A155" s="26" t="s">
        <v>286</v>
      </c>
      <c r="B155" s="27" t="s">
        <v>250</v>
      </c>
      <c r="C155" s="27" t="s">
        <v>310</v>
      </c>
      <c r="D155" s="27" t="s">
        <v>308</v>
      </c>
      <c r="E155" s="27" t="s">
        <v>312</v>
      </c>
      <c r="F155" s="27" t="s">
        <v>290</v>
      </c>
      <c r="G155" s="31"/>
      <c r="I155" s="30"/>
    </row>
    <row r="156" ht="15.75" customHeight="1">
      <c r="A156" s="26" t="s">
        <v>286</v>
      </c>
      <c r="B156" s="27" t="s">
        <v>251</v>
      </c>
      <c r="C156" s="27" t="s">
        <v>310</v>
      </c>
      <c r="D156" s="27" t="s">
        <v>308</v>
      </c>
      <c r="E156" s="27" t="s">
        <v>312</v>
      </c>
      <c r="F156" s="27" t="s">
        <v>290</v>
      </c>
      <c r="G156" s="31"/>
      <c r="I156" s="30"/>
    </row>
    <row r="157" ht="15.75" customHeight="1">
      <c r="A157" s="26" t="s">
        <v>286</v>
      </c>
      <c r="B157" s="27" t="s">
        <v>252</v>
      </c>
      <c r="C157" s="27" t="s">
        <v>310</v>
      </c>
      <c r="D157" s="27" t="s">
        <v>308</v>
      </c>
      <c r="E157" s="27" t="s">
        <v>312</v>
      </c>
      <c r="F157" s="27" t="s">
        <v>290</v>
      </c>
      <c r="G157" s="31"/>
      <c r="I157" s="30"/>
    </row>
    <row r="158" ht="15.75" customHeight="1">
      <c r="A158" s="26" t="s">
        <v>286</v>
      </c>
      <c r="B158" s="27" t="s">
        <v>253</v>
      </c>
      <c r="C158" s="27" t="s">
        <v>310</v>
      </c>
      <c r="D158" s="27" t="s">
        <v>308</v>
      </c>
      <c r="E158" s="27" t="s">
        <v>312</v>
      </c>
      <c r="F158" s="27" t="s">
        <v>290</v>
      </c>
      <c r="G158" s="31"/>
      <c r="I158" s="30"/>
    </row>
    <row r="159" ht="15.75" customHeight="1">
      <c r="A159" s="26" t="s">
        <v>286</v>
      </c>
      <c r="B159" s="27" t="s">
        <v>254</v>
      </c>
      <c r="C159" s="27" t="s">
        <v>310</v>
      </c>
      <c r="D159" s="27" t="s">
        <v>308</v>
      </c>
      <c r="E159" s="27" t="s">
        <v>312</v>
      </c>
      <c r="F159" s="27" t="s">
        <v>290</v>
      </c>
      <c r="G159" s="31"/>
      <c r="I159" s="30"/>
    </row>
    <row r="160" ht="15.75" customHeight="1">
      <c r="A160" s="26" t="s">
        <v>286</v>
      </c>
      <c r="B160" s="27" t="s">
        <v>255</v>
      </c>
      <c r="C160" s="27" t="s">
        <v>310</v>
      </c>
      <c r="D160" s="27" t="s">
        <v>308</v>
      </c>
      <c r="E160" s="27" t="s">
        <v>312</v>
      </c>
      <c r="F160" s="27" t="s">
        <v>290</v>
      </c>
      <c r="G160" s="31"/>
      <c r="I160" s="30"/>
    </row>
    <row r="161" ht="15.75" customHeight="1">
      <c r="A161" s="26" t="s">
        <v>286</v>
      </c>
      <c r="B161" s="27" t="s">
        <v>256</v>
      </c>
      <c r="C161" s="27" t="s">
        <v>310</v>
      </c>
      <c r="D161" s="27" t="s">
        <v>308</v>
      </c>
      <c r="E161" s="27" t="s">
        <v>312</v>
      </c>
      <c r="F161" s="27" t="s">
        <v>290</v>
      </c>
      <c r="G161" s="31"/>
      <c r="I161" s="30"/>
    </row>
    <row r="162" ht="15.75" customHeight="1">
      <c r="A162" s="26" t="s">
        <v>286</v>
      </c>
      <c r="B162" s="27" t="s">
        <v>257</v>
      </c>
      <c r="C162" s="27" t="s">
        <v>310</v>
      </c>
      <c r="D162" s="27" t="s">
        <v>308</v>
      </c>
      <c r="E162" s="27" t="s">
        <v>312</v>
      </c>
      <c r="F162" s="27" t="s">
        <v>290</v>
      </c>
      <c r="G162" s="31"/>
      <c r="I162" s="30"/>
    </row>
    <row r="163" ht="15.75" customHeight="1">
      <c r="A163" s="26" t="s">
        <v>294</v>
      </c>
      <c r="B163" s="27" t="s">
        <v>258</v>
      </c>
      <c r="C163" s="27" t="s">
        <v>304</v>
      </c>
      <c r="D163" s="27" t="s">
        <v>301</v>
      </c>
      <c r="E163" s="27" t="s">
        <v>308</v>
      </c>
      <c r="F163" s="27" t="s">
        <v>289</v>
      </c>
      <c r="G163" s="31"/>
      <c r="I163" s="30"/>
    </row>
    <row r="164" ht="15.75" customHeight="1">
      <c r="A164" s="26" t="s">
        <v>294</v>
      </c>
      <c r="B164" s="27" t="s">
        <v>259</v>
      </c>
      <c r="C164" s="27" t="s">
        <v>304</v>
      </c>
      <c r="D164" s="27" t="s">
        <v>301</v>
      </c>
      <c r="E164" s="27" t="s">
        <v>308</v>
      </c>
      <c r="F164" s="27" t="s">
        <v>289</v>
      </c>
      <c r="G164" s="31"/>
      <c r="I164" s="30"/>
    </row>
    <row r="165" ht="15.75" customHeight="1">
      <c r="A165" s="26" t="s">
        <v>294</v>
      </c>
      <c r="B165" s="27" t="s">
        <v>260</v>
      </c>
      <c r="C165" s="27" t="s">
        <v>304</v>
      </c>
      <c r="D165" s="27" t="s">
        <v>301</v>
      </c>
      <c r="E165" s="27" t="s">
        <v>308</v>
      </c>
      <c r="F165" s="27" t="s">
        <v>289</v>
      </c>
      <c r="G165" s="31"/>
      <c r="I165" s="30"/>
    </row>
    <row r="166" ht="15.75" customHeight="1">
      <c r="A166" s="26" t="s">
        <v>294</v>
      </c>
      <c r="B166" s="27" t="s">
        <v>261</v>
      </c>
      <c r="C166" s="27" t="s">
        <v>304</v>
      </c>
      <c r="D166" s="27" t="s">
        <v>301</v>
      </c>
      <c r="E166" s="27" t="s">
        <v>308</v>
      </c>
      <c r="F166" s="27" t="s">
        <v>289</v>
      </c>
      <c r="G166" s="31"/>
      <c r="I166" s="30"/>
    </row>
    <row r="167" ht="15.75" customHeight="1">
      <c r="A167" s="26"/>
      <c r="B167" s="27"/>
      <c r="C167" s="27"/>
      <c r="D167" s="27"/>
      <c r="E167" s="27"/>
      <c r="F167" s="27"/>
      <c r="G167" s="31"/>
      <c r="I167" s="30"/>
    </row>
    <row r="168" ht="15.75" customHeight="1">
      <c r="A168" s="26" t="s">
        <v>318</v>
      </c>
      <c r="B168" s="27" t="s">
        <v>319</v>
      </c>
      <c r="C168" s="27" t="s">
        <v>279</v>
      </c>
      <c r="D168" s="27" t="s">
        <v>320</v>
      </c>
      <c r="E168" s="27"/>
      <c r="F168" s="27"/>
      <c r="G168" s="31"/>
      <c r="I168" s="30"/>
    </row>
    <row r="169" ht="15.75" customHeight="1">
      <c r="A169" s="26" t="s">
        <v>321</v>
      </c>
      <c r="B169" s="27" t="s">
        <v>319</v>
      </c>
      <c r="C169" s="27" t="s">
        <v>310</v>
      </c>
      <c r="D169" s="27" t="s">
        <v>279</v>
      </c>
      <c r="E169" s="27"/>
      <c r="F169" s="27"/>
      <c r="G169" s="31"/>
      <c r="I169" s="30"/>
    </row>
    <row r="170" ht="15.75" customHeight="1">
      <c r="A170" s="26" t="s">
        <v>322</v>
      </c>
      <c r="B170" s="27" t="s">
        <v>319</v>
      </c>
      <c r="C170" s="27" t="s">
        <v>323</v>
      </c>
      <c r="D170" s="27" t="s">
        <v>323</v>
      </c>
      <c r="E170" s="27"/>
      <c r="F170" s="27"/>
      <c r="G170" s="31"/>
      <c r="I170" s="30"/>
    </row>
    <row r="171" ht="15.75" customHeight="1">
      <c r="A171" s="26" t="s">
        <v>324</v>
      </c>
      <c r="B171" s="27" t="s">
        <v>319</v>
      </c>
      <c r="C171" s="27" t="s">
        <v>323</v>
      </c>
      <c r="D171" s="27" t="s">
        <v>323</v>
      </c>
      <c r="E171" s="27"/>
      <c r="F171" s="27"/>
      <c r="G171" s="31"/>
      <c r="I171" s="30"/>
    </row>
    <row r="172" ht="15.75" customHeight="1">
      <c r="A172" s="26"/>
      <c r="B172" s="27"/>
      <c r="C172" s="27"/>
      <c r="D172" s="27"/>
      <c r="E172" s="27"/>
      <c r="F172" s="27"/>
      <c r="G172" s="31"/>
      <c r="I172" s="30"/>
    </row>
    <row r="173" ht="15.75" customHeight="1">
      <c r="C173" s="30"/>
      <c r="D173" s="30"/>
      <c r="E173" s="30"/>
      <c r="F173" s="30"/>
      <c r="G173" s="31"/>
      <c r="I173" s="30"/>
    </row>
    <row r="174" ht="15.75" customHeight="1">
      <c r="C174" s="30"/>
      <c r="D174" s="30"/>
      <c r="E174" s="30"/>
      <c r="F174" s="30"/>
      <c r="G174" s="31"/>
      <c r="I174" s="30"/>
    </row>
    <row r="175" ht="15.75" customHeight="1">
      <c r="C175" s="30"/>
      <c r="D175" s="30"/>
      <c r="E175" s="30"/>
      <c r="F175" s="30"/>
      <c r="G175" s="31"/>
      <c r="I175" s="30"/>
    </row>
    <row r="176" ht="15.75" customHeight="1">
      <c r="C176" s="30"/>
      <c r="D176" s="30"/>
      <c r="E176" s="30"/>
      <c r="F176" s="30"/>
      <c r="G176" s="31"/>
      <c r="I176" s="30"/>
    </row>
    <row r="177" ht="15.75" customHeight="1">
      <c r="C177" s="30"/>
      <c r="D177" s="30"/>
      <c r="E177" s="30"/>
      <c r="F177" s="30"/>
      <c r="G177" s="31"/>
      <c r="I177" s="30"/>
    </row>
    <row r="178" ht="15.75" customHeight="1">
      <c r="C178" s="30"/>
      <c r="D178" s="30"/>
      <c r="E178" s="30"/>
      <c r="F178" s="30"/>
      <c r="G178" s="31"/>
      <c r="I178" s="30"/>
    </row>
    <row r="179" ht="15.75" customHeight="1">
      <c r="C179" s="30"/>
      <c r="D179" s="30"/>
      <c r="E179" s="30"/>
      <c r="F179" s="30"/>
      <c r="G179" s="31"/>
      <c r="I179" s="30"/>
    </row>
    <row r="180" ht="15.75" customHeight="1">
      <c r="C180" s="30"/>
      <c r="D180" s="30"/>
      <c r="E180" s="30"/>
      <c r="F180" s="30"/>
      <c r="G180" s="31"/>
      <c r="I180" s="30"/>
    </row>
    <row r="181" ht="15.75" customHeight="1">
      <c r="C181" s="30"/>
      <c r="D181" s="30"/>
      <c r="E181" s="30"/>
      <c r="F181" s="30"/>
      <c r="G181" s="31"/>
      <c r="I181" s="30"/>
    </row>
    <row r="182" ht="15.75" customHeight="1">
      <c r="C182" s="30"/>
      <c r="D182" s="30"/>
      <c r="E182" s="30"/>
      <c r="F182" s="30"/>
      <c r="G182" s="31"/>
      <c r="I182" s="30"/>
    </row>
    <row r="183" ht="15.75" customHeight="1">
      <c r="C183" s="30"/>
      <c r="D183" s="30"/>
      <c r="E183" s="30"/>
      <c r="F183" s="30"/>
      <c r="G183" s="31"/>
      <c r="I183" s="30"/>
    </row>
    <row r="184" ht="15.75" customHeight="1">
      <c r="C184" s="30"/>
      <c r="D184" s="30"/>
      <c r="E184" s="30"/>
      <c r="F184" s="30"/>
      <c r="G184" s="31"/>
      <c r="I184" s="30"/>
    </row>
    <row r="185" ht="15.75" customHeight="1">
      <c r="C185" s="30"/>
      <c r="D185" s="30"/>
      <c r="E185" s="30"/>
      <c r="F185" s="30"/>
      <c r="G185" s="31"/>
      <c r="I185" s="30"/>
    </row>
    <row r="186" ht="15.75" customHeight="1">
      <c r="C186" s="30"/>
      <c r="D186" s="30"/>
      <c r="E186" s="30"/>
      <c r="F186" s="30"/>
      <c r="G186" s="31"/>
      <c r="I186" s="30"/>
    </row>
    <row r="187" ht="15.75" customHeight="1">
      <c r="C187" s="30"/>
      <c r="D187" s="30"/>
      <c r="E187" s="30"/>
      <c r="F187" s="30"/>
      <c r="G187" s="31"/>
      <c r="I187" s="30"/>
    </row>
    <row r="188" ht="15.75" customHeight="1">
      <c r="C188" s="30"/>
      <c r="D188" s="30"/>
      <c r="E188" s="30"/>
      <c r="F188" s="30"/>
      <c r="G188" s="31"/>
      <c r="I188" s="30"/>
    </row>
    <row r="189" ht="15.75" customHeight="1">
      <c r="C189" s="30"/>
      <c r="D189" s="30"/>
      <c r="E189" s="30"/>
      <c r="F189" s="30"/>
      <c r="G189" s="31"/>
      <c r="I189" s="30"/>
    </row>
    <row r="190" ht="15.75" customHeight="1">
      <c r="C190" s="30"/>
      <c r="D190" s="30"/>
      <c r="E190" s="30"/>
      <c r="F190" s="30"/>
      <c r="G190" s="31"/>
      <c r="I190" s="30"/>
    </row>
    <row r="191" ht="15.75" customHeight="1">
      <c r="C191" s="30"/>
      <c r="D191" s="30"/>
      <c r="E191" s="30"/>
      <c r="F191" s="30"/>
      <c r="G191" s="31"/>
      <c r="I191" s="30"/>
    </row>
    <row r="192" ht="15.75" customHeight="1">
      <c r="C192" s="30"/>
      <c r="D192" s="30"/>
      <c r="E192" s="30"/>
      <c r="F192" s="30"/>
      <c r="G192" s="31"/>
      <c r="I192" s="30"/>
    </row>
    <row r="193" ht="15.75" customHeight="1">
      <c r="C193" s="30"/>
      <c r="D193" s="30"/>
      <c r="E193" s="30"/>
      <c r="F193" s="30"/>
      <c r="G193" s="31"/>
      <c r="I193" s="30"/>
    </row>
    <row r="194" ht="15.75" customHeight="1">
      <c r="C194" s="30"/>
      <c r="D194" s="30"/>
      <c r="E194" s="30"/>
      <c r="F194" s="30"/>
      <c r="G194" s="31"/>
      <c r="I194" s="30"/>
    </row>
    <row r="195" ht="15.75" customHeight="1">
      <c r="C195" s="30"/>
      <c r="D195" s="30"/>
      <c r="E195" s="30"/>
      <c r="F195" s="30"/>
      <c r="G195" s="31"/>
      <c r="I195" s="30"/>
    </row>
    <row r="196" ht="15.75" customHeight="1">
      <c r="C196" s="30"/>
      <c r="D196" s="30"/>
      <c r="E196" s="30"/>
      <c r="F196" s="30"/>
      <c r="G196" s="31"/>
      <c r="I196" s="30"/>
    </row>
    <row r="197" ht="15.75" customHeight="1">
      <c r="C197" s="30"/>
      <c r="D197" s="30"/>
      <c r="E197" s="30"/>
      <c r="F197" s="30"/>
      <c r="G197" s="31"/>
      <c r="I197" s="30"/>
    </row>
    <row r="198" ht="15.75" customHeight="1">
      <c r="C198" s="30"/>
      <c r="D198" s="30"/>
      <c r="E198" s="30"/>
      <c r="F198" s="30"/>
      <c r="G198" s="31"/>
      <c r="I198" s="30"/>
    </row>
    <row r="199" ht="15.75" customHeight="1">
      <c r="C199" s="30"/>
      <c r="D199" s="30"/>
      <c r="E199" s="30"/>
      <c r="F199" s="30"/>
      <c r="G199" s="31"/>
      <c r="I199" s="30"/>
    </row>
    <row r="200" ht="15.75" customHeight="1">
      <c r="C200" s="30"/>
      <c r="D200" s="30"/>
      <c r="E200" s="30"/>
      <c r="F200" s="30"/>
      <c r="G200" s="31"/>
      <c r="I200" s="30"/>
    </row>
    <row r="201" ht="15.75" customHeight="1">
      <c r="C201" s="30"/>
      <c r="D201" s="30"/>
      <c r="E201" s="30"/>
      <c r="F201" s="30"/>
      <c r="G201" s="31"/>
      <c r="I201" s="30"/>
    </row>
    <row r="202" ht="15.75" customHeight="1">
      <c r="C202" s="30"/>
      <c r="D202" s="30"/>
      <c r="E202" s="30"/>
      <c r="F202" s="30"/>
      <c r="G202" s="31"/>
      <c r="I202" s="30"/>
    </row>
    <row r="203" ht="15.75" customHeight="1">
      <c r="C203" s="30"/>
      <c r="D203" s="30"/>
      <c r="E203" s="30"/>
      <c r="F203" s="30"/>
      <c r="G203" s="31"/>
      <c r="I203" s="30"/>
    </row>
    <row r="204" ht="15.75" customHeight="1">
      <c r="C204" s="30"/>
      <c r="D204" s="30"/>
      <c r="E204" s="30"/>
      <c r="F204" s="30"/>
      <c r="G204" s="31"/>
      <c r="I204" s="30"/>
    </row>
    <row r="205" ht="15.75" customHeight="1">
      <c r="C205" s="30"/>
      <c r="D205" s="30"/>
      <c r="E205" s="30"/>
      <c r="F205" s="30"/>
      <c r="G205" s="31"/>
      <c r="I205" s="30"/>
    </row>
    <row r="206" ht="15.75" customHeight="1">
      <c r="C206" s="30"/>
      <c r="D206" s="30"/>
      <c r="E206" s="30"/>
      <c r="F206" s="30"/>
      <c r="G206" s="31"/>
      <c r="I206" s="30"/>
    </row>
    <row r="207" ht="15.75" customHeight="1">
      <c r="C207" s="30"/>
      <c r="D207" s="30"/>
      <c r="E207" s="30"/>
      <c r="F207" s="30"/>
      <c r="G207" s="31"/>
      <c r="I207" s="30"/>
    </row>
    <row r="208" ht="15.75" customHeight="1">
      <c r="C208" s="30"/>
      <c r="D208" s="30"/>
      <c r="E208" s="30"/>
      <c r="F208" s="30"/>
      <c r="G208" s="31"/>
      <c r="I208" s="30"/>
    </row>
    <row r="209" ht="15.75" customHeight="1">
      <c r="C209" s="30"/>
      <c r="D209" s="30"/>
      <c r="E209" s="30"/>
      <c r="F209" s="30"/>
      <c r="G209" s="31"/>
      <c r="I209" s="30"/>
    </row>
    <row r="210" ht="15.75" customHeight="1">
      <c r="C210" s="30"/>
      <c r="D210" s="30"/>
      <c r="E210" s="30"/>
      <c r="F210" s="30"/>
      <c r="G210" s="31"/>
      <c r="I210" s="30"/>
    </row>
    <row r="211" ht="15.75" customHeight="1">
      <c r="C211" s="30"/>
      <c r="D211" s="30"/>
      <c r="E211" s="30"/>
      <c r="F211" s="30"/>
      <c r="G211" s="31"/>
      <c r="I211" s="30"/>
    </row>
    <row r="212" ht="15.75" customHeight="1">
      <c r="C212" s="30"/>
      <c r="D212" s="30"/>
      <c r="E212" s="30"/>
      <c r="F212" s="30"/>
      <c r="G212" s="31"/>
      <c r="I212" s="30"/>
    </row>
    <row r="213" ht="15.75" customHeight="1">
      <c r="C213" s="30"/>
      <c r="D213" s="30"/>
      <c r="E213" s="30"/>
      <c r="F213" s="30"/>
      <c r="G213" s="31"/>
      <c r="I213" s="30"/>
    </row>
    <row r="214" ht="15.75" customHeight="1">
      <c r="C214" s="30"/>
      <c r="D214" s="30"/>
      <c r="E214" s="30"/>
      <c r="F214" s="30"/>
      <c r="G214" s="31"/>
      <c r="I214" s="30"/>
    </row>
    <row r="215" ht="15.75" customHeight="1">
      <c r="C215" s="30"/>
      <c r="D215" s="30"/>
      <c r="E215" s="30"/>
      <c r="F215" s="30"/>
      <c r="G215" s="31"/>
      <c r="I215" s="30"/>
    </row>
    <row r="216" ht="15.75" customHeight="1">
      <c r="C216" s="30"/>
      <c r="D216" s="30"/>
      <c r="E216" s="30"/>
      <c r="F216" s="30"/>
      <c r="G216" s="31"/>
      <c r="I216" s="30"/>
    </row>
    <row r="217" ht="15.75" customHeight="1">
      <c r="C217" s="30"/>
      <c r="D217" s="30"/>
      <c r="E217" s="30"/>
      <c r="F217" s="30"/>
      <c r="G217" s="31"/>
      <c r="I217" s="30"/>
    </row>
    <row r="218" ht="15.75" customHeight="1">
      <c r="C218" s="30"/>
      <c r="D218" s="30"/>
      <c r="E218" s="30"/>
      <c r="F218" s="30"/>
      <c r="G218" s="31"/>
      <c r="I218" s="30"/>
    </row>
    <row r="219" ht="15.75" customHeight="1">
      <c r="C219" s="30"/>
      <c r="D219" s="30"/>
      <c r="E219" s="30"/>
      <c r="F219" s="30"/>
      <c r="G219" s="31"/>
      <c r="I219" s="30"/>
    </row>
    <row r="220" ht="15.75" customHeight="1">
      <c r="C220" s="30"/>
      <c r="D220" s="30"/>
      <c r="E220" s="30"/>
      <c r="F220" s="30"/>
      <c r="G220" s="31"/>
      <c r="I220" s="30"/>
    </row>
    <row r="221" ht="15.75" customHeight="1">
      <c r="C221" s="30"/>
      <c r="D221" s="30"/>
      <c r="E221" s="30"/>
      <c r="F221" s="30"/>
      <c r="G221" s="31"/>
      <c r="I221" s="30"/>
    </row>
    <row r="222" ht="15.75" customHeight="1">
      <c r="C222" s="30"/>
      <c r="D222" s="30"/>
      <c r="E222" s="30"/>
      <c r="F222" s="30"/>
      <c r="G222" s="31"/>
      <c r="I222" s="30"/>
    </row>
    <row r="223" ht="15.75" customHeight="1">
      <c r="C223" s="30"/>
      <c r="D223" s="30"/>
      <c r="E223" s="30"/>
      <c r="F223" s="30"/>
      <c r="G223" s="31"/>
      <c r="I223" s="30"/>
    </row>
    <row r="224" ht="15.75" customHeight="1">
      <c r="C224" s="30"/>
      <c r="D224" s="30"/>
      <c r="E224" s="30"/>
      <c r="F224" s="30"/>
      <c r="G224" s="31"/>
      <c r="I224" s="30"/>
    </row>
    <row r="225" ht="15.75" customHeight="1">
      <c r="C225" s="30"/>
      <c r="D225" s="30"/>
      <c r="E225" s="30"/>
      <c r="F225" s="30"/>
      <c r="G225" s="31"/>
      <c r="I225" s="30"/>
    </row>
    <row r="226" ht="15.75" customHeight="1">
      <c r="C226" s="30"/>
      <c r="D226" s="30"/>
      <c r="E226" s="30"/>
      <c r="F226" s="30"/>
      <c r="G226" s="31"/>
      <c r="I226" s="30"/>
    </row>
    <row r="227" ht="15.75" customHeight="1">
      <c r="C227" s="30"/>
      <c r="D227" s="30"/>
      <c r="E227" s="30"/>
      <c r="F227" s="30"/>
      <c r="G227" s="31"/>
      <c r="I227" s="30"/>
    </row>
    <row r="228" ht="15.75" customHeight="1">
      <c r="C228" s="30"/>
      <c r="D228" s="30"/>
      <c r="E228" s="30"/>
      <c r="F228" s="30"/>
      <c r="G228" s="31"/>
      <c r="I228" s="30"/>
    </row>
    <row r="229" ht="15.75" customHeight="1">
      <c r="C229" s="30"/>
      <c r="D229" s="30"/>
      <c r="E229" s="30"/>
      <c r="F229" s="30"/>
      <c r="G229" s="31"/>
      <c r="I229" s="30"/>
    </row>
    <row r="230" ht="15.75" customHeight="1">
      <c r="C230" s="30"/>
      <c r="D230" s="30"/>
      <c r="E230" s="30"/>
      <c r="F230" s="30"/>
      <c r="G230" s="31"/>
      <c r="I230" s="30"/>
    </row>
    <row r="231" ht="15.75" customHeight="1">
      <c r="C231" s="30"/>
      <c r="D231" s="30"/>
      <c r="E231" s="30"/>
      <c r="F231" s="30"/>
      <c r="G231" s="31"/>
      <c r="I231" s="30"/>
    </row>
    <row r="232" ht="15.75" customHeight="1">
      <c r="C232" s="30"/>
      <c r="D232" s="30"/>
      <c r="E232" s="30"/>
      <c r="F232" s="30"/>
      <c r="G232" s="31"/>
      <c r="I232" s="30"/>
    </row>
    <row r="233" ht="15.75" customHeight="1">
      <c r="C233" s="30"/>
      <c r="D233" s="30"/>
      <c r="E233" s="30"/>
      <c r="F233" s="30"/>
      <c r="G233" s="31"/>
      <c r="I233" s="30"/>
    </row>
    <row r="234" ht="15.75" customHeight="1">
      <c r="C234" s="30"/>
      <c r="D234" s="30"/>
      <c r="E234" s="30"/>
      <c r="F234" s="30"/>
      <c r="G234" s="31"/>
      <c r="I234" s="30"/>
    </row>
    <row r="235" ht="15.75" customHeight="1">
      <c r="C235" s="30"/>
      <c r="D235" s="30"/>
      <c r="E235" s="30"/>
      <c r="F235" s="30"/>
      <c r="G235" s="31"/>
      <c r="I235" s="30"/>
    </row>
    <row r="236" ht="15.75" customHeight="1">
      <c r="C236" s="30"/>
      <c r="D236" s="30"/>
      <c r="E236" s="30"/>
      <c r="F236" s="30"/>
      <c r="G236" s="31"/>
      <c r="I236" s="30"/>
    </row>
    <row r="237" ht="15.75" customHeight="1">
      <c r="C237" s="30"/>
      <c r="D237" s="30"/>
      <c r="E237" s="30"/>
      <c r="F237" s="30"/>
      <c r="G237" s="31"/>
      <c r="I237" s="30"/>
    </row>
    <row r="238" ht="15.75" customHeight="1">
      <c r="C238" s="30"/>
      <c r="D238" s="30"/>
      <c r="E238" s="30"/>
      <c r="F238" s="30"/>
      <c r="G238" s="31"/>
      <c r="I238" s="30"/>
    </row>
    <row r="239" ht="15.75" customHeight="1">
      <c r="C239" s="30"/>
      <c r="D239" s="30"/>
      <c r="E239" s="30"/>
      <c r="F239" s="30"/>
      <c r="G239" s="31"/>
      <c r="I239" s="30"/>
    </row>
    <row r="240" ht="15.75" customHeight="1">
      <c r="C240" s="30"/>
      <c r="D240" s="30"/>
      <c r="E240" s="30"/>
      <c r="F240" s="30"/>
      <c r="G240" s="31"/>
      <c r="I240" s="30"/>
    </row>
    <row r="241" ht="15.75" customHeight="1">
      <c r="C241" s="30"/>
      <c r="D241" s="30"/>
      <c r="E241" s="30"/>
      <c r="F241" s="30"/>
      <c r="G241" s="31"/>
      <c r="I241" s="30"/>
    </row>
    <row r="242" ht="15.75" customHeight="1">
      <c r="C242" s="30"/>
      <c r="D242" s="30"/>
      <c r="E242" s="30"/>
      <c r="F242" s="30"/>
      <c r="G242" s="31"/>
      <c r="I242" s="30"/>
    </row>
    <row r="243" ht="15.75" customHeight="1">
      <c r="C243" s="30"/>
      <c r="D243" s="30"/>
      <c r="E243" s="30"/>
      <c r="F243" s="30"/>
      <c r="G243" s="31"/>
      <c r="I243" s="30"/>
    </row>
    <row r="244" ht="15.75" customHeight="1">
      <c r="C244" s="30"/>
      <c r="D244" s="30"/>
      <c r="E244" s="30"/>
      <c r="F244" s="30"/>
      <c r="G244" s="31"/>
      <c r="I244" s="30"/>
    </row>
    <row r="245" ht="15.75" customHeight="1">
      <c r="C245" s="30"/>
      <c r="D245" s="30"/>
      <c r="E245" s="30"/>
      <c r="F245" s="30"/>
      <c r="G245" s="31"/>
      <c r="I245" s="30"/>
    </row>
    <row r="246" ht="15.75" customHeight="1">
      <c r="C246" s="30"/>
      <c r="D246" s="30"/>
      <c r="E246" s="30"/>
      <c r="F246" s="30"/>
      <c r="G246" s="31"/>
      <c r="I246" s="30"/>
    </row>
    <row r="247" ht="15.75" customHeight="1">
      <c r="C247" s="30"/>
      <c r="D247" s="30"/>
      <c r="E247" s="30"/>
      <c r="F247" s="30"/>
      <c r="G247" s="31"/>
      <c r="I247" s="30"/>
    </row>
    <row r="248" ht="15.75" customHeight="1">
      <c r="C248" s="30"/>
      <c r="D248" s="30"/>
      <c r="E248" s="30"/>
      <c r="F248" s="30"/>
      <c r="G248" s="31"/>
      <c r="I248" s="30"/>
    </row>
    <row r="249" ht="15.75" customHeight="1">
      <c r="C249" s="30"/>
      <c r="D249" s="30"/>
      <c r="E249" s="30"/>
      <c r="F249" s="30"/>
      <c r="G249" s="31"/>
      <c r="I249" s="30"/>
    </row>
    <row r="250" ht="15.75" customHeight="1">
      <c r="C250" s="30"/>
      <c r="D250" s="30"/>
      <c r="E250" s="30"/>
      <c r="F250" s="30"/>
      <c r="G250" s="31"/>
      <c r="I250" s="30"/>
    </row>
    <row r="251" ht="15.75" customHeight="1">
      <c r="C251" s="30"/>
      <c r="D251" s="30"/>
      <c r="E251" s="30"/>
      <c r="F251" s="30"/>
      <c r="G251" s="31"/>
      <c r="I251" s="30"/>
    </row>
    <row r="252" ht="15.75" customHeight="1">
      <c r="C252" s="30"/>
      <c r="D252" s="30"/>
      <c r="E252" s="30"/>
      <c r="F252" s="30"/>
      <c r="G252" s="31"/>
      <c r="I252" s="30"/>
    </row>
    <row r="253" ht="15.75" customHeight="1">
      <c r="C253" s="30"/>
      <c r="D253" s="30"/>
      <c r="E253" s="30"/>
      <c r="F253" s="30"/>
      <c r="G253" s="31"/>
      <c r="I253" s="30"/>
    </row>
    <row r="254" ht="15.75" customHeight="1">
      <c r="C254" s="30"/>
      <c r="D254" s="30"/>
      <c r="E254" s="30"/>
      <c r="F254" s="30"/>
      <c r="G254" s="31"/>
      <c r="I254" s="30"/>
    </row>
    <row r="255" ht="15.75" customHeight="1">
      <c r="C255" s="30"/>
      <c r="D255" s="30"/>
      <c r="E255" s="30"/>
      <c r="F255" s="30"/>
      <c r="G255" s="31"/>
      <c r="I255" s="30"/>
    </row>
    <row r="256" ht="15.75" customHeight="1">
      <c r="C256" s="30"/>
      <c r="D256" s="30"/>
      <c r="E256" s="30"/>
      <c r="F256" s="30"/>
      <c r="G256" s="31"/>
      <c r="I256" s="30"/>
    </row>
    <row r="257" ht="15.75" customHeight="1">
      <c r="C257" s="30"/>
      <c r="D257" s="30"/>
      <c r="E257" s="30"/>
      <c r="F257" s="30"/>
      <c r="G257" s="31"/>
      <c r="I257" s="30"/>
    </row>
    <row r="258" ht="15.75" customHeight="1">
      <c r="C258" s="30"/>
      <c r="D258" s="30"/>
      <c r="E258" s="30"/>
      <c r="F258" s="30"/>
      <c r="G258" s="31"/>
      <c r="I258" s="30"/>
    </row>
    <row r="259" ht="15.75" customHeight="1">
      <c r="C259" s="30"/>
      <c r="D259" s="30"/>
      <c r="E259" s="30"/>
      <c r="F259" s="30"/>
      <c r="G259" s="31"/>
      <c r="I259" s="30"/>
    </row>
    <row r="260" ht="15.75" customHeight="1">
      <c r="C260" s="30"/>
      <c r="D260" s="30"/>
      <c r="E260" s="30"/>
      <c r="F260" s="30"/>
      <c r="G260" s="31"/>
      <c r="I260" s="30"/>
    </row>
    <row r="261" ht="15.75" customHeight="1">
      <c r="C261" s="30"/>
      <c r="D261" s="30"/>
      <c r="E261" s="30"/>
      <c r="F261" s="30"/>
      <c r="G261" s="31"/>
      <c r="I261" s="30"/>
    </row>
    <row r="262" ht="15.75" customHeight="1">
      <c r="C262" s="30"/>
      <c r="D262" s="30"/>
      <c r="E262" s="30"/>
      <c r="F262" s="30"/>
      <c r="G262" s="31"/>
      <c r="I262" s="30"/>
    </row>
    <row r="263" ht="15.75" customHeight="1">
      <c r="C263" s="30"/>
      <c r="D263" s="30"/>
      <c r="E263" s="30"/>
      <c r="F263" s="30"/>
      <c r="G263" s="31"/>
      <c r="I263" s="30"/>
    </row>
    <row r="264" ht="15.75" customHeight="1">
      <c r="C264" s="30"/>
      <c r="D264" s="30"/>
      <c r="E264" s="30"/>
      <c r="F264" s="30"/>
      <c r="G264" s="31"/>
      <c r="I264" s="30"/>
    </row>
    <row r="265" ht="15.75" customHeight="1">
      <c r="C265" s="30"/>
      <c r="D265" s="30"/>
      <c r="E265" s="30"/>
      <c r="F265" s="30"/>
      <c r="G265" s="31"/>
      <c r="I265" s="30"/>
    </row>
    <row r="266" ht="15.75" customHeight="1">
      <c r="C266" s="30"/>
      <c r="D266" s="30"/>
      <c r="E266" s="30"/>
      <c r="F266" s="30"/>
      <c r="G266" s="31"/>
      <c r="I266" s="30"/>
    </row>
    <row r="267" ht="15.75" customHeight="1">
      <c r="C267" s="30"/>
      <c r="D267" s="30"/>
      <c r="E267" s="30"/>
      <c r="F267" s="30"/>
      <c r="G267" s="31"/>
      <c r="I267" s="30"/>
    </row>
    <row r="268" ht="15.75" customHeight="1">
      <c r="C268" s="30"/>
      <c r="D268" s="30"/>
      <c r="E268" s="30"/>
      <c r="F268" s="30"/>
      <c r="G268" s="31"/>
      <c r="I268" s="30"/>
    </row>
    <row r="269" ht="15.75" customHeight="1">
      <c r="C269" s="30"/>
      <c r="D269" s="30"/>
      <c r="E269" s="30"/>
      <c r="F269" s="30"/>
      <c r="G269" s="31"/>
      <c r="I269" s="30"/>
    </row>
    <row r="270" ht="15.75" customHeight="1">
      <c r="C270" s="30"/>
      <c r="D270" s="30"/>
      <c r="E270" s="30"/>
      <c r="F270" s="30"/>
      <c r="G270" s="31"/>
      <c r="I270" s="30"/>
    </row>
    <row r="271" ht="15.75" customHeight="1">
      <c r="C271" s="30"/>
      <c r="D271" s="30"/>
      <c r="E271" s="30"/>
      <c r="F271" s="30"/>
      <c r="G271" s="31"/>
      <c r="I271" s="30"/>
    </row>
    <row r="272" ht="15.75" customHeight="1">
      <c r="C272" s="30"/>
      <c r="D272" s="30"/>
      <c r="E272" s="30"/>
      <c r="F272" s="30"/>
      <c r="G272" s="31"/>
      <c r="I272" s="30"/>
    </row>
    <row r="273" ht="15.75" customHeight="1">
      <c r="C273" s="30"/>
      <c r="D273" s="30"/>
      <c r="E273" s="30"/>
      <c r="F273" s="30"/>
      <c r="G273" s="31"/>
      <c r="I273" s="30"/>
    </row>
    <row r="274" ht="15.75" customHeight="1">
      <c r="C274" s="30"/>
      <c r="D274" s="30"/>
      <c r="E274" s="30"/>
      <c r="F274" s="30"/>
      <c r="G274" s="31"/>
      <c r="I274" s="30"/>
    </row>
    <row r="275" ht="15.75" customHeight="1">
      <c r="C275" s="30"/>
      <c r="D275" s="30"/>
      <c r="E275" s="30"/>
      <c r="F275" s="30"/>
      <c r="G275" s="31"/>
      <c r="I275" s="30"/>
    </row>
    <row r="276" ht="15.75" customHeight="1">
      <c r="C276" s="30"/>
      <c r="D276" s="30"/>
      <c r="E276" s="30"/>
      <c r="F276" s="30"/>
      <c r="G276" s="31"/>
      <c r="I276" s="30"/>
    </row>
    <row r="277" ht="15.75" customHeight="1">
      <c r="C277" s="30"/>
      <c r="D277" s="30"/>
      <c r="E277" s="30"/>
      <c r="F277" s="30"/>
      <c r="G277" s="31"/>
      <c r="I277" s="30"/>
    </row>
    <row r="278" ht="15.75" customHeight="1">
      <c r="C278" s="30"/>
      <c r="D278" s="30"/>
      <c r="E278" s="30"/>
      <c r="F278" s="30"/>
      <c r="G278" s="31"/>
      <c r="I278" s="30"/>
    </row>
    <row r="279" ht="15.75" customHeight="1">
      <c r="C279" s="30"/>
      <c r="D279" s="30"/>
      <c r="E279" s="30"/>
      <c r="F279" s="30"/>
      <c r="G279" s="31"/>
      <c r="I279" s="30"/>
    </row>
    <row r="280" ht="15.75" customHeight="1">
      <c r="C280" s="30"/>
      <c r="D280" s="30"/>
      <c r="E280" s="30"/>
      <c r="F280" s="30"/>
      <c r="G280" s="31"/>
      <c r="I280" s="30"/>
    </row>
    <row r="281" ht="15.75" customHeight="1">
      <c r="C281" s="30"/>
      <c r="D281" s="30"/>
      <c r="E281" s="30"/>
      <c r="F281" s="30"/>
      <c r="G281" s="31"/>
      <c r="I281" s="30"/>
    </row>
    <row r="282" ht="15.75" customHeight="1">
      <c r="C282" s="30"/>
      <c r="D282" s="30"/>
      <c r="E282" s="30"/>
      <c r="F282" s="30"/>
      <c r="G282" s="31"/>
      <c r="I282" s="30"/>
    </row>
    <row r="283" ht="15.75" customHeight="1">
      <c r="C283" s="30"/>
      <c r="D283" s="30"/>
      <c r="E283" s="30"/>
      <c r="F283" s="30"/>
      <c r="G283" s="31"/>
      <c r="I283" s="30"/>
    </row>
    <row r="284" ht="15.75" customHeight="1">
      <c r="C284" s="30"/>
      <c r="D284" s="30"/>
      <c r="E284" s="30"/>
      <c r="F284" s="30"/>
      <c r="G284" s="31"/>
      <c r="I284" s="30"/>
    </row>
    <row r="285" ht="15.75" customHeight="1">
      <c r="C285" s="30"/>
      <c r="D285" s="30"/>
      <c r="E285" s="30"/>
      <c r="F285" s="30"/>
      <c r="G285" s="31"/>
      <c r="I285" s="30"/>
    </row>
    <row r="286" ht="15.75" customHeight="1">
      <c r="C286" s="30"/>
      <c r="D286" s="30"/>
      <c r="E286" s="30"/>
      <c r="F286" s="30"/>
      <c r="G286" s="31"/>
      <c r="I286" s="30"/>
    </row>
    <row r="287" ht="15.75" customHeight="1">
      <c r="C287" s="30"/>
      <c r="D287" s="30"/>
      <c r="E287" s="30"/>
      <c r="F287" s="30"/>
      <c r="G287" s="31"/>
      <c r="I287" s="30"/>
    </row>
    <row r="288" ht="15.75" customHeight="1">
      <c r="C288" s="30"/>
      <c r="D288" s="30"/>
      <c r="E288" s="30"/>
      <c r="F288" s="30"/>
      <c r="G288" s="31"/>
      <c r="I288" s="30"/>
    </row>
    <row r="289" ht="15.75" customHeight="1">
      <c r="C289" s="30"/>
      <c r="D289" s="30"/>
      <c r="E289" s="30"/>
      <c r="F289" s="30"/>
      <c r="G289" s="31"/>
      <c r="I289" s="30"/>
    </row>
    <row r="290" ht="15.75" customHeight="1">
      <c r="C290" s="30"/>
      <c r="D290" s="30"/>
      <c r="E290" s="30"/>
      <c r="F290" s="30"/>
      <c r="G290" s="31"/>
      <c r="I290" s="30"/>
    </row>
    <row r="291" ht="15.75" customHeight="1">
      <c r="C291" s="30"/>
      <c r="D291" s="30"/>
      <c r="E291" s="30"/>
      <c r="F291" s="30"/>
      <c r="G291" s="31"/>
      <c r="I291" s="30"/>
    </row>
    <row r="292" ht="15.75" customHeight="1">
      <c r="C292" s="30"/>
      <c r="D292" s="30"/>
      <c r="E292" s="30"/>
      <c r="F292" s="30"/>
      <c r="G292" s="31"/>
      <c r="I292" s="30"/>
    </row>
    <row r="293" ht="15.75" customHeight="1">
      <c r="C293" s="30"/>
      <c r="D293" s="30"/>
      <c r="E293" s="30"/>
      <c r="F293" s="30"/>
      <c r="G293" s="31"/>
      <c r="I293" s="30"/>
    </row>
    <row r="294" ht="15.75" customHeight="1">
      <c r="C294" s="30"/>
      <c r="D294" s="30"/>
      <c r="E294" s="30"/>
      <c r="F294" s="30"/>
      <c r="G294" s="31"/>
      <c r="I294" s="30"/>
    </row>
    <row r="295" ht="15.75" customHeight="1">
      <c r="C295" s="30"/>
      <c r="D295" s="30"/>
      <c r="E295" s="30"/>
      <c r="F295" s="30"/>
      <c r="G295" s="31"/>
      <c r="I295" s="30"/>
    </row>
    <row r="296" ht="15.75" customHeight="1">
      <c r="C296" s="30"/>
      <c r="D296" s="30"/>
      <c r="E296" s="30"/>
      <c r="F296" s="30"/>
      <c r="G296" s="31"/>
      <c r="I296" s="30"/>
    </row>
    <row r="297" ht="15.75" customHeight="1">
      <c r="C297" s="30"/>
      <c r="D297" s="30"/>
      <c r="E297" s="30"/>
      <c r="F297" s="30"/>
      <c r="G297" s="31"/>
      <c r="I297" s="30"/>
    </row>
    <row r="298" ht="15.75" customHeight="1">
      <c r="C298" s="30"/>
      <c r="D298" s="30"/>
      <c r="E298" s="30"/>
      <c r="F298" s="30"/>
      <c r="G298" s="31"/>
      <c r="I298" s="30"/>
    </row>
    <row r="299" ht="15.75" customHeight="1">
      <c r="C299" s="30"/>
      <c r="D299" s="30"/>
      <c r="E299" s="30"/>
      <c r="F299" s="30"/>
      <c r="G299" s="31"/>
      <c r="I299" s="30"/>
    </row>
    <row r="300" ht="15.75" customHeight="1">
      <c r="C300" s="30"/>
      <c r="D300" s="30"/>
      <c r="E300" s="30"/>
      <c r="F300" s="30"/>
      <c r="G300" s="31"/>
      <c r="I300" s="30"/>
    </row>
    <row r="301" ht="15.75" customHeight="1">
      <c r="C301" s="30"/>
      <c r="D301" s="30"/>
      <c r="E301" s="30"/>
      <c r="F301" s="30"/>
      <c r="G301" s="31"/>
      <c r="I301" s="30"/>
    </row>
    <row r="302" ht="15.75" customHeight="1">
      <c r="C302" s="30"/>
      <c r="D302" s="30"/>
      <c r="E302" s="30"/>
      <c r="F302" s="30"/>
      <c r="G302" s="31"/>
      <c r="I302" s="30"/>
    </row>
    <row r="303" ht="15.75" customHeight="1">
      <c r="C303" s="30"/>
      <c r="D303" s="30"/>
      <c r="E303" s="30"/>
      <c r="F303" s="30"/>
      <c r="G303" s="31"/>
      <c r="I303" s="30"/>
    </row>
    <row r="304" ht="15.75" customHeight="1">
      <c r="C304" s="30"/>
      <c r="D304" s="30"/>
      <c r="E304" s="30"/>
      <c r="F304" s="30"/>
      <c r="G304" s="31"/>
      <c r="I304" s="30"/>
    </row>
    <row r="305" ht="15.75" customHeight="1">
      <c r="C305" s="30"/>
      <c r="D305" s="30"/>
      <c r="E305" s="30"/>
      <c r="F305" s="30"/>
      <c r="G305" s="31"/>
      <c r="I305" s="30"/>
    </row>
    <row r="306" ht="15.75" customHeight="1">
      <c r="C306" s="30"/>
      <c r="D306" s="30"/>
      <c r="E306" s="30"/>
      <c r="F306" s="30"/>
      <c r="G306" s="31"/>
      <c r="I306" s="30"/>
    </row>
    <row r="307" ht="15.75" customHeight="1">
      <c r="C307" s="30"/>
      <c r="D307" s="30"/>
      <c r="E307" s="30"/>
      <c r="F307" s="30"/>
      <c r="G307" s="31"/>
      <c r="I307" s="30"/>
    </row>
    <row r="308" ht="15.75" customHeight="1">
      <c r="C308" s="30"/>
      <c r="D308" s="30"/>
      <c r="E308" s="30"/>
      <c r="F308" s="30"/>
      <c r="G308" s="31"/>
      <c r="I308" s="30"/>
    </row>
    <row r="309" ht="15.75" customHeight="1">
      <c r="C309" s="30"/>
      <c r="D309" s="30"/>
      <c r="E309" s="30"/>
      <c r="F309" s="30"/>
      <c r="G309" s="31"/>
      <c r="I309" s="30"/>
    </row>
    <row r="310" ht="15.75" customHeight="1">
      <c r="C310" s="30"/>
      <c r="D310" s="30"/>
      <c r="E310" s="30"/>
      <c r="F310" s="30"/>
      <c r="G310" s="31"/>
      <c r="I310" s="30"/>
    </row>
    <row r="311" ht="15.75" customHeight="1">
      <c r="C311" s="30"/>
      <c r="D311" s="30"/>
      <c r="E311" s="30"/>
      <c r="F311" s="30"/>
      <c r="G311" s="31"/>
      <c r="I311" s="30"/>
    </row>
    <row r="312" ht="15.75" customHeight="1">
      <c r="C312" s="30"/>
      <c r="D312" s="30"/>
      <c r="E312" s="30"/>
      <c r="F312" s="30"/>
      <c r="G312" s="31"/>
      <c r="I312" s="30"/>
    </row>
    <row r="313" ht="15.75" customHeight="1">
      <c r="C313" s="30"/>
      <c r="D313" s="30"/>
      <c r="E313" s="30"/>
      <c r="F313" s="30"/>
      <c r="G313" s="31"/>
      <c r="I313" s="30"/>
    </row>
    <row r="314" ht="15.75" customHeight="1">
      <c r="C314" s="30"/>
      <c r="D314" s="30"/>
      <c r="E314" s="30"/>
      <c r="F314" s="30"/>
      <c r="G314" s="31"/>
      <c r="I314" s="30"/>
    </row>
    <row r="315" ht="15.75" customHeight="1">
      <c r="C315" s="30"/>
      <c r="D315" s="30"/>
      <c r="E315" s="30"/>
      <c r="F315" s="30"/>
      <c r="G315" s="31"/>
      <c r="I315" s="30"/>
    </row>
    <row r="316" ht="15.75" customHeight="1">
      <c r="C316" s="30"/>
      <c r="D316" s="30"/>
      <c r="E316" s="30"/>
      <c r="F316" s="30"/>
      <c r="G316" s="31"/>
      <c r="I316" s="30"/>
    </row>
    <row r="317" ht="15.75" customHeight="1">
      <c r="C317" s="30"/>
      <c r="D317" s="30"/>
      <c r="E317" s="30"/>
      <c r="F317" s="30"/>
      <c r="G317" s="31"/>
      <c r="I317" s="30"/>
    </row>
    <row r="318" ht="15.75" customHeight="1">
      <c r="C318" s="30"/>
      <c r="D318" s="30"/>
      <c r="E318" s="30"/>
      <c r="F318" s="30"/>
      <c r="G318" s="31"/>
      <c r="I318" s="30"/>
    </row>
    <row r="319" ht="15.75" customHeight="1">
      <c r="C319" s="30"/>
      <c r="D319" s="30"/>
      <c r="E319" s="30"/>
      <c r="F319" s="30"/>
      <c r="G319" s="31"/>
      <c r="I319" s="30"/>
    </row>
    <row r="320" ht="15.75" customHeight="1">
      <c r="C320" s="30"/>
      <c r="D320" s="30"/>
      <c r="E320" s="30"/>
      <c r="F320" s="30"/>
      <c r="G320" s="31"/>
      <c r="I320" s="30"/>
    </row>
    <row r="321" ht="15.75" customHeight="1">
      <c r="C321" s="30"/>
      <c r="D321" s="30"/>
      <c r="E321" s="30"/>
      <c r="F321" s="30"/>
      <c r="G321" s="31"/>
      <c r="I321" s="30"/>
    </row>
    <row r="322" ht="15.75" customHeight="1">
      <c r="C322" s="30"/>
      <c r="D322" s="30"/>
      <c r="E322" s="30"/>
      <c r="F322" s="30"/>
      <c r="G322" s="31"/>
      <c r="I322" s="30"/>
    </row>
    <row r="323" ht="15.75" customHeight="1">
      <c r="C323" s="30"/>
      <c r="D323" s="30"/>
      <c r="E323" s="30"/>
      <c r="F323" s="30"/>
      <c r="G323" s="31"/>
      <c r="I323" s="30"/>
    </row>
    <row r="324" ht="15.75" customHeight="1">
      <c r="C324" s="30"/>
      <c r="D324" s="30"/>
      <c r="E324" s="30"/>
      <c r="F324" s="30"/>
      <c r="G324" s="31"/>
      <c r="I324" s="30"/>
    </row>
    <row r="325" ht="15.75" customHeight="1">
      <c r="C325" s="30"/>
      <c r="D325" s="30"/>
      <c r="E325" s="30"/>
      <c r="F325" s="30"/>
      <c r="G325" s="31"/>
      <c r="I325" s="30"/>
    </row>
    <row r="326" ht="15.75" customHeight="1">
      <c r="C326" s="30"/>
      <c r="D326" s="30"/>
      <c r="E326" s="30"/>
      <c r="F326" s="30"/>
      <c r="G326" s="31"/>
      <c r="I326" s="30"/>
    </row>
    <row r="327" ht="15.75" customHeight="1">
      <c r="C327" s="30"/>
      <c r="D327" s="30"/>
      <c r="E327" s="30"/>
      <c r="F327" s="30"/>
      <c r="G327" s="31"/>
      <c r="I327" s="30"/>
    </row>
    <row r="328" ht="15.75" customHeight="1">
      <c r="C328" s="30"/>
      <c r="D328" s="30"/>
      <c r="E328" s="30"/>
      <c r="F328" s="30"/>
      <c r="G328" s="31"/>
      <c r="I328" s="30"/>
    </row>
    <row r="329" ht="15.75" customHeight="1">
      <c r="C329" s="30"/>
      <c r="D329" s="30"/>
      <c r="E329" s="30"/>
      <c r="F329" s="30"/>
      <c r="G329" s="31"/>
      <c r="I329" s="30"/>
    </row>
    <row r="330" ht="15.75" customHeight="1">
      <c r="C330" s="30"/>
      <c r="D330" s="30"/>
      <c r="E330" s="30"/>
      <c r="F330" s="30"/>
      <c r="G330" s="31"/>
      <c r="I330" s="30"/>
    </row>
    <row r="331" ht="15.75" customHeight="1">
      <c r="C331" s="30"/>
      <c r="D331" s="30"/>
      <c r="E331" s="30"/>
      <c r="F331" s="30"/>
      <c r="G331" s="31"/>
      <c r="I331" s="30"/>
    </row>
    <row r="332" ht="15.75" customHeight="1">
      <c r="C332" s="30"/>
      <c r="D332" s="30"/>
      <c r="E332" s="30"/>
      <c r="F332" s="30"/>
      <c r="G332" s="31"/>
      <c r="I332" s="30"/>
    </row>
    <row r="333" ht="15.75" customHeight="1">
      <c r="C333" s="30"/>
      <c r="D333" s="30"/>
      <c r="E333" s="30"/>
      <c r="F333" s="30"/>
      <c r="G333" s="31"/>
      <c r="I333" s="30"/>
    </row>
    <row r="334" ht="15.75" customHeight="1">
      <c r="C334" s="30"/>
      <c r="D334" s="30"/>
      <c r="E334" s="30"/>
      <c r="F334" s="30"/>
      <c r="G334" s="31"/>
      <c r="I334" s="30"/>
    </row>
    <row r="335" ht="15.75" customHeight="1">
      <c r="C335" s="30"/>
      <c r="D335" s="30"/>
      <c r="E335" s="30"/>
      <c r="F335" s="30"/>
      <c r="G335" s="31"/>
      <c r="I335" s="30"/>
    </row>
    <row r="336" ht="15.75" customHeight="1">
      <c r="C336" s="30"/>
      <c r="D336" s="30"/>
      <c r="E336" s="30"/>
      <c r="F336" s="30"/>
      <c r="G336" s="31"/>
      <c r="I336" s="30"/>
    </row>
    <row r="337" ht="15.75" customHeight="1">
      <c r="C337" s="30"/>
      <c r="D337" s="30"/>
      <c r="E337" s="30"/>
      <c r="F337" s="30"/>
      <c r="G337" s="31"/>
      <c r="I337" s="30"/>
    </row>
    <row r="338" ht="15.75" customHeight="1">
      <c r="C338" s="30"/>
      <c r="D338" s="30"/>
      <c r="E338" s="30"/>
      <c r="F338" s="30"/>
      <c r="G338" s="31"/>
      <c r="I338" s="30"/>
    </row>
    <row r="339" ht="15.75" customHeight="1">
      <c r="C339" s="30"/>
      <c r="D339" s="30"/>
      <c r="E339" s="30"/>
      <c r="F339" s="30"/>
      <c r="G339" s="31"/>
      <c r="I339" s="30"/>
    </row>
    <row r="340" ht="15.75" customHeight="1">
      <c r="C340" s="30"/>
      <c r="D340" s="30"/>
      <c r="E340" s="30"/>
      <c r="F340" s="30"/>
      <c r="G340" s="31"/>
      <c r="I340" s="30"/>
    </row>
    <row r="341" ht="15.75" customHeight="1">
      <c r="C341" s="30"/>
      <c r="D341" s="30"/>
      <c r="E341" s="30"/>
      <c r="F341" s="30"/>
      <c r="G341" s="31"/>
      <c r="I341" s="30"/>
    </row>
    <row r="342" ht="15.75" customHeight="1">
      <c r="C342" s="30"/>
      <c r="D342" s="30"/>
      <c r="E342" s="30"/>
      <c r="F342" s="30"/>
      <c r="G342" s="31"/>
      <c r="I342" s="30"/>
    </row>
    <row r="343" ht="15.75" customHeight="1">
      <c r="C343" s="30"/>
      <c r="D343" s="30"/>
      <c r="E343" s="30"/>
      <c r="F343" s="30"/>
      <c r="G343" s="31"/>
      <c r="I343" s="30"/>
    </row>
    <row r="344" ht="15.75" customHeight="1">
      <c r="C344" s="30"/>
      <c r="D344" s="30"/>
      <c r="E344" s="30"/>
      <c r="F344" s="30"/>
      <c r="G344" s="31"/>
      <c r="I344" s="30"/>
    </row>
    <row r="345" ht="15.75" customHeight="1">
      <c r="C345" s="30"/>
      <c r="D345" s="30"/>
      <c r="E345" s="30"/>
      <c r="F345" s="30"/>
      <c r="G345" s="31"/>
      <c r="I345" s="30"/>
    </row>
    <row r="346" ht="15.75" customHeight="1">
      <c r="C346" s="30"/>
      <c r="D346" s="30"/>
      <c r="E346" s="30"/>
      <c r="F346" s="30"/>
      <c r="G346" s="31"/>
      <c r="I346" s="30"/>
    </row>
    <row r="347" ht="15.75" customHeight="1">
      <c r="C347" s="30"/>
      <c r="D347" s="30"/>
      <c r="E347" s="30"/>
      <c r="F347" s="30"/>
      <c r="G347" s="31"/>
      <c r="I347" s="30"/>
    </row>
    <row r="348" ht="15.75" customHeight="1">
      <c r="C348" s="30"/>
      <c r="D348" s="30"/>
      <c r="E348" s="30"/>
      <c r="F348" s="30"/>
      <c r="G348" s="31"/>
      <c r="I348" s="30"/>
    </row>
    <row r="349" ht="15.75" customHeight="1">
      <c r="C349" s="30"/>
      <c r="D349" s="30"/>
      <c r="E349" s="30"/>
      <c r="F349" s="30"/>
      <c r="G349" s="31"/>
      <c r="I349" s="30"/>
    </row>
    <row r="350" ht="15.75" customHeight="1">
      <c r="C350" s="30"/>
      <c r="D350" s="30"/>
      <c r="E350" s="30"/>
      <c r="F350" s="30"/>
      <c r="G350" s="31"/>
      <c r="I350" s="30"/>
    </row>
    <row r="351" ht="15.75" customHeight="1">
      <c r="C351" s="30"/>
      <c r="D351" s="30"/>
      <c r="E351" s="30"/>
      <c r="F351" s="30"/>
      <c r="G351" s="31"/>
      <c r="I351" s="30"/>
    </row>
    <row r="352" ht="15.75" customHeight="1">
      <c r="C352" s="30"/>
      <c r="D352" s="30"/>
      <c r="E352" s="30"/>
      <c r="F352" s="30"/>
      <c r="G352" s="31"/>
      <c r="I352" s="30"/>
    </row>
    <row r="353" ht="15.75" customHeight="1">
      <c r="C353" s="30"/>
      <c r="D353" s="30"/>
      <c r="E353" s="30"/>
      <c r="F353" s="30"/>
      <c r="G353" s="31"/>
      <c r="I353" s="30"/>
    </row>
    <row r="354" ht="15.75" customHeight="1">
      <c r="C354" s="30"/>
      <c r="D354" s="30"/>
      <c r="E354" s="30"/>
      <c r="F354" s="30"/>
      <c r="G354" s="31"/>
      <c r="I354" s="30"/>
    </row>
    <row r="355" ht="15.75" customHeight="1">
      <c r="C355" s="30"/>
      <c r="D355" s="30"/>
      <c r="E355" s="30"/>
      <c r="F355" s="30"/>
      <c r="G355" s="31"/>
      <c r="I355" s="30"/>
    </row>
    <row r="356" ht="15.75" customHeight="1">
      <c r="C356" s="30"/>
      <c r="D356" s="30"/>
      <c r="E356" s="30"/>
      <c r="F356" s="30"/>
      <c r="G356" s="31"/>
      <c r="I356" s="30"/>
    </row>
    <row r="357" ht="15.75" customHeight="1">
      <c r="C357" s="30"/>
      <c r="D357" s="30"/>
      <c r="E357" s="30"/>
      <c r="F357" s="30"/>
      <c r="G357" s="31"/>
      <c r="I357" s="30"/>
    </row>
    <row r="358" ht="15.75" customHeight="1">
      <c r="C358" s="30"/>
      <c r="D358" s="30"/>
      <c r="E358" s="30"/>
      <c r="F358" s="30"/>
      <c r="G358" s="31"/>
      <c r="I358" s="30"/>
    </row>
    <row r="359" ht="15.75" customHeight="1">
      <c r="C359" s="30"/>
      <c r="D359" s="30"/>
      <c r="E359" s="30"/>
      <c r="F359" s="30"/>
      <c r="G359" s="31"/>
      <c r="I359" s="30"/>
    </row>
    <row r="360" ht="15.75" customHeight="1">
      <c r="C360" s="30"/>
      <c r="D360" s="30"/>
      <c r="E360" s="30"/>
      <c r="F360" s="30"/>
      <c r="G360" s="31"/>
      <c r="I360" s="30"/>
    </row>
    <row r="361" ht="15.75" customHeight="1">
      <c r="C361" s="30"/>
      <c r="D361" s="30"/>
      <c r="E361" s="30"/>
      <c r="F361" s="30"/>
      <c r="G361" s="31"/>
      <c r="I361" s="30"/>
    </row>
    <row r="362" ht="15.75" customHeight="1">
      <c r="C362" s="30"/>
      <c r="D362" s="30"/>
      <c r="E362" s="30"/>
      <c r="F362" s="30"/>
      <c r="G362" s="31"/>
      <c r="I362" s="30"/>
    </row>
    <row r="363" ht="15.75" customHeight="1">
      <c r="C363" s="30"/>
      <c r="D363" s="30"/>
      <c r="E363" s="30"/>
      <c r="F363" s="30"/>
      <c r="G363" s="31"/>
      <c r="I363" s="30"/>
    </row>
    <row r="364" ht="15.75" customHeight="1">
      <c r="C364" s="30"/>
      <c r="D364" s="30"/>
      <c r="E364" s="30"/>
      <c r="F364" s="30"/>
      <c r="G364" s="31"/>
      <c r="I364" s="30"/>
    </row>
    <row r="365" ht="15.75" customHeight="1">
      <c r="C365" s="30"/>
      <c r="D365" s="30"/>
      <c r="E365" s="30"/>
      <c r="F365" s="30"/>
      <c r="G365" s="31"/>
      <c r="I365" s="30"/>
    </row>
    <row r="366" ht="15.75" customHeight="1">
      <c r="C366" s="30"/>
      <c r="D366" s="30"/>
      <c r="E366" s="30"/>
      <c r="F366" s="30"/>
      <c r="G366" s="31"/>
      <c r="I366" s="30"/>
    </row>
    <row r="367" ht="15.75" customHeight="1">
      <c r="C367" s="30"/>
      <c r="D367" s="30"/>
      <c r="E367" s="30"/>
      <c r="F367" s="30"/>
      <c r="G367" s="31"/>
      <c r="I367" s="30"/>
    </row>
    <row r="368" ht="15.75" customHeight="1">
      <c r="C368" s="30"/>
      <c r="D368" s="30"/>
      <c r="E368" s="30"/>
      <c r="F368" s="30"/>
      <c r="G368" s="31"/>
      <c r="I368" s="30"/>
    </row>
    <row r="369" ht="15.75" customHeight="1">
      <c r="C369" s="30"/>
      <c r="D369" s="30"/>
      <c r="E369" s="30"/>
      <c r="F369" s="30"/>
      <c r="G369" s="31"/>
      <c r="I369" s="30"/>
    </row>
    <row r="370" ht="15.75" customHeight="1">
      <c r="C370" s="30"/>
      <c r="D370" s="30"/>
      <c r="E370" s="30"/>
      <c r="F370" s="30"/>
      <c r="G370" s="31"/>
      <c r="I370" s="30"/>
    </row>
    <row r="371" ht="15.75" customHeight="1">
      <c r="C371" s="30"/>
      <c r="D371" s="30"/>
      <c r="E371" s="30"/>
      <c r="F371" s="30"/>
      <c r="G371" s="31"/>
      <c r="I371" s="30"/>
    </row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3:I18">
    <cfRule type="cellIs" dxfId="0" priority="1" operator="greaterThan">
      <formula>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25.63"/>
    <col customWidth="1" min="5" max="6" width="12.63"/>
    <col customWidth="1" min="8" max="8" width="28.88"/>
    <col customWidth="1" min="9" max="9" width="30.5"/>
  </cols>
  <sheetData>
    <row r="1" ht="15.75" customHeight="1">
      <c r="A1" s="114" t="s">
        <v>2387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50"/>
      <c r="E2" s="117"/>
      <c r="F2" s="31"/>
      <c r="G2" s="30">
        <f>countif(G4:G1998,"Open")</f>
        <v>0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50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258</v>
      </c>
      <c r="B4" s="30" t="s">
        <v>7</v>
      </c>
      <c r="C4" s="30">
        <v>1.0</v>
      </c>
      <c r="D4" s="50" t="s">
        <v>848</v>
      </c>
      <c r="E4" s="149">
        <v>179734.05</v>
      </c>
      <c r="F4" s="31" t="s">
        <v>46</v>
      </c>
      <c r="G4" s="50" t="s">
        <v>16</v>
      </c>
    </row>
    <row r="5" ht="15.75" customHeight="1">
      <c r="A5" s="30" t="s">
        <v>259</v>
      </c>
      <c r="B5" s="30" t="s">
        <v>7</v>
      </c>
      <c r="C5" s="30">
        <v>2.0</v>
      </c>
      <c r="D5" s="50" t="s">
        <v>848</v>
      </c>
      <c r="E5" s="149">
        <v>179846.19</v>
      </c>
      <c r="F5" s="31" t="s">
        <v>46</v>
      </c>
      <c r="G5" s="50" t="s">
        <v>16</v>
      </c>
    </row>
    <row r="6" ht="15.75" customHeight="1">
      <c r="A6" s="30" t="s">
        <v>248</v>
      </c>
      <c r="B6" s="30" t="s">
        <v>7</v>
      </c>
      <c r="C6" s="30">
        <v>3.0</v>
      </c>
      <c r="D6" s="50" t="s">
        <v>825</v>
      </c>
      <c r="E6" s="149">
        <v>140396.98</v>
      </c>
      <c r="F6" s="31" t="s">
        <v>8</v>
      </c>
      <c r="G6" s="50" t="s">
        <v>16</v>
      </c>
    </row>
    <row r="7" ht="15.75" customHeight="1">
      <c r="A7" s="30" t="s">
        <v>259</v>
      </c>
      <c r="B7" s="30" t="s">
        <v>7</v>
      </c>
      <c r="C7" s="30">
        <v>4.0</v>
      </c>
      <c r="D7" s="50" t="s">
        <v>2388</v>
      </c>
      <c r="E7" s="149">
        <v>138400.0</v>
      </c>
      <c r="F7" s="31" t="s">
        <v>8</v>
      </c>
      <c r="G7" s="50" t="s">
        <v>16</v>
      </c>
    </row>
    <row r="8" ht="15.75" customHeight="1">
      <c r="A8" s="30" t="s">
        <v>248</v>
      </c>
      <c r="B8" s="30" t="s">
        <v>7</v>
      </c>
      <c r="C8" s="30">
        <v>5.0</v>
      </c>
      <c r="D8" s="50" t="s">
        <v>930</v>
      </c>
      <c r="E8" s="149">
        <v>164057.76</v>
      </c>
      <c r="F8" s="31" t="s">
        <v>46</v>
      </c>
      <c r="G8" s="50" t="s">
        <v>16</v>
      </c>
    </row>
    <row r="9" ht="15.75" customHeight="1">
      <c r="A9" s="30" t="s">
        <v>259</v>
      </c>
      <c r="B9" s="30" t="s">
        <v>7</v>
      </c>
      <c r="C9" s="30">
        <v>6.0</v>
      </c>
      <c r="D9" s="50" t="s">
        <v>1650</v>
      </c>
      <c r="E9" s="149">
        <v>139454.72</v>
      </c>
      <c r="F9" s="31" t="s">
        <v>8</v>
      </c>
      <c r="G9" s="50" t="s">
        <v>16</v>
      </c>
    </row>
    <row r="10" ht="15.75" customHeight="1">
      <c r="A10" s="30" t="s">
        <v>259</v>
      </c>
      <c r="B10" s="30" t="s">
        <v>7</v>
      </c>
      <c r="C10" s="30">
        <v>7.0</v>
      </c>
      <c r="D10" s="50" t="s">
        <v>671</v>
      </c>
      <c r="E10" s="149">
        <v>132305.81</v>
      </c>
      <c r="F10" s="31" t="s">
        <v>87</v>
      </c>
      <c r="G10" s="50" t="s">
        <v>16</v>
      </c>
    </row>
    <row r="11" ht="15.75" customHeight="1">
      <c r="A11" s="30" t="s">
        <v>258</v>
      </c>
      <c r="B11" s="30" t="s">
        <v>7</v>
      </c>
      <c r="C11" s="30">
        <v>8.0</v>
      </c>
      <c r="D11" s="50" t="s">
        <v>671</v>
      </c>
      <c r="E11" s="149">
        <v>137049.72</v>
      </c>
      <c r="F11" s="31" t="s">
        <v>87</v>
      </c>
      <c r="G11" s="50" t="s">
        <v>16</v>
      </c>
    </row>
    <row r="12" ht="15.75" customHeight="1">
      <c r="A12" s="30" t="s">
        <v>258</v>
      </c>
      <c r="B12" s="30" t="s">
        <v>7</v>
      </c>
      <c r="C12" s="30">
        <v>9.0</v>
      </c>
      <c r="D12" s="50" t="s">
        <v>1650</v>
      </c>
      <c r="E12" s="149">
        <v>140013.72</v>
      </c>
      <c r="F12" s="31" t="s">
        <v>8</v>
      </c>
      <c r="G12" s="50" t="s">
        <v>16</v>
      </c>
    </row>
    <row r="13" ht="15.75" customHeight="1">
      <c r="A13" s="30" t="s">
        <v>261</v>
      </c>
      <c r="B13" s="30" t="s">
        <v>7</v>
      </c>
      <c r="C13" s="30">
        <v>10.0</v>
      </c>
      <c r="D13" s="50" t="s">
        <v>1650</v>
      </c>
      <c r="E13" s="149">
        <v>139275.77</v>
      </c>
      <c r="F13" s="31" t="s">
        <v>8</v>
      </c>
      <c r="G13" s="50" t="s">
        <v>16</v>
      </c>
    </row>
    <row r="14" ht="15.75" customHeight="1">
      <c r="A14" s="30" t="s">
        <v>258</v>
      </c>
      <c r="B14" s="30" t="s">
        <v>7</v>
      </c>
      <c r="C14" s="30">
        <v>11.0</v>
      </c>
      <c r="D14" s="50" t="s">
        <v>1650</v>
      </c>
      <c r="E14" s="149">
        <v>140411.08</v>
      </c>
      <c r="F14" s="31" t="s">
        <v>8</v>
      </c>
      <c r="G14" s="50" t="s">
        <v>16</v>
      </c>
    </row>
    <row r="15" ht="15.75" customHeight="1">
      <c r="A15" s="30" t="s">
        <v>261</v>
      </c>
      <c r="B15" s="30" t="s">
        <v>7</v>
      </c>
      <c r="C15" s="30">
        <v>12.0</v>
      </c>
      <c r="D15" s="50" t="s">
        <v>1650</v>
      </c>
      <c r="E15" s="149">
        <v>140865.2</v>
      </c>
      <c r="F15" s="31" t="s">
        <v>8</v>
      </c>
      <c r="G15" s="50" t="s">
        <v>16</v>
      </c>
    </row>
    <row r="16" ht="15.75" customHeight="1">
      <c r="A16" s="30" t="s">
        <v>261</v>
      </c>
      <c r="B16" s="30" t="s">
        <v>7</v>
      </c>
      <c r="C16" s="30">
        <v>13.0</v>
      </c>
      <c r="D16" s="50" t="s">
        <v>671</v>
      </c>
      <c r="E16" s="149">
        <v>138005.67</v>
      </c>
      <c r="F16" s="31" t="s">
        <v>87</v>
      </c>
      <c r="G16" s="50" t="s">
        <v>16</v>
      </c>
    </row>
    <row r="17" ht="15.75" customHeight="1">
      <c r="A17" s="30" t="s">
        <v>261</v>
      </c>
      <c r="B17" s="30" t="s">
        <v>7</v>
      </c>
      <c r="C17" s="30">
        <v>14.0</v>
      </c>
      <c r="D17" s="50" t="s">
        <v>671</v>
      </c>
      <c r="E17" s="149">
        <v>138084.35</v>
      </c>
      <c r="F17" s="31" t="s">
        <v>87</v>
      </c>
      <c r="G17" s="50" t="s">
        <v>16</v>
      </c>
    </row>
    <row r="18" ht="15.75" customHeight="1">
      <c r="A18" s="30" t="s">
        <v>261</v>
      </c>
      <c r="B18" s="30" t="s">
        <v>7</v>
      </c>
      <c r="C18" s="30">
        <v>15.0</v>
      </c>
      <c r="D18" s="50" t="s">
        <v>1650</v>
      </c>
      <c r="E18" s="149">
        <v>140297.55</v>
      </c>
      <c r="F18" s="31" t="s">
        <v>8</v>
      </c>
      <c r="G18" s="50" t="s">
        <v>16</v>
      </c>
    </row>
    <row r="19" ht="15.75" customHeight="1">
      <c r="A19" s="30" t="s">
        <v>260</v>
      </c>
      <c r="B19" s="30" t="s">
        <v>7</v>
      </c>
      <c r="C19" s="30">
        <v>16.0</v>
      </c>
      <c r="D19" s="50" t="s">
        <v>1650</v>
      </c>
      <c r="E19" s="149">
        <v>138026.84</v>
      </c>
      <c r="F19" s="31" t="s">
        <v>8</v>
      </c>
      <c r="G19" s="50" t="s">
        <v>16</v>
      </c>
    </row>
    <row r="20" ht="15.75" customHeight="1">
      <c r="A20" s="30" t="s">
        <v>246</v>
      </c>
      <c r="B20" s="30" t="s">
        <v>7</v>
      </c>
      <c r="C20" s="30">
        <v>17.0</v>
      </c>
      <c r="D20" s="50" t="s">
        <v>1650</v>
      </c>
      <c r="E20" s="149">
        <v>134831.47</v>
      </c>
      <c r="F20" s="31" t="s">
        <v>8</v>
      </c>
      <c r="G20" s="50" t="s">
        <v>16</v>
      </c>
    </row>
    <row r="21" ht="15.75" customHeight="1">
      <c r="A21" s="30" t="s">
        <v>247</v>
      </c>
      <c r="B21" s="30" t="s">
        <v>7</v>
      </c>
      <c r="C21" s="30">
        <v>19.0</v>
      </c>
      <c r="D21" s="50" t="s">
        <v>76</v>
      </c>
      <c r="E21" s="149">
        <v>175007.53</v>
      </c>
      <c r="F21" s="31" t="s">
        <v>76</v>
      </c>
      <c r="G21" s="50" t="s">
        <v>16</v>
      </c>
    </row>
    <row r="22" ht="15.75" customHeight="1">
      <c r="A22" s="30" t="s">
        <v>260</v>
      </c>
      <c r="B22" s="30" t="s">
        <v>7</v>
      </c>
      <c r="C22" s="30">
        <v>20.0</v>
      </c>
      <c r="D22" s="50" t="s">
        <v>671</v>
      </c>
      <c r="E22" s="149">
        <v>137455.83</v>
      </c>
      <c r="F22" s="31" t="s">
        <v>87</v>
      </c>
      <c r="G22" s="50" t="s">
        <v>16</v>
      </c>
    </row>
    <row r="23" ht="15.75" customHeight="1">
      <c r="A23" s="30" t="s">
        <v>259</v>
      </c>
      <c r="B23" s="30" t="s">
        <v>7</v>
      </c>
      <c r="C23" s="30">
        <v>21.0</v>
      </c>
      <c r="D23" s="50" t="s">
        <v>2389</v>
      </c>
      <c r="E23" s="149">
        <v>124993.96</v>
      </c>
      <c r="F23" s="31" t="s">
        <v>105</v>
      </c>
      <c r="G23" s="50" t="s">
        <v>16</v>
      </c>
    </row>
    <row r="24" ht="15.75" customHeight="1">
      <c r="A24" s="30" t="s">
        <v>258</v>
      </c>
      <c r="B24" s="30" t="s">
        <v>7</v>
      </c>
      <c r="C24" s="30">
        <v>22.0</v>
      </c>
      <c r="D24" s="50" t="s">
        <v>832</v>
      </c>
      <c r="E24" s="149">
        <v>173653.59</v>
      </c>
      <c r="F24" s="31" t="s">
        <v>52</v>
      </c>
      <c r="G24" s="50" t="s">
        <v>16</v>
      </c>
      <c r="H24" s="165"/>
    </row>
    <row r="25" ht="15.75" customHeight="1">
      <c r="A25" s="30" t="s">
        <v>261</v>
      </c>
      <c r="B25" s="30" t="s">
        <v>7</v>
      </c>
      <c r="C25" s="30">
        <v>23.0</v>
      </c>
      <c r="D25" s="50" t="s">
        <v>832</v>
      </c>
      <c r="E25" s="149">
        <v>173653.59</v>
      </c>
      <c r="F25" s="31" t="s">
        <v>52</v>
      </c>
      <c r="G25" s="50" t="s">
        <v>16</v>
      </c>
      <c r="H25" s="165"/>
    </row>
    <row r="26" ht="15.75" customHeight="1">
      <c r="A26" s="30" t="s">
        <v>261</v>
      </c>
      <c r="B26" s="30" t="s">
        <v>7</v>
      </c>
      <c r="C26" s="30">
        <v>24.0</v>
      </c>
      <c r="D26" s="50" t="s">
        <v>832</v>
      </c>
      <c r="E26" s="149">
        <v>174913.73</v>
      </c>
      <c r="F26" s="31" t="s">
        <v>52</v>
      </c>
      <c r="G26" s="50" t="s">
        <v>16</v>
      </c>
      <c r="H26" s="165"/>
    </row>
    <row r="27" ht="15.75" customHeight="1">
      <c r="A27" s="30" t="s">
        <v>261</v>
      </c>
      <c r="B27" s="30" t="s">
        <v>7</v>
      </c>
      <c r="C27" s="30">
        <v>25.0</v>
      </c>
      <c r="D27" s="50" t="s">
        <v>832</v>
      </c>
      <c r="E27" s="149">
        <v>175293.14</v>
      </c>
      <c r="F27" s="31" t="s">
        <v>52</v>
      </c>
      <c r="G27" s="50" t="s">
        <v>16</v>
      </c>
      <c r="H27" s="165"/>
    </row>
    <row r="28" ht="15.75" customHeight="1">
      <c r="A28" s="30" t="s">
        <v>260</v>
      </c>
      <c r="B28" s="30" t="s">
        <v>7</v>
      </c>
      <c r="C28" s="30">
        <v>26.0</v>
      </c>
      <c r="D28" s="50" t="s">
        <v>832</v>
      </c>
      <c r="E28" s="149">
        <v>173940.12</v>
      </c>
      <c r="F28" s="31" t="s">
        <v>52</v>
      </c>
      <c r="G28" s="50" t="s">
        <v>16</v>
      </c>
    </row>
    <row r="29" ht="15.75" customHeight="1">
      <c r="A29" s="30" t="s">
        <v>249</v>
      </c>
      <c r="B29" s="30" t="s">
        <v>7</v>
      </c>
      <c r="C29" s="30">
        <v>27.0</v>
      </c>
      <c r="D29" s="2" t="s">
        <v>102</v>
      </c>
      <c r="E29" s="149">
        <v>169621.19</v>
      </c>
      <c r="F29" s="31" t="s">
        <v>102</v>
      </c>
      <c r="G29" s="50" t="s">
        <v>16</v>
      </c>
    </row>
    <row r="30" ht="15.75" customHeight="1">
      <c r="A30" s="30" t="s">
        <v>260</v>
      </c>
      <c r="B30" s="30" t="s">
        <v>7</v>
      </c>
      <c r="C30" s="30">
        <v>28.0</v>
      </c>
      <c r="D30" s="50" t="s">
        <v>2390</v>
      </c>
      <c r="E30" s="149">
        <v>133908.27</v>
      </c>
      <c r="F30" s="31" t="s">
        <v>46</v>
      </c>
      <c r="G30" s="50" t="s">
        <v>16</v>
      </c>
    </row>
    <row r="31" ht="15.75" customHeight="1">
      <c r="A31" s="30" t="s">
        <v>260</v>
      </c>
      <c r="B31" s="30" t="s">
        <v>7</v>
      </c>
      <c r="C31" s="30">
        <v>29.0</v>
      </c>
      <c r="D31" s="2" t="s">
        <v>2391</v>
      </c>
      <c r="E31" s="149">
        <v>140595.99</v>
      </c>
      <c r="F31" s="31" t="s">
        <v>46</v>
      </c>
      <c r="G31" s="50" t="s">
        <v>16</v>
      </c>
    </row>
    <row r="32" ht="15.75" customHeight="1">
      <c r="A32" s="30" t="s">
        <v>258</v>
      </c>
      <c r="B32" s="30" t="s">
        <v>7</v>
      </c>
      <c r="C32" s="30">
        <v>30.0</v>
      </c>
      <c r="D32" s="50" t="s">
        <v>723</v>
      </c>
      <c r="E32" s="149">
        <v>127915.67</v>
      </c>
      <c r="F32" s="31" t="s">
        <v>46</v>
      </c>
      <c r="G32" s="50" t="s">
        <v>16</v>
      </c>
    </row>
    <row r="33" ht="15.75" customHeight="1">
      <c r="A33" s="30" t="s">
        <v>247</v>
      </c>
      <c r="B33" s="30" t="s">
        <v>7</v>
      </c>
      <c r="C33" s="30">
        <v>31.0</v>
      </c>
      <c r="D33" s="50" t="s">
        <v>2392</v>
      </c>
      <c r="E33" s="149">
        <v>200000.0</v>
      </c>
      <c r="F33" s="31" t="s">
        <v>31</v>
      </c>
      <c r="G33" s="50" t="s">
        <v>16</v>
      </c>
    </row>
    <row r="34" ht="15.75" customHeight="1">
      <c r="A34" s="30" t="s">
        <v>247</v>
      </c>
      <c r="B34" s="30" t="s">
        <v>7</v>
      </c>
      <c r="C34" s="30">
        <v>32.0</v>
      </c>
      <c r="D34" s="50" t="s">
        <v>2393</v>
      </c>
      <c r="E34" s="149">
        <v>200000.0</v>
      </c>
      <c r="F34" s="31" t="s">
        <v>31</v>
      </c>
      <c r="G34" s="50" t="s">
        <v>16</v>
      </c>
    </row>
    <row r="35" ht="15.75" customHeight="1">
      <c r="A35" s="30" t="s">
        <v>248</v>
      </c>
      <c r="B35" s="30" t="s">
        <v>7</v>
      </c>
      <c r="C35" s="30">
        <v>33.0</v>
      </c>
      <c r="D35" s="50" t="s">
        <v>671</v>
      </c>
      <c r="E35" s="149">
        <v>142621.78</v>
      </c>
      <c r="F35" s="31" t="s">
        <v>87</v>
      </c>
      <c r="G35" s="50" t="s">
        <v>16</v>
      </c>
    </row>
    <row r="36" ht="15.75" customHeight="1">
      <c r="A36" s="30" t="s">
        <v>260</v>
      </c>
      <c r="B36" s="30" t="s">
        <v>7</v>
      </c>
      <c r="C36" s="30">
        <v>34.0</v>
      </c>
      <c r="D36" s="50" t="s">
        <v>2394</v>
      </c>
      <c r="E36" s="149">
        <v>134035.79</v>
      </c>
      <c r="F36" s="31" t="s">
        <v>102</v>
      </c>
      <c r="G36" s="50" t="s">
        <v>16</v>
      </c>
    </row>
    <row r="37" ht="15.75" customHeight="1">
      <c r="A37" s="30" t="s">
        <v>259</v>
      </c>
      <c r="B37" s="30" t="s">
        <v>7</v>
      </c>
      <c r="C37" s="30">
        <v>35.0</v>
      </c>
      <c r="D37" s="50" t="s">
        <v>2395</v>
      </c>
      <c r="E37" s="149">
        <v>200000.0</v>
      </c>
      <c r="F37" s="31" t="s">
        <v>31</v>
      </c>
      <c r="G37" s="50" t="s">
        <v>16</v>
      </c>
    </row>
    <row r="38" ht="15.75" customHeight="1">
      <c r="A38" s="30" t="s">
        <v>259</v>
      </c>
      <c r="B38" s="30" t="s">
        <v>7</v>
      </c>
      <c r="C38" s="30">
        <v>36.0</v>
      </c>
      <c r="D38" s="50" t="s">
        <v>2395</v>
      </c>
      <c r="E38" s="149">
        <v>200000.0</v>
      </c>
      <c r="F38" s="31" t="s">
        <v>31</v>
      </c>
      <c r="G38" s="50" t="s">
        <v>16</v>
      </c>
    </row>
    <row r="39" ht="15.75" customHeight="1">
      <c r="A39" s="30" t="s">
        <v>259</v>
      </c>
      <c r="B39" s="30" t="s">
        <v>7</v>
      </c>
      <c r="C39" s="30">
        <v>37.0</v>
      </c>
      <c r="D39" s="50" t="s">
        <v>2395</v>
      </c>
      <c r="E39" s="149">
        <v>200000.0</v>
      </c>
      <c r="F39" s="31" t="s">
        <v>31</v>
      </c>
      <c r="G39" s="50" t="s">
        <v>16</v>
      </c>
    </row>
    <row r="40" ht="15.75" customHeight="1">
      <c r="A40" s="30" t="s">
        <v>260</v>
      </c>
      <c r="B40" s="30" t="s">
        <v>7</v>
      </c>
      <c r="C40" s="30">
        <v>38.0</v>
      </c>
      <c r="D40" s="50" t="s">
        <v>671</v>
      </c>
      <c r="E40" s="149">
        <v>200000.0</v>
      </c>
      <c r="F40" s="31" t="s">
        <v>87</v>
      </c>
      <c r="G40" s="50" t="s">
        <v>16</v>
      </c>
    </row>
    <row r="41" ht="15.75" customHeight="1">
      <c r="A41" s="30" t="s">
        <v>258</v>
      </c>
      <c r="B41" s="30" t="s">
        <v>7</v>
      </c>
      <c r="C41" s="30">
        <v>39.0</v>
      </c>
      <c r="D41" s="50" t="s">
        <v>671</v>
      </c>
      <c r="E41" s="149">
        <v>200000.0</v>
      </c>
      <c r="F41" s="31" t="s">
        <v>87</v>
      </c>
      <c r="G41" s="50" t="s">
        <v>16</v>
      </c>
    </row>
    <row r="42" ht="15.75" customHeight="1">
      <c r="A42" s="135" t="s">
        <v>261</v>
      </c>
      <c r="B42" s="135" t="s">
        <v>7</v>
      </c>
      <c r="C42" s="135">
        <v>41.0</v>
      </c>
      <c r="D42" s="63" t="s">
        <v>798</v>
      </c>
      <c r="E42" s="150">
        <v>116539.02</v>
      </c>
      <c r="F42" s="137" t="s">
        <v>28</v>
      </c>
      <c r="G42" s="50" t="s">
        <v>16</v>
      </c>
    </row>
    <row r="43" ht="15.75" customHeight="1">
      <c r="A43" s="30" t="s">
        <v>249</v>
      </c>
      <c r="B43" s="30" t="s">
        <v>12</v>
      </c>
      <c r="C43" s="30">
        <v>1.0</v>
      </c>
      <c r="D43" s="50" t="s">
        <v>2395</v>
      </c>
      <c r="E43" s="149">
        <v>200000.0</v>
      </c>
      <c r="F43" s="31" t="s">
        <v>31</v>
      </c>
      <c r="G43" s="50" t="s">
        <v>16</v>
      </c>
    </row>
    <row r="44" ht="15.75" customHeight="1">
      <c r="A44" s="30" t="s">
        <v>249</v>
      </c>
      <c r="B44" s="30" t="s">
        <v>12</v>
      </c>
      <c r="C44" s="30">
        <v>2.0</v>
      </c>
      <c r="D44" s="50" t="s">
        <v>2395</v>
      </c>
      <c r="E44" s="149">
        <v>200000.0</v>
      </c>
      <c r="F44" s="31" t="s">
        <v>31</v>
      </c>
      <c r="G44" s="50" t="s">
        <v>16</v>
      </c>
    </row>
    <row r="45" ht="15.75" customHeight="1">
      <c r="A45" s="30" t="s">
        <v>249</v>
      </c>
      <c r="B45" s="30" t="s">
        <v>12</v>
      </c>
      <c r="C45" s="30">
        <v>3.0</v>
      </c>
      <c r="D45" s="50" t="s">
        <v>930</v>
      </c>
      <c r="E45" s="149">
        <v>198499.69</v>
      </c>
      <c r="F45" s="31" t="s">
        <v>46</v>
      </c>
      <c r="G45" s="50" t="s">
        <v>16</v>
      </c>
    </row>
    <row r="46" ht="15.75" customHeight="1">
      <c r="A46" s="30" t="s">
        <v>259</v>
      </c>
      <c r="B46" s="30" t="s">
        <v>12</v>
      </c>
      <c r="C46" s="30">
        <v>4.0</v>
      </c>
      <c r="D46" s="50" t="s">
        <v>2396</v>
      </c>
      <c r="E46" s="149">
        <v>156580.68</v>
      </c>
      <c r="F46" s="31" t="s">
        <v>87</v>
      </c>
      <c r="G46" s="50" t="s">
        <v>16</v>
      </c>
    </row>
    <row r="47" ht="15.75" customHeight="1">
      <c r="A47" s="30" t="s">
        <v>259</v>
      </c>
      <c r="B47" s="30" t="s">
        <v>12</v>
      </c>
      <c r="C47" s="30">
        <v>5.0</v>
      </c>
      <c r="D47" s="50" t="s">
        <v>2396</v>
      </c>
      <c r="E47" s="149">
        <v>154976.66</v>
      </c>
      <c r="F47" s="31" t="s">
        <v>87</v>
      </c>
      <c r="G47" s="50" t="s">
        <v>16</v>
      </c>
    </row>
    <row r="48" ht="15.75" customHeight="1">
      <c r="A48" s="30" t="s">
        <v>247</v>
      </c>
      <c r="B48" s="30" t="s">
        <v>12</v>
      </c>
      <c r="C48" s="30">
        <v>6.0</v>
      </c>
      <c r="D48" s="50" t="s">
        <v>2397</v>
      </c>
      <c r="E48" s="149">
        <v>158381.97</v>
      </c>
      <c r="F48" s="31" t="s">
        <v>87</v>
      </c>
      <c r="G48" s="50" t="s">
        <v>16</v>
      </c>
    </row>
    <row r="49" ht="15.75" customHeight="1">
      <c r="A49" s="30" t="s">
        <v>247</v>
      </c>
      <c r="B49" s="30" t="s">
        <v>12</v>
      </c>
      <c r="C49" s="30">
        <v>7.0</v>
      </c>
      <c r="D49" s="50" t="s">
        <v>2398</v>
      </c>
      <c r="E49" s="149">
        <v>158500.68</v>
      </c>
      <c r="F49" s="31" t="s">
        <v>87</v>
      </c>
      <c r="G49" s="50" t="s">
        <v>16</v>
      </c>
    </row>
    <row r="50" ht="15.75" customHeight="1">
      <c r="A50" s="30" t="s">
        <v>261</v>
      </c>
      <c r="B50" s="30" t="s">
        <v>12</v>
      </c>
      <c r="C50" s="30">
        <v>9.0</v>
      </c>
      <c r="D50" s="50" t="s">
        <v>817</v>
      </c>
      <c r="E50" s="149">
        <v>199920.0</v>
      </c>
      <c r="F50" s="31" t="s">
        <v>31</v>
      </c>
      <c r="G50" s="50" t="s">
        <v>16</v>
      </c>
    </row>
    <row r="51" ht="15.75" customHeight="1">
      <c r="A51" s="30" t="s">
        <v>260</v>
      </c>
      <c r="B51" s="30" t="s">
        <v>12</v>
      </c>
      <c r="C51" s="30">
        <v>10.0</v>
      </c>
      <c r="D51" s="50" t="s">
        <v>817</v>
      </c>
      <c r="E51" s="149">
        <v>199920.0</v>
      </c>
      <c r="F51" s="31" t="s">
        <v>31</v>
      </c>
      <c r="G51" s="50" t="s">
        <v>16</v>
      </c>
    </row>
    <row r="52" ht="15.75" customHeight="1">
      <c r="A52" s="30" t="s">
        <v>258</v>
      </c>
      <c r="B52" s="30" t="s">
        <v>12</v>
      </c>
      <c r="C52" s="30">
        <v>11.0</v>
      </c>
      <c r="D52" s="50" t="s">
        <v>817</v>
      </c>
      <c r="E52" s="149">
        <v>199920.0</v>
      </c>
      <c r="F52" s="31" t="s">
        <v>31</v>
      </c>
      <c r="G52" s="50" t="s">
        <v>16</v>
      </c>
    </row>
    <row r="53" ht="15.75" customHeight="1">
      <c r="A53" s="30" t="s">
        <v>258</v>
      </c>
      <c r="B53" s="30" t="s">
        <v>12</v>
      </c>
      <c r="C53" s="30">
        <v>12.0</v>
      </c>
      <c r="D53" s="50" t="s">
        <v>817</v>
      </c>
      <c r="E53" s="149">
        <v>199920.0</v>
      </c>
      <c r="F53" s="31" t="s">
        <v>31</v>
      </c>
      <c r="G53" s="50" t="s">
        <v>16</v>
      </c>
    </row>
    <row r="54" ht="15.75" customHeight="1">
      <c r="A54" s="30" t="s">
        <v>258</v>
      </c>
      <c r="B54" s="30" t="s">
        <v>12</v>
      </c>
      <c r="C54" s="30">
        <v>13.0</v>
      </c>
      <c r="D54" s="50" t="s">
        <v>817</v>
      </c>
      <c r="E54" s="149">
        <v>199920.0</v>
      </c>
      <c r="F54" s="31" t="s">
        <v>31</v>
      </c>
      <c r="G54" s="50" t="s">
        <v>16</v>
      </c>
    </row>
    <row r="55" ht="15.75" customHeight="1">
      <c r="A55" s="30" t="s">
        <v>258</v>
      </c>
      <c r="B55" s="30" t="s">
        <v>12</v>
      </c>
      <c r="C55" s="30">
        <v>14.0</v>
      </c>
      <c r="D55" s="50" t="s">
        <v>817</v>
      </c>
      <c r="E55" s="149">
        <v>199920.0</v>
      </c>
      <c r="F55" s="31" t="s">
        <v>31</v>
      </c>
      <c r="G55" s="50" t="s">
        <v>16</v>
      </c>
    </row>
    <row r="56" ht="15.75" customHeight="1">
      <c r="A56" s="30" t="s">
        <v>248</v>
      </c>
      <c r="B56" s="30" t="s">
        <v>12</v>
      </c>
      <c r="C56" s="30">
        <v>15.0</v>
      </c>
      <c r="D56" s="50" t="s">
        <v>2398</v>
      </c>
      <c r="E56" s="149">
        <v>152296.81</v>
      </c>
      <c r="F56" s="31" t="s">
        <v>87</v>
      </c>
      <c r="G56" s="50" t="s">
        <v>16</v>
      </c>
    </row>
    <row r="57" ht="15.75" customHeight="1">
      <c r="A57" s="30" t="s">
        <v>258</v>
      </c>
      <c r="B57" s="30" t="s">
        <v>12</v>
      </c>
      <c r="C57" s="30">
        <v>16.0</v>
      </c>
      <c r="D57" s="50" t="s">
        <v>2398</v>
      </c>
      <c r="E57" s="149">
        <v>151617.52</v>
      </c>
      <c r="F57" s="31" t="s">
        <v>87</v>
      </c>
      <c r="G57" s="50" t="s">
        <v>16</v>
      </c>
    </row>
    <row r="58" ht="15.75" customHeight="1">
      <c r="A58" s="30" t="s">
        <v>258</v>
      </c>
      <c r="B58" s="30" t="s">
        <v>12</v>
      </c>
      <c r="C58" s="30">
        <v>17.0</v>
      </c>
      <c r="D58" s="50" t="s">
        <v>2398</v>
      </c>
      <c r="E58" s="149">
        <v>133247.48</v>
      </c>
      <c r="F58" s="31" t="s">
        <v>87</v>
      </c>
      <c r="G58" s="50" t="s">
        <v>16</v>
      </c>
    </row>
    <row r="59" ht="15.75" customHeight="1">
      <c r="A59" s="30" t="s">
        <v>258</v>
      </c>
      <c r="B59" s="30" t="s">
        <v>12</v>
      </c>
      <c r="C59" s="30">
        <v>18.0</v>
      </c>
      <c r="D59" s="50" t="s">
        <v>2398</v>
      </c>
      <c r="E59" s="149">
        <v>133241.12</v>
      </c>
      <c r="F59" s="31" t="s">
        <v>87</v>
      </c>
      <c r="G59" s="50" t="s">
        <v>16</v>
      </c>
    </row>
    <row r="60" ht="15.75" customHeight="1">
      <c r="A60" s="30" t="s">
        <v>258</v>
      </c>
      <c r="B60" s="30" t="s">
        <v>12</v>
      </c>
      <c r="C60" s="30">
        <v>19.0</v>
      </c>
      <c r="D60" s="50" t="s">
        <v>2398</v>
      </c>
      <c r="E60" s="149">
        <v>145221.12</v>
      </c>
      <c r="F60" s="31" t="s">
        <v>87</v>
      </c>
      <c r="G60" s="50" t="s">
        <v>16</v>
      </c>
    </row>
    <row r="61" ht="15.75" customHeight="1">
      <c r="A61" s="30" t="s">
        <v>247</v>
      </c>
      <c r="B61" s="30" t="s">
        <v>12</v>
      </c>
      <c r="C61" s="30">
        <v>21.0</v>
      </c>
      <c r="D61" s="50" t="s">
        <v>2399</v>
      </c>
      <c r="E61" s="149">
        <v>197601.81</v>
      </c>
      <c r="F61" s="31" t="s">
        <v>87</v>
      </c>
      <c r="G61" s="50" t="s">
        <v>16</v>
      </c>
    </row>
    <row r="62" ht="15.75" customHeight="1">
      <c r="A62" s="30" t="s">
        <v>246</v>
      </c>
      <c r="B62" s="30" t="s">
        <v>12</v>
      </c>
      <c r="C62" s="30">
        <v>22.0</v>
      </c>
      <c r="D62" s="50" t="s">
        <v>2398</v>
      </c>
      <c r="E62" s="149">
        <v>184744.09</v>
      </c>
      <c r="F62" s="31" t="s">
        <v>87</v>
      </c>
      <c r="G62" s="50" t="s">
        <v>16</v>
      </c>
    </row>
    <row r="63" ht="15.75" customHeight="1">
      <c r="A63" s="30" t="s">
        <v>246</v>
      </c>
      <c r="B63" s="30" t="s">
        <v>12</v>
      </c>
      <c r="C63" s="30">
        <v>23.0</v>
      </c>
      <c r="D63" s="50" t="s">
        <v>2400</v>
      </c>
      <c r="E63" s="149">
        <v>97356.83</v>
      </c>
      <c r="F63" s="31" t="s">
        <v>52</v>
      </c>
      <c r="G63" s="50" t="s">
        <v>16</v>
      </c>
    </row>
    <row r="64" ht="15.75" customHeight="1">
      <c r="A64" s="30" t="s">
        <v>246</v>
      </c>
      <c r="B64" s="30" t="s">
        <v>12</v>
      </c>
      <c r="C64" s="30">
        <v>24.0</v>
      </c>
      <c r="D64" s="50" t="s">
        <v>2401</v>
      </c>
      <c r="E64" s="149">
        <v>158714.91</v>
      </c>
      <c r="F64" s="31" t="s">
        <v>93</v>
      </c>
      <c r="G64" s="50" t="s">
        <v>16</v>
      </c>
    </row>
    <row r="65" ht="15.75" customHeight="1">
      <c r="A65" s="30" t="s">
        <v>246</v>
      </c>
      <c r="B65" s="30" t="s">
        <v>12</v>
      </c>
      <c r="C65" s="30">
        <v>25.0</v>
      </c>
      <c r="D65" s="50" t="s">
        <v>2401</v>
      </c>
      <c r="E65" s="149">
        <v>166633.82</v>
      </c>
      <c r="F65" s="31" t="s">
        <v>93</v>
      </c>
      <c r="G65" s="50" t="s">
        <v>16</v>
      </c>
    </row>
    <row r="66" ht="15.75" customHeight="1">
      <c r="A66" s="30" t="s">
        <v>248</v>
      </c>
      <c r="B66" s="30" t="s">
        <v>12</v>
      </c>
      <c r="C66" s="30">
        <v>26.0</v>
      </c>
      <c r="D66" s="50" t="s">
        <v>671</v>
      </c>
      <c r="E66" s="149">
        <v>200000.0</v>
      </c>
      <c r="F66" s="31" t="s">
        <v>87</v>
      </c>
      <c r="G66" s="50" t="s">
        <v>10</v>
      </c>
      <c r="H66" s="50" t="s">
        <v>2402</v>
      </c>
      <c r="I66" s="50" t="s">
        <v>2403</v>
      </c>
    </row>
    <row r="67" ht="15.75" customHeight="1">
      <c r="A67" s="30" t="s">
        <v>248</v>
      </c>
      <c r="B67" s="30" t="s">
        <v>12</v>
      </c>
      <c r="C67" s="30">
        <v>27.0</v>
      </c>
      <c r="D67" s="50" t="s">
        <v>2404</v>
      </c>
      <c r="E67" s="149">
        <v>200000.0</v>
      </c>
      <c r="F67" s="31" t="s">
        <v>120</v>
      </c>
      <c r="G67" s="50" t="s">
        <v>10</v>
      </c>
      <c r="H67" s="50" t="s">
        <v>2405</v>
      </c>
      <c r="I67" s="50" t="s">
        <v>2406</v>
      </c>
    </row>
    <row r="68" ht="15.75" customHeight="1">
      <c r="A68" s="30" t="s">
        <v>246</v>
      </c>
      <c r="B68" s="30" t="s">
        <v>12</v>
      </c>
      <c r="C68" s="30">
        <v>28.0</v>
      </c>
      <c r="D68" s="50" t="s">
        <v>671</v>
      </c>
      <c r="E68" s="149">
        <v>178521.4</v>
      </c>
      <c r="F68" s="31" t="s">
        <v>87</v>
      </c>
      <c r="G68" s="50" t="s">
        <v>16</v>
      </c>
    </row>
    <row r="69" ht="15.75" customHeight="1">
      <c r="A69" s="30" t="s">
        <v>249</v>
      </c>
      <c r="B69" s="30" t="s">
        <v>12</v>
      </c>
      <c r="C69" s="30">
        <v>29.0</v>
      </c>
      <c r="D69" s="50" t="s">
        <v>2407</v>
      </c>
      <c r="E69" s="149">
        <v>194244.3</v>
      </c>
      <c r="F69" s="31" t="s">
        <v>55</v>
      </c>
      <c r="G69" s="50" t="s">
        <v>16</v>
      </c>
    </row>
    <row r="70" ht="15.75" customHeight="1">
      <c r="A70" s="30" t="s">
        <v>261</v>
      </c>
      <c r="B70" s="30" t="s">
        <v>12</v>
      </c>
      <c r="C70" s="30">
        <v>30.0</v>
      </c>
      <c r="D70" s="50" t="s">
        <v>671</v>
      </c>
      <c r="E70" s="149">
        <v>158072.04</v>
      </c>
      <c r="F70" s="31" t="s">
        <v>87</v>
      </c>
      <c r="G70" s="50" t="s">
        <v>16</v>
      </c>
    </row>
    <row r="71" ht="15.75" customHeight="1">
      <c r="A71" s="30" t="s">
        <v>261</v>
      </c>
      <c r="B71" s="30" t="s">
        <v>12</v>
      </c>
      <c r="C71" s="30">
        <v>31.0</v>
      </c>
      <c r="D71" s="50" t="s">
        <v>671</v>
      </c>
      <c r="E71" s="149">
        <v>153437.09</v>
      </c>
      <c r="F71" s="31" t="s">
        <v>87</v>
      </c>
      <c r="G71" s="50" t="s">
        <v>16</v>
      </c>
    </row>
    <row r="72" ht="15.75" customHeight="1">
      <c r="A72" s="30" t="s">
        <v>261</v>
      </c>
      <c r="B72" s="30" t="s">
        <v>12</v>
      </c>
      <c r="C72" s="30">
        <v>32.0</v>
      </c>
      <c r="D72" s="50" t="s">
        <v>671</v>
      </c>
      <c r="E72" s="149">
        <v>155216.88</v>
      </c>
      <c r="F72" s="31" t="s">
        <v>87</v>
      </c>
      <c r="G72" s="50" t="s">
        <v>16</v>
      </c>
    </row>
    <row r="73" ht="15.75" customHeight="1">
      <c r="A73" s="30" t="s">
        <v>261</v>
      </c>
      <c r="B73" s="30" t="s">
        <v>12</v>
      </c>
      <c r="C73" s="30">
        <v>33.0</v>
      </c>
      <c r="D73" s="50" t="s">
        <v>671</v>
      </c>
      <c r="E73" s="149">
        <v>136892.9</v>
      </c>
      <c r="F73" s="31" t="s">
        <v>87</v>
      </c>
      <c r="G73" s="50" t="s">
        <v>16</v>
      </c>
    </row>
    <row r="74" ht="15.75" customHeight="1">
      <c r="A74" s="30" t="s">
        <v>261</v>
      </c>
      <c r="B74" s="30" t="s">
        <v>12</v>
      </c>
      <c r="C74" s="30">
        <v>34.0</v>
      </c>
      <c r="D74" s="50" t="s">
        <v>671</v>
      </c>
      <c r="E74" s="149">
        <v>147763.95</v>
      </c>
      <c r="F74" s="31" t="s">
        <v>87</v>
      </c>
      <c r="G74" s="50" t="s">
        <v>16</v>
      </c>
    </row>
    <row r="75" ht="15.75" customHeight="1">
      <c r="A75" s="30" t="s">
        <v>246</v>
      </c>
      <c r="B75" s="30" t="s">
        <v>12</v>
      </c>
      <c r="C75" s="30">
        <v>35.0</v>
      </c>
      <c r="D75" s="50" t="s">
        <v>2408</v>
      </c>
      <c r="E75" s="149">
        <v>200000.0</v>
      </c>
      <c r="F75" s="31" t="s">
        <v>61</v>
      </c>
      <c r="G75" s="50" t="s">
        <v>10</v>
      </c>
      <c r="H75" s="50" t="s">
        <v>2402</v>
      </c>
      <c r="I75" s="50" t="s">
        <v>2403</v>
      </c>
    </row>
    <row r="76" ht="15.75" customHeight="1">
      <c r="A76" s="30" t="s">
        <v>246</v>
      </c>
      <c r="B76" s="30" t="s">
        <v>12</v>
      </c>
      <c r="C76" s="30">
        <v>36.0</v>
      </c>
      <c r="D76" s="50" t="s">
        <v>2395</v>
      </c>
      <c r="E76" s="149">
        <v>199920.0</v>
      </c>
      <c r="F76" s="31" t="s">
        <v>31</v>
      </c>
      <c r="G76" s="50" t="s">
        <v>16</v>
      </c>
    </row>
    <row r="77" ht="15.75" customHeight="1">
      <c r="A77" s="30" t="s">
        <v>246</v>
      </c>
      <c r="B77" s="30" t="s">
        <v>12</v>
      </c>
      <c r="C77" s="30">
        <v>37.0</v>
      </c>
      <c r="D77" s="50" t="s">
        <v>2395</v>
      </c>
      <c r="E77" s="149">
        <v>199920.0</v>
      </c>
      <c r="F77" s="31" t="s">
        <v>31</v>
      </c>
      <c r="G77" s="50" t="s">
        <v>16</v>
      </c>
    </row>
    <row r="78" ht="15.75" customHeight="1">
      <c r="A78" s="135" t="s">
        <v>249</v>
      </c>
      <c r="B78" s="135" t="s">
        <v>12</v>
      </c>
      <c r="C78" s="135">
        <v>38.0</v>
      </c>
      <c r="D78" s="63" t="s">
        <v>102</v>
      </c>
      <c r="E78" s="150">
        <v>198315.26</v>
      </c>
      <c r="F78" s="137" t="s">
        <v>102</v>
      </c>
      <c r="G78" s="50" t="s">
        <v>16</v>
      </c>
    </row>
    <row r="79" ht="15.75" customHeight="1">
      <c r="A79" s="30" t="s">
        <v>246</v>
      </c>
      <c r="B79" s="30" t="s">
        <v>18</v>
      </c>
      <c r="C79" s="30">
        <v>1.0</v>
      </c>
      <c r="D79" s="50" t="s">
        <v>930</v>
      </c>
      <c r="E79" s="149">
        <v>197514.77</v>
      </c>
      <c r="F79" s="31" t="s">
        <v>46</v>
      </c>
      <c r="G79" s="50" t="s">
        <v>16</v>
      </c>
    </row>
    <row r="80" ht="15.75" customHeight="1">
      <c r="A80" s="30" t="s">
        <v>248</v>
      </c>
      <c r="B80" s="30" t="s">
        <v>18</v>
      </c>
      <c r="C80" s="30">
        <v>2.0</v>
      </c>
      <c r="D80" s="50" t="s">
        <v>671</v>
      </c>
      <c r="E80" s="149">
        <v>160503.69</v>
      </c>
      <c r="F80" s="31" t="s">
        <v>87</v>
      </c>
      <c r="G80" s="50" t="s">
        <v>16</v>
      </c>
    </row>
    <row r="81" ht="15.75" customHeight="1">
      <c r="A81" s="30" t="s">
        <v>258</v>
      </c>
      <c r="B81" s="30" t="s">
        <v>18</v>
      </c>
      <c r="C81" s="30">
        <v>4.0</v>
      </c>
      <c r="D81" s="50" t="s">
        <v>2409</v>
      </c>
      <c r="E81" s="149">
        <v>198968.0</v>
      </c>
      <c r="F81" s="31" t="s">
        <v>81</v>
      </c>
      <c r="G81" s="50" t="s">
        <v>16</v>
      </c>
    </row>
    <row r="82" ht="15.75" customHeight="1">
      <c r="A82" s="30" t="s">
        <v>261</v>
      </c>
      <c r="B82" s="30" t="s">
        <v>18</v>
      </c>
      <c r="C82" s="30">
        <v>5.0</v>
      </c>
      <c r="D82" s="50" t="s">
        <v>2409</v>
      </c>
      <c r="E82" s="149">
        <v>198968.0</v>
      </c>
      <c r="F82" s="31" t="s">
        <v>81</v>
      </c>
      <c r="G82" s="50" t="s">
        <v>16</v>
      </c>
    </row>
    <row r="83" ht="15.75" customHeight="1">
      <c r="A83" s="30" t="s">
        <v>260</v>
      </c>
      <c r="B83" s="30" t="s">
        <v>18</v>
      </c>
      <c r="C83" s="30">
        <v>6.0</v>
      </c>
      <c r="D83" s="50" t="s">
        <v>2409</v>
      </c>
      <c r="E83" s="149">
        <v>198968.0</v>
      </c>
      <c r="F83" s="31" t="s">
        <v>81</v>
      </c>
      <c r="G83" s="50" t="s">
        <v>16</v>
      </c>
    </row>
    <row r="84" ht="15.75" customHeight="1">
      <c r="A84" s="30" t="s">
        <v>260</v>
      </c>
      <c r="B84" s="30" t="s">
        <v>18</v>
      </c>
      <c r="C84" s="30">
        <v>7.0</v>
      </c>
      <c r="D84" s="50" t="s">
        <v>2410</v>
      </c>
      <c r="E84" s="149">
        <v>135231.22</v>
      </c>
      <c r="F84" s="31" t="s">
        <v>28</v>
      </c>
      <c r="G84" s="50" t="s">
        <v>16</v>
      </c>
    </row>
    <row r="85" ht="15.75" customHeight="1">
      <c r="A85" s="30" t="s">
        <v>248</v>
      </c>
      <c r="B85" s="30" t="s">
        <v>18</v>
      </c>
      <c r="C85" s="30">
        <v>8.0</v>
      </c>
      <c r="D85" s="50" t="s">
        <v>671</v>
      </c>
      <c r="E85" s="149">
        <v>197414.15</v>
      </c>
      <c r="F85" s="31" t="s">
        <v>87</v>
      </c>
      <c r="G85" s="50" t="s">
        <v>16</v>
      </c>
    </row>
    <row r="86" ht="15.75" customHeight="1">
      <c r="A86" s="30" t="s">
        <v>249</v>
      </c>
      <c r="B86" s="30" t="s">
        <v>18</v>
      </c>
      <c r="C86" s="30">
        <v>9.0</v>
      </c>
      <c r="D86" s="50" t="s">
        <v>991</v>
      </c>
      <c r="E86" s="149">
        <v>197178.93</v>
      </c>
      <c r="F86" s="31" t="s">
        <v>87</v>
      </c>
      <c r="G86" s="50" t="s">
        <v>16</v>
      </c>
    </row>
    <row r="87" ht="15.75" customHeight="1">
      <c r="A87" s="30" t="s">
        <v>248</v>
      </c>
      <c r="B87" s="30" t="s">
        <v>18</v>
      </c>
      <c r="C87" s="30">
        <v>10.0</v>
      </c>
      <c r="D87" s="50" t="s">
        <v>723</v>
      </c>
      <c r="E87" s="149">
        <v>197330.48</v>
      </c>
      <c r="F87" s="31" t="s">
        <v>46</v>
      </c>
      <c r="G87" s="50" t="s">
        <v>16</v>
      </c>
    </row>
    <row r="88" ht="15.75" customHeight="1">
      <c r="A88" s="30" t="s">
        <v>260</v>
      </c>
      <c r="B88" s="30" t="s">
        <v>18</v>
      </c>
      <c r="C88" s="30">
        <v>11.0</v>
      </c>
      <c r="D88" s="50" t="s">
        <v>671</v>
      </c>
      <c r="E88" s="149">
        <v>159746.67</v>
      </c>
      <c r="F88" s="31" t="s">
        <v>87</v>
      </c>
      <c r="G88" s="50" t="s">
        <v>16</v>
      </c>
    </row>
    <row r="89" ht="15.75" customHeight="1">
      <c r="A89" s="30" t="s">
        <v>258</v>
      </c>
      <c r="B89" s="30" t="s">
        <v>18</v>
      </c>
      <c r="C89" s="30">
        <v>12.0</v>
      </c>
      <c r="D89" s="50" t="s">
        <v>671</v>
      </c>
      <c r="E89" s="149">
        <v>159746.67</v>
      </c>
      <c r="F89" s="31" t="s">
        <v>87</v>
      </c>
      <c r="G89" s="50" t="s">
        <v>16</v>
      </c>
    </row>
    <row r="90" ht="15.75" customHeight="1">
      <c r="A90" s="30" t="s">
        <v>247</v>
      </c>
      <c r="B90" s="30" t="s">
        <v>18</v>
      </c>
      <c r="C90" s="30">
        <v>13.0</v>
      </c>
      <c r="D90" s="50" t="s">
        <v>2411</v>
      </c>
      <c r="E90" s="149">
        <v>197929.96</v>
      </c>
      <c r="F90" s="31" t="s">
        <v>90</v>
      </c>
      <c r="G90" s="50" t="s">
        <v>16</v>
      </c>
    </row>
    <row r="91" ht="15.75" customHeight="1">
      <c r="A91" s="30" t="s">
        <v>247</v>
      </c>
      <c r="B91" s="30" t="s">
        <v>18</v>
      </c>
      <c r="C91" s="30">
        <v>14.0</v>
      </c>
      <c r="D91" s="50" t="s">
        <v>102</v>
      </c>
      <c r="E91" s="149">
        <v>197920.65</v>
      </c>
      <c r="F91" s="31" t="s">
        <v>102</v>
      </c>
      <c r="G91" s="50" t="s">
        <v>16</v>
      </c>
    </row>
    <row r="92" ht="15.75" customHeight="1">
      <c r="A92" s="30" t="s">
        <v>249</v>
      </c>
      <c r="B92" s="30" t="s">
        <v>18</v>
      </c>
      <c r="C92" s="30">
        <v>15.0</v>
      </c>
      <c r="D92" s="50" t="s">
        <v>102</v>
      </c>
      <c r="E92" s="149">
        <v>195649.78</v>
      </c>
      <c r="F92" s="31" t="s">
        <v>102</v>
      </c>
      <c r="G92" s="50" t="s">
        <v>16</v>
      </c>
    </row>
    <row r="93" ht="15.75" customHeight="1">
      <c r="A93" s="30" t="s">
        <v>247</v>
      </c>
      <c r="B93" s="30" t="s">
        <v>18</v>
      </c>
      <c r="C93" s="30">
        <v>16.0</v>
      </c>
      <c r="D93" s="50" t="s">
        <v>930</v>
      </c>
      <c r="E93" s="149">
        <v>197474.82</v>
      </c>
      <c r="F93" s="31" t="s">
        <v>46</v>
      </c>
      <c r="G93" s="50" t="s">
        <v>16</v>
      </c>
    </row>
    <row r="94" ht="15.75" customHeight="1">
      <c r="A94" s="30" t="s">
        <v>261</v>
      </c>
      <c r="B94" s="30" t="s">
        <v>18</v>
      </c>
      <c r="C94" s="30">
        <v>17.0</v>
      </c>
      <c r="D94" s="50" t="s">
        <v>671</v>
      </c>
      <c r="E94" s="149">
        <v>159746.67</v>
      </c>
      <c r="F94" s="31" t="s">
        <v>87</v>
      </c>
      <c r="G94" s="50" t="s">
        <v>16</v>
      </c>
    </row>
    <row r="95" ht="15.75" customHeight="1">
      <c r="A95" s="30" t="s">
        <v>261</v>
      </c>
      <c r="B95" s="30" t="s">
        <v>18</v>
      </c>
      <c r="C95" s="30">
        <v>18.0</v>
      </c>
      <c r="D95" s="50" t="s">
        <v>671</v>
      </c>
      <c r="E95" s="149">
        <v>159728.49</v>
      </c>
      <c r="F95" s="31" t="s">
        <v>87</v>
      </c>
      <c r="G95" s="50" t="s">
        <v>16</v>
      </c>
    </row>
    <row r="96" ht="15.75" customHeight="1">
      <c r="A96" s="30" t="s">
        <v>260</v>
      </c>
      <c r="B96" s="30" t="s">
        <v>18</v>
      </c>
      <c r="C96" s="30">
        <v>19.0</v>
      </c>
      <c r="D96" s="50" t="s">
        <v>671</v>
      </c>
      <c r="E96" s="149">
        <v>159746.67</v>
      </c>
      <c r="F96" s="31" t="s">
        <v>87</v>
      </c>
      <c r="G96" s="50" t="s">
        <v>16</v>
      </c>
    </row>
    <row r="97" ht="15.75" customHeight="1">
      <c r="A97" s="30" t="s">
        <v>258</v>
      </c>
      <c r="B97" s="30" t="s">
        <v>18</v>
      </c>
      <c r="C97" s="30">
        <v>20.0</v>
      </c>
      <c r="D97" s="50" t="s">
        <v>671</v>
      </c>
      <c r="E97" s="149">
        <v>159695.47</v>
      </c>
      <c r="F97" s="31" t="s">
        <v>87</v>
      </c>
      <c r="G97" s="50" t="s">
        <v>16</v>
      </c>
    </row>
    <row r="98" ht="15.75" customHeight="1">
      <c r="A98" s="30" t="s">
        <v>246</v>
      </c>
      <c r="B98" s="30" t="s">
        <v>18</v>
      </c>
      <c r="C98" s="30">
        <v>21.0</v>
      </c>
      <c r="D98" s="50" t="s">
        <v>832</v>
      </c>
      <c r="E98" s="149">
        <v>179510.47</v>
      </c>
      <c r="F98" s="31" t="s">
        <v>52</v>
      </c>
      <c r="G98" s="50" t="s">
        <v>16</v>
      </c>
    </row>
    <row r="99" ht="15.75" customHeight="1">
      <c r="A99" s="30" t="s">
        <v>246</v>
      </c>
      <c r="B99" s="30" t="s">
        <v>18</v>
      </c>
      <c r="C99" s="30">
        <v>22.0</v>
      </c>
      <c r="D99" s="50" t="s">
        <v>832</v>
      </c>
      <c r="E99" s="149">
        <v>176932.73</v>
      </c>
      <c r="F99" s="31" t="s">
        <v>52</v>
      </c>
      <c r="G99" s="50" t="s">
        <v>16</v>
      </c>
    </row>
    <row r="100" ht="15.75" customHeight="1">
      <c r="A100" s="30" t="s">
        <v>247</v>
      </c>
      <c r="B100" s="30" t="s">
        <v>18</v>
      </c>
      <c r="C100" s="30">
        <v>23.0</v>
      </c>
      <c r="D100" s="50" t="s">
        <v>2412</v>
      </c>
      <c r="E100" s="149">
        <v>197676.19</v>
      </c>
      <c r="F100" s="31" t="s">
        <v>76</v>
      </c>
      <c r="G100" s="50" t="s">
        <v>16</v>
      </c>
    </row>
    <row r="101" ht="15.75" customHeight="1">
      <c r="A101" s="30" t="s">
        <v>246</v>
      </c>
      <c r="B101" s="30" t="s">
        <v>18</v>
      </c>
      <c r="C101" s="30">
        <v>24.0</v>
      </c>
      <c r="D101" s="50" t="s">
        <v>2413</v>
      </c>
      <c r="E101" s="149">
        <v>170479.5</v>
      </c>
      <c r="F101" s="31" t="s">
        <v>93</v>
      </c>
      <c r="G101" s="50" t="s">
        <v>16</v>
      </c>
    </row>
    <row r="102" ht="15.75" customHeight="1">
      <c r="A102" s="30" t="s">
        <v>246</v>
      </c>
      <c r="B102" s="30" t="s">
        <v>18</v>
      </c>
      <c r="C102" s="30">
        <v>25.0</v>
      </c>
      <c r="D102" s="50" t="s">
        <v>671</v>
      </c>
      <c r="E102" s="149">
        <v>175252.52</v>
      </c>
      <c r="F102" s="31" t="s">
        <v>87</v>
      </c>
      <c r="G102" s="50" t="s">
        <v>16</v>
      </c>
    </row>
    <row r="103" ht="15.75" customHeight="1">
      <c r="A103" s="30" t="s">
        <v>247</v>
      </c>
      <c r="B103" s="30" t="s">
        <v>18</v>
      </c>
      <c r="C103" s="30">
        <v>26.0</v>
      </c>
      <c r="D103" s="50" t="s">
        <v>2414</v>
      </c>
      <c r="E103" s="149">
        <v>164675.48</v>
      </c>
      <c r="F103" s="31" t="s">
        <v>46</v>
      </c>
      <c r="G103" s="50" t="s">
        <v>16</v>
      </c>
    </row>
    <row r="104" ht="15.75" customHeight="1">
      <c r="A104" s="30" t="s">
        <v>247</v>
      </c>
      <c r="B104" s="30" t="s">
        <v>18</v>
      </c>
      <c r="C104" s="30">
        <v>27.0</v>
      </c>
      <c r="D104" s="50" t="s">
        <v>991</v>
      </c>
      <c r="E104" s="149">
        <v>197792.8</v>
      </c>
      <c r="F104" s="31" t="s">
        <v>87</v>
      </c>
      <c r="G104" s="50" t="s">
        <v>16</v>
      </c>
    </row>
    <row r="105" ht="15.75" customHeight="1">
      <c r="A105" s="30" t="s">
        <v>247</v>
      </c>
      <c r="B105" s="30" t="s">
        <v>18</v>
      </c>
      <c r="C105" s="30">
        <v>28.0</v>
      </c>
      <c r="D105" s="50" t="s">
        <v>2218</v>
      </c>
      <c r="E105" s="149">
        <v>196662.46</v>
      </c>
      <c r="F105" s="31" t="s">
        <v>55</v>
      </c>
      <c r="G105" s="50" t="s">
        <v>16</v>
      </c>
    </row>
    <row r="106" ht="15.75" customHeight="1">
      <c r="A106" s="30" t="s">
        <v>261</v>
      </c>
      <c r="B106" s="30" t="s">
        <v>18</v>
      </c>
      <c r="C106" s="30">
        <v>29.0</v>
      </c>
      <c r="D106" s="50" t="s">
        <v>848</v>
      </c>
      <c r="E106" s="149">
        <v>197583.84</v>
      </c>
      <c r="F106" s="31" t="s">
        <v>46</v>
      </c>
      <c r="G106" s="50" t="s">
        <v>16</v>
      </c>
    </row>
    <row r="107" ht="15.75" customHeight="1">
      <c r="A107" s="30" t="s">
        <v>258</v>
      </c>
      <c r="B107" s="30" t="s">
        <v>18</v>
      </c>
      <c r="C107" s="30">
        <v>30.0</v>
      </c>
      <c r="D107" s="50" t="s">
        <v>930</v>
      </c>
      <c r="E107" s="149">
        <v>197336.3</v>
      </c>
      <c r="F107" s="31" t="s">
        <v>46</v>
      </c>
      <c r="G107" s="50" t="s">
        <v>16</v>
      </c>
    </row>
    <row r="108" ht="15.75" customHeight="1">
      <c r="A108" s="30" t="s">
        <v>258</v>
      </c>
      <c r="B108" s="30" t="s">
        <v>18</v>
      </c>
      <c r="C108" s="30">
        <v>31.0</v>
      </c>
      <c r="D108" s="50" t="s">
        <v>930</v>
      </c>
      <c r="E108" s="149">
        <v>197658.11</v>
      </c>
      <c r="F108" s="31" t="s">
        <v>46</v>
      </c>
      <c r="G108" s="50" t="s">
        <v>16</v>
      </c>
    </row>
    <row r="109" ht="15.75" customHeight="1">
      <c r="A109" s="30" t="s">
        <v>260</v>
      </c>
      <c r="B109" s="30" t="s">
        <v>18</v>
      </c>
      <c r="C109" s="30">
        <v>32.0</v>
      </c>
      <c r="D109" s="50" t="s">
        <v>930</v>
      </c>
      <c r="E109" s="149">
        <v>197658.11</v>
      </c>
      <c r="F109" s="31" t="s">
        <v>46</v>
      </c>
      <c r="G109" s="50" t="s">
        <v>16</v>
      </c>
    </row>
    <row r="110" ht="15.75" customHeight="1">
      <c r="A110" s="30" t="s">
        <v>260</v>
      </c>
      <c r="B110" s="30" t="s">
        <v>18</v>
      </c>
      <c r="C110" s="30">
        <v>33.0</v>
      </c>
      <c r="D110" s="50" t="s">
        <v>2415</v>
      </c>
      <c r="E110" s="149">
        <v>197658.11</v>
      </c>
      <c r="F110" s="31" t="s">
        <v>46</v>
      </c>
      <c r="G110" s="50" t="s">
        <v>16</v>
      </c>
    </row>
    <row r="111" ht="15.75" customHeight="1">
      <c r="A111" s="30" t="s">
        <v>258</v>
      </c>
      <c r="B111" s="30" t="s">
        <v>18</v>
      </c>
      <c r="C111" s="30">
        <v>34.0</v>
      </c>
      <c r="D111" s="50" t="s">
        <v>930</v>
      </c>
      <c r="E111" s="149">
        <v>197583.84</v>
      </c>
      <c r="F111" s="31" t="s">
        <v>46</v>
      </c>
      <c r="G111" s="50" t="s">
        <v>16</v>
      </c>
    </row>
    <row r="112" ht="15.75" customHeight="1">
      <c r="A112" s="30" t="s">
        <v>260</v>
      </c>
      <c r="B112" s="30" t="s">
        <v>18</v>
      </c>
      <c r="C112" s="30">
        <v>35.0</v>
      </c>
      <c r="D112" s="50" t="s">
        <v>2218</v>
      </c>
      <c r="E112" s="149">
        <v>199055.26</v>
      </c>
      <c r="F112" s="31" t="s">
        <v>55</v>
      </c>
      <c r="G112" s="50" t="s">
        <v>16</v>
      </c>
    </row>
    <row r="113" ht="15.75" customHeight="1">
      <c r="A113" s="30" t="s">
        <v>260</v>
      </c>
      <c r="B113" s="30" t="s">
        <v>18</v>
      </c>
      <c r="C113" s="30">
        <v>36.0</v>
      </c>
      <c r="D113" s="50" t="s">
        <v>2415</v>
      </c>
      <c r="E113" s="149">
        <v>197658.11</v>
      </c>
      <c r="F113" s="31" t="s">
        <v>46</v>
      </c>
      <c r="G113" s="50" t="s">
        <v>16</v>
      </c>
    </row>
    <row r="114" ht="15.75" customHeight="1">
      <c r="A114" s="135" t="s">
        <v>258</v>
      </c>
      <c r="B114" s="135" t="s">
        <v>18</v>
      </c>
      <c r="C114" s="135">
        <v>37.0</v>
      </c>
      <c r="D114" s="63" t="s">
        <v>2416</v>
      </c>
      <c r="E114" s="150">
        <v>198217.86</v>
      </c>
      <c r="F114" s="137" t="s">
        <v>90</v>
      </c>
      <c r="G114" s="50" t="s">
        <v>16</v>
      </c>
    </row>
    <row r="115" ht="15.75" customHeight="1">
      <c r="A115" s="30" t="s">
        <v>246</v>
      </c>
      <c r="B115" s="30" t="s">
        <v>23</v>
      </c>
      <c r="C115" s="30">
        <v>1.0</v>
      </c>
      <c r="D115" s="50" t="s">
        <v>2417</v>
      </c>
      <c r="E115" s="149">
        <v>199920.0</v>
      </c>
      <c r="F115" s="31" t="s">
        <v>123</v>
      </c>
      <c r="G115" s="50" t="s">
        <v>16</v>
      </c>
    </row>
    <row r="116" ht="15.75" customHeight="1">
      <c r="A116" s="30" t="s">
        <v>246</v>
      </c>
      <c r="B116" s="30" t="s">
        <v>23</v>
      </c>
      <c r="C116" s="30">
        <v>2.0</v>
      </c>
      <c r="D116" s="50" t="s">
        <v>2418</v>
      </c>
      <c r="E116" s="149">
        <v>199824.0</v>
      </c>
      <c r="F116" s="31" t="s">
        <v>123</v>
      </c>
      <c r="G116" s="50" t="s">
        <v>16</v>
      </c>
    </row>
    <row r="117" ht="15.75" customHeight="1">
      <c r="A117" s="30" t="s">
        <v>246</v>
      </c>
      <c r="B117" s="30" t="s">
        <v>23</v>
      </c>
      <c r="C117" s="30">
        <v>3.0</v>
      </c>
      <c r="D117" s="50" t="s">
        <v>2419</v>
      </c>
      <c r="E117" s="149">
        <v>199945.0</v>
      </c>
      <c r="F117" s="31" t="s">
        <v>123</v>
      </c>
      <c r="G117" s="50" t="s">
        <v>16</v>
      </c>
    </row>
    <row r="118" ht="15.75" customHeight="1">
      <c r="A118" s="30" t="s">
        <v>247</v>
      </c>
      <c r="B118" s="30" t="s">
        <v>23</v>
      </c>
      <c r="C118" s="30">
        <v>1.0</v>
      </c>
      <c r="D118" s="50" t="s">
        <v>2420</v>
      </c>
      <c r="E118" s="149">
        <v>199920.0</v>
      </c>
      <c r="F118" s="31" t="s">
        <v>123</v>
      </c>
      <c r="G118" s="50" t="s">
        <v>16</v>
      </c>
    </row>
    <row r="119" ht="15.75" customHeight="1">
      <c r="A119" s="30" t="s">
        <v>247</v>
      </c>
      <c r="B119" s="30" t="s">
        <v>23</v>
      </c>
      <c r="C119" s="30">
        <v>2.0</v>
      </c>
      <c r="D119" s="50" t="s">
        <v>2421</v>
      </c>
      <c r="E119" s="149">
        <v>192745.54</v>
      </c>
      <c r="F119" s="31" t="s">
        <v>123</v>
      </c>
      <c r="G119" s="50" t="s">
        <v>16</v>
      </c>
    </row>
    <row r="120" ht="15.75" customHeight="1">
      <c r="A120" s="30" t="s">
        <v>247</v>
      </c>
      <c r="B120" s="30" t="s">
        <v>23</v>
      </c>
      <c r="C120" s="30">
        <v>3.0</v>
      </c>
      <c r="D120" s="50" t="s">
        <v>2418</v>
      </c>
      <c r="E120" s="149">
        <v>199930.19</v>
      </c>
      <c r="F120" s="31" t="s">
        <v>123</v>
      </c>
      <c r="G120" s="50" t="s">
        <v>16</v>
      </c>
    </row>
    <row r="121" ht="15.75" customHeight="1">
      <c r="A121" s="30" t="s">
        <v>248</v>
      </c>
      <c r="B121" s="30" t="s">
        <v>23</v>
      </c>
      <c r="C121" s="30">
        <v>1.0</v>
      </c>
      <c r="D121" s="50" t="s">
        <v>2417</v>
      </c>
      <c r="E121" s="149">
        <v>99814.0</v>
      </c>
      <c r="F121" s="31" t="s">
        <v>123</v>
      </c>
      <c r="G121" s="50" t="s">
        <v>16</v>
      </c>
    </row>
    <row r="122" ht="15.75" customHeight="1">
      <c r="A122" s="30" t="s">
        <v>248</v>
      </c>
      <c r="B122" s="30" t="s">
        <v>23</v>
      </c>
      <c r="C122" s="30">
        <v>2.0</v>
      </c>
      <c r="D122" s="50" t="s">
        <v>2417</v>
      </c>
      <c r="E122" s="149">
        <v>199920.0</v>
      </c>
      <c r="F122" s="31" t="s">
        <v>123</v>
      </c>
      <c r="G122" s="50" t="s">
        <v>16</v>
      </c>
    </row>
    <row r="123" ht="15.75" customHeight="1">
      <c r="A123" s="30" t="s">
        <v>248</v>
      </c>
      <c r="B123" s="30" t="s">
        <v>23</v>
      </c>
      <c r="C123" s="30">
        <v>3.0</v>
      </c>
      <c r="D123" s="50" t="s">
        <v>2417</v>
      </c>
      <c r="E123" s="149">
        <v>199920.0</v>
      </c>
      <c r="F123" s="31" t="s">
        <v>123</v>
      </c>
      <c r="G123" s="50" t="s">
        <v>16</v>
      </c>
    </row>
    <row r="124" ht="15.75" customHeight="1">
      <c r="A124" s="30" t="s">
        <v>248</v>
      </c>
      <c r="B124" s="30" t="s">
        <v>23</v>
      </c>
      <c r="C124" s="30">
        <v>4.0</v>
      </c>
      <c r="D124" s="50" t="s">
        <v>2417</v>
      </c>
      <c r="E124" s="149">
        <v>198515.8</v>
      </c>
      <c r="F124" s="31" t="s">
        <v>123</v>
      </c>
      <c r="G124" s="50" t="s">
        <v>16</v>
      </c>
    </row>
    <row r="125" ht="15.75" customHeight="1">
      <c r="A125" s="30" t="s">
        <v>249</v>
      </c>
      <c r="B125" s="30" t="s">
        <v>23</v>
      </c>
      <c r="C125" s="30">
        <v>1.0</v>
      </c>
      <c r="D125" s="50" t="s">
        <v>2422</v>
      </c>
      <c r="E125" s="149">
        <v>99792.0</v>
      </c>
      <c r="F125" s="31" t="s">
        <v>123</v>
      </c>
      <c r="G125" s="50" t="s">
        <v>16</v>
      </c>
    </row>
    <row r="126" ht="15.75" customHeight="1">
      <c r="A126" s="30" t="s">
        <v>249</v>
      </c>
      <c r="B126" s="30" t="s">
        <v>23</v>
      </c>
      <c r="C126" s="30">
        <v>2.0</v>
      </c>
      <c r="D126" s="50" t="s">
        <v>2418</v>
      </c>
      <c r="E126" s="149">
        <v>198520.0</v>
      </c>
      <c r="F126" s="31" t="s">
        <v>123</v>
      </c>
      <c r="G126" s="50" t="s">
        <v>16</v>
      </c>
    </row>
    <row r="127" ht="15.75" customHeight="1">
      <c r="A127" s="30" t="s">
        <v>249</v>
      </c>
      <c r="B127" s="30" t="s">
        <v>23</v>
      </c>
      <c r="C127" s="30">
        <v>3.0</v>
      </c>
      <c r="D127" s="50" t="s">
        <v>2423</v>
      </c>
      <c r="E127" s="149">
        <v>198708.92</v>
      </c>
      <c r="F127" s="31" t="s">
        <v>123</v>
      </c>
      <c r="G127" s="50" t="s">
        <v>16</v>
      </c>
    </row>
    <row r="128" ht="15.75" customHeight="1">
      <c r="A128" s="30" t="s">
        <v>249</v>
      </c>
      <c r="B128" s="30" t="s">
        <v>23</v>
      </c>
      <c r="C128" s="30">
        <v>4.0</v>
      </c>
      <c r="D128" s="50" t="s">
        <v>711</v>
      </c>
      <c r="E128" s="149">
        <v>149968.0</v>
      </c>
      <c r="F128" s="31" t="s">
        <v>123</v>
      </c>
      <c r="G128" s="50" t="s">
        <v>16</v>
      </c>
    </row>
    <row r="129" ht="15.75" customHeight="1">
      <c r="A129" s="30" t="s">
        <v>249</v>
      </c>
      <c r="B129" s="30" t="s">
        <v>23</v>
      </c>
      <c r="C129" s="30">
        <v>5.0</v>
      </c>
      <c r="D129" s="50" t="s">
        <v>2418</v>
      </c>
      <c r="E129" s="149">
        <v>199265.4</v>
      </c>
      <c r="F129" s="31" t="s">
        <v>123</v>
      </c>
      <c r="G129" s="50" t="s">
        <v>16</v>
      </c>
    </row>
    <row r="130" ht="15.75" customHeight="1">
      <c r="A130" s="30" t="s">
        <v>249</v>
      </c>
      <c r="B130" s="30" t="s">
        <v>23</v>
      </c>
      <c r="C130" s="30">
        <v>6.0</v>
      </c>
      <c r="D130" s="50" t="s">
        <v>2418</v>
      </c>
      <c r="E130" s="149">
        <v>99792.0</v>
      </c>
      <c r="F130" s="31" t="s">
        <v>123</v>
      </c>
      <c r="G130" s="50" t="s">
        <v>16</v>
      </c>
    </row>
    <row r="131" ht="15.75" customHeight="1">
      <c r="A131" s="30" t="s">
        <v>249</v>
      </c>
      <c r="B131" s="30" t="s">
        <v>23</v>
      </c>
      <c r="C131" s="30">
        <v>7.0</v>
      </c>
      <c r="D131" s="50" t="s">
        <v>2421</v>
      </c>
      <c r="E131" s="149">
        <v>197755.51</v>
      </c>
      <c r="F131" s="31" t="s">
        <v>123</v>
      </c>
      <c r="G131" s="50" t="s">
        <v>16</v>
      </c>
    </row>
    <row r="132" ht="15.75" customHeight="1">
      <c r="A132" s="30" t="s">
        <v>258</v>
      </c>
      <c r="B132" s="30" t="s">
        <v>23</v>
      </c>
      <c r="C132" s="30">
        <v>1.0</v>
      </c>
      <c r="D132" s="50" t="s">
        <v>2423</v>
      </c>
      <c r="E132" s="149">
        <v>199332.6</v>
      </c>
      <c r="F132" s="31" t="s">
        <v>123</v>
      </c>
      <c r="G132" s="50" t="s">
        <v>16</v>
      </c>
    </row>
    <row r="133" ht="15.75" customHeight="1">
      <c r="A133" s="30" t="s">
        <v>258</v>
      </c>
      <c r="B133" s="30" t="s">
        <v>23</v>
      </c>
      <c r="C133" s="30">
        <v>2.0</v>
      </c>
      <c r="D133" s="50" t="s">
        <v>2423</v>
      </c>
      <c r="E133" s="149">
        <v>199332.0</v>
      </c>
      <c r="F133" s="31" t="s">
        <v>123</v>
      </c>
      <c r="G133" s="50" t="s">
        <v>16</v>
      </c>
    </row>
    <row r="134" ht="15.75" customHeight="1">
      <c r="A134" s="30" t="s">
        <v>258</v>
      </c>
      <c r="B134" s="30" t="s">
        <v>23</v>
      </c>
      <c r="C134" s="30">
        <v>3.0</v>
      </c>
      <c r="D134" s="50" t="s">
        <v>2424</v>
      </c>
      <c r="E134" s="149">
        <v>199337.0</v>
      </c>
      <c r="F134" s="31" t="s">
        <v>123</v>
      </c>
      <c r="G134" s="50" t="s">
        <v>16</v>
      </c>
    </row>
    <row r="135" ht="15.75" customHeight="1">
      <c r="A135" s="30" t="s">
        <v>258</v>
      </c>
      <c r="B135" s="30" t="s">
        <v>23</v>
      </c>
      <c r="C135" s="30">
        <v>4.0</v>
      </c>
      <c r="D135" s="50" t="s">
        <v>2418</v>
      </c>
      <c r="E135" s="149">
        <v>199920.0</v>
      </c>
      <c r="F135" s="31" t="s">
        <v>123</v>
      </c>
      <c r="G135" s="50" t="s">
        <v>16</v>
      </c>
    </row>
    <row r="136" ht="15.75" customHeight="1">
      <c r="A136" s="30" t="s">
        <v>258</v>
      </c>
      <c r="B136" s="30" t="s">
        <v>23</v>
      </c>
      <c r="C136" s="30">
        <v>5.0</v>
      </c>
      <c r="D136" s="50" t="s">
        <v>711</v>
      </c>
      <c r="E136" s="149">
        <v>199920.0</v>
      </c>
      <c r="F136" s="31" t="s">
        <v>123</v>
      </c>
      <c r="G136" s="50" t="s">
        <v>16</v>
      </c>
    </row>
    <row r="137" ht="15.75" customHeight="1">
      <c r="A137" s="30" t="s">
        <v>258</v>
      </c>
      <c r="B137" s="30" t="s">
        <v>23</v>
      </c>
      <c r="C137" s="30">
        <v>6.0</v>
      </c>
      <c r="D137" s="50" t="s">
        <v>2425</v>
      </c>
      <c r="E137" s="149">
        <v>198226.0</v>
      </c>
      <c r="F137" s="31" t="s">
        <v>123</v>
      </c>
      <c r="G137" s="50" t="s">
        <v>16</v>
      </c>
    </row>
    <row r="138" ht="15.75" customHeight="1">
      <c r="A138" s="30" t="s">
        <v>258</v>
      </c>
      <c r="B138" s="30" t="s">
        <v>23</v>
      </c>
      <c r="C138" s="30">
        <v>7.0</v>
      </c>
      <c r="D138" s="50" t="s">
        <v>711</v>
      </c>
      <c r="E138" s="149">
        <v>199034.0</v>
      </c>
      <c r="F138" s="31" t="s">
        <v>123</v>
      </c>
      <c r="G138" s="50" t="s">
        <v>16</v>
      </c>
    </row>
    <row r="139" ht="15.75" customHeight="1">
      <c r="A139" s="30" t="s">
        <v>259</v>
      </c>
      <c r="B139" s="30" t="s">
        <v>23</v>
      </c>
      <c r="C139" s="30">
        <v>1.0</v>
      </c>
      <c r="D139" s="50" t="s">
        <v>2422</v>
      </c>
      <c r="E139" s="149">
        <v>199920.0</v>
      </c>
      <c r="F139" s="31" t="s">
        <v>123</v>
      </c>
      <c r="G139" s="50" t="s">
        <v>16</v>
      </c>
    </row>
    <row r="140" ht="15.75" customHeight="1">
      <c r="A140" s="30" t="s">
        <v>259</v>
      </c>
      <c r="B140" s="30" t="s">
        <v>23</v>
      </c>
      <c r="C140" s="30">
        <v>2.0</v>
      </c>
      <c r="D140" s="50" t="s">
        <v>711</v>
      </c>
      <c r="E140" s="149">
        <v>190969.0</v>
      </c>
      <c r="F140" s="31" t="s">
        <v>123</v>
      </c>
      <c r="G140" s="50" t="s">
        <v>16</v>
      </c>
    </row>
    <row r="141" ht="15.75" customHeight="1">
      <c r="A141" s="30" t="s">
        <v>259</v>
      </c>
      <c r="B141" s="30" t="s">
        <v>23</v>
      </c>
      <c r="C141" s="30">
        <v>3.0</v>
      </c>
      <c r="D141" s="50" t="s">
        <v>1061</v>
      </c>
      <c r="E141" s="149">
        <v>198240.0</v>
      </c>
      <c r="F141" s="31" t="s">
        <v>123</v>
      </c>
      <c r="G141" s="50" t="s">
        <v>16</v>
      </c>
    </row>
    <row r="142" ht="15.75" customHeight="1">
      <c r="A142" s="30" t="s">
        <v>260</v>
      </c>
      <c r="B142" s="30" t="s">
        <v>23</v>
      </c>
      <c r="C142" s="30">
        <v>1.0</v>
      </c>
      <c r="D142" s="50" t="s">
        <v>711</v>
      </c>
      <c r="E142" s="149">
        <v>199332.6</v>
      </c>
      <c r="F142" s="31" t="s">
        <v>123</v>
      </c>
      <c r="G142" s="50" t="s">
        <v>16</v>
      </c>
    </row>
    <row r="143" ht="15.75" customHeight="1">
      <c r="A143" s="30" t="s">
        <v>260</v>
      </c>
      <c r="B143" s="30" t="s">
        <v>23</v>
      </c>
      <c r="C143" s="30">
        <v>2.0</v>
      </c>
      <c r="D143" s="50" t="s">
        <v>2423</v>
      </c>
      <c r="E143" s="149">
        <v>199337.38</v>
      </c>
      <c r="F143" s="31" t="s">
        <v>123</v>
      </c>
      <c r="G143" s="50" t="s">
        <v>16</v>
      </c>
    </row>
    <row r="144" ht="15.75" customHeight="1">
      <c r="A144" s="30" t="s">
        <v>260</v>
      </c>
      <c r="B144" s="30" t="s">
        <v>23</v>
      </c>
      <c r="C144" s="30">
        <v>3.0</v>
      </c>
      <c r="D144" s="50" t="s">
        <v>2418</v>
      </c>
      <c r="E144" s="149">
        <v>199920.0</v>
      </c>
      <c r="F144" s="31" t="s">
        <v>123</v>
      </c>
      <c r="G144" s="50" t="s">
        <v>16</v>
      </c>
    </row>
    <row r="145" ht="15.75" customHeight="1">
      <c r="A145" s="30" t="s">
        <v>260</v>
      </c>
      <c r="B145" s="30" t="s">
        <v>23</v>
      </c>
      <c r="C145" s="30">
        <v>4.0</v>
      </c>
      <c r="D145" s="50" t="s">
        <v>2426</v>
      </c>
      <c r="E145" s="149">
        <v>199920.0</v>
      </c>
      <c r="F145" s="31" t="s">
        <v>123</v>
      </c>
      <c r="G145" s="50" t="s">
        <v>16</v>
      </c>
    </row>
    <row r="146" ht="15.75" customHeight="1">
      <c r="A146" s="30" t="s">
        <v>261</v>
      </c>
      <c r="B146" s="30" t="s">
        <v>23</v>
      </c>
      <c r="C146" s="30">
        <v>1.0</v>
      </c>
      <c r="D146" s="50" t="s">
        <v>711</v>
      </c>
      <c r="E146" s="149">
        <v>199337.0</v>
      </c>
      <c r="F146" s="31" t="s">
        <v>123</v>
      </c>
      <c r="G146" s="50" t="s">
        <v>16</v>
      </c>
    </row>
    <row r="147" ht="15.75" customHeight="1">
      <c r="A147" s="30" t="s">
        <v>261</v>
      </c>
      <c r="B147" s="30" t="s">
        <v>23</v>
      </c>
      <c r="C147" s="30">
        <v>2.0</v>
      </c>
      <c r="D147" s="50" t="s">
        <v>2427</v>
      </c>
      <c r="E147" s="149">
        <v>199920.0</v>
      </c>
      <c r="F147" s="31" t="s">
        <v>123</v>
      </c>
      <c r="G147" s="50" t="s">
        <v>16</v>
      </c>
    </row>
    <row r="148" ht="15.75" customHeight="1">
      <c r="A148" s="135" t="s">
        <v>261</v>
      </c>
      <c r="B148" s="135" t="s">
        <v>23</v>
      </c>
      <c r="C148" s="135">
        <v>3.0</v>
      </c>
      <c r="D148" s="63" t="s">
        <v>2426</v>
      </c>
      <c r="E148" s="150">
        <v>199808.0</v>
      </c>
      <c r="F148" s="137" t="s">
        <v>123</v>
      </c>
      <c r="G148" s="50" t="s">
        <v>16</v>
      </c>
    </row>
    <row r="149" ht="15.75" customHeight="1">
      <c r="A149" s="54" t="s">
        <v>246</v>
      </c>
      <c r="B149" s="54" t="s">
        <v>27</v>
      </c>
      <c r="C149" s="54">
        <v>1.0</v>
      </c>
      <c r="D149" s="52" t="s">
        <v>2428</v>
      </c>
      <c r="E149" s="151">
        <v>199008.47</v>
      </c>
      <c r="F149" s="146" t="s">
        <v>46</v>
      </c>
      <c r="G149" s="50" t="s">
        <v>16</v>
      </c>
    </row>
    <row r="150" ht="15.75" customHeight="1">
      <c r="A150" s="54" t="s">
        <v>246</v>
      </c>
      <c r="B150" s="54" t="s">
        <v>27</v>
      </c>
      <c r="C150" s="54">
        <v>2.0</v>
      </c>
      <c r="D150" s="52" t="s">
        <v>2428</v>
      </c>
      <c r="E150" s="151">
        <v>198974.71</v>
      </c>
      <c r="F150" s="146" t="s">
        <v>46</v>
      </c>
      <c r="G150" s="50" t="s">
        <v>16</v>
      </c>
    </row>
    <row r="151" ht="15.75" customHeight="1">
      <c r="A151" s="54" t="s">
        <v>246</v>
      </c>
      <c r="B151" s="54" t="s">
        <v>27</v>
      </c>
      <c r="C151" s="54">
        <v>3.0</v>
      </c>
      <c r="D151" s="52" t="s">
        <v>2428</v>
      </c>
      <c r="E151" s="151">
        <v>198969.03</v>
      </c>
      <c r="F151" s="146" t="s">
        <v>46</v>
      </c>
      <c r="G151" s="50" t="s">
        <v>16</v>
      </c>
    </row>
    <row r="152" ht="15.75" customHeight="1">
      <c r="A152" s="54" t="s">
        <v>246</v>
      </c>
      <c r="B152" s="54" t="s">
        <v>27</v>
      </c>
      <c r="C152" s="54">
        <v>4.0</v>
      </c>
      <c r="D152" s="52" t="s">
        <v>2428</v>
      </c>
      <c r="E152" s="151">
        <v>198883.44</v>
      </c>
      <c r="F152" s="146" t="s">
        <v>46</v>
      </c>
      <c r="G152" s="50" t="s">
        <v>16</v>
      </c>
    </row>
    <row r="153" ht="15.75" customHeight="1">
      <c r="A153" s="54" t="s">
        <v>246</v>
      </c>
      <c r="B153" s="54" t="s">
        <v>27</v>
      </c>
      <c r="C153" s="54">
        <v>5.0</v>
      </c>
      <c r="D153" s="52" t="s">
        <v>2429</v>
      </c>
      <c r="E153" s="151">
        <v>197261.98</v>
      </c>
      <c r="F153" s="146" t="s">
        <v>102</v>
      </c>
      <c r="G153" s="50" t="s">
        <v>16</v>
      </c>
    </row>
    <row r="154" ht="15.75" customHeight="1">
      <c r="A154" s="54" t="s">
        <v>246</v>
      </c>
      <c r="B154" s="54" t="s">
        <v>27</v>
      </c>
      <c r="C154" s="54">
        <v>6.0</v>
      </c>
      <c r="D154" s="52" t="s">
        <v>2429</v>
      </c>
      <c r="E154" s="151">
        <v>198454.46</v>
      </c>
      <c r="F154" s="146" t="s">
        <v>102</v>
      </c>
      <c r="G154" s="50" t="s">
        <v>16</v>
      </c>
    </row>
    <row r="155" ht="15.75" customHeight="1">
      <c r="A155" s="54" t="s">
        <v>246</v>
      </c>
      <c r="B155" s="54" t="s">
        <v>27</v>
      </c>
      <c r="C155" s="54">
        <v>7.0</v>
      </c>
      <c r="D155" s="52" t="s">
        <v>2429</v>
      </c>
      <c r="E155" s="151">
        <v>171854.37</v>
      </c>
      <c r="F155" s="146" t="s">
        <v>102</v>
      </c>
      <c r="G155" s="50" t="s">
        <v>16</v>
      </c>
    </row>
    <row r="156" ht="15.75" customHeight="1">
      <c r="A156" s="54" t="s">
        <v>246</v>
      </c>
      <c r="B156" s="54" t="s">
        <v>27</v>
      </c>
      <c r="C156" s="54">
        <v>8.0</v>
      </c>
      <c r="D156" s="52" t="s">
        <v>2429</v>
      </c>
      <c r="E156" s="151">
        <v>171931.92</v>
      </c>
      <c r="F156" s="146" t="s">
        <v>102</v>
      </c>
      <c r="G156" s="50" t="s">
        <v>16</v>
      </c>
    </row>
    <row r="157" ht="15.75" customHeight="1">
      <c r="A157" s="54" t="s">
        <v>246</v>
      </c>
      <c r="B157" s="54" t="s">
        <v>27</v>
      </c>
      <c r="C157" s="54">
        <v>9.0</v>
      </c>
      <c r="D157" s="52" t="s">
        <v>2429</v>
      </c>
      <c r="E157" s="151">
        <v>198935.66</v>
      </c>
      <c r="F157" s="146" t="s">
        <v>102</v>
      </c>
      <c r="G157" s="50" t="s">
        <v>16</v>
      </c>
    </row>
    <row r="158" ht="15.75" customHeight="1">
      <c r="A158" s="54" t="s">
        <v>246</v>
      </c>
      <c r="B158" s="54" t="s">
        <v>27</v>
      </c>
      <c r="C158" s="54">
        <v>10.0</v>
      </c>
      <c r="D158" s="52" t="s">
        <v>2429</v>
      </c>
      <c r="E158" s="151">
        <v>198952.62</v>
      </c>
      <c r="F158" s="146" t="s">
        <v>102</v>
      </c>
      <c r="G158" s="50" t="s">
        <v>16</v>
      </c>
    </row>
    <row r="159" ht="15.75" customHeight="1">
      <c r="A159" s="54" t="s">
        <v>247</v>
      </c>
      <c r="B159" s="54" t="s">
        <v>27</v>
      </c>
      <c r="C159" s="54">
        <v>1.0</v>
      </c>
      <c r="D159" s="52" t="s">
        <v>2429</v>
      </c>
      <c r="E159" s="151">
        <v>162958.15</v>
      </c>
      <c r="F159" s="146" t="s">
        <v>102</v>
      </c>
      <c r="G159" s="50" t="s">
        <v>16</v>
      </c>
    </row>
    <row r="160" ht="15.75" customHeight="1">
      <c r="A160" s="54" t="s">
        <v>247</v>
      </c>
      <c r="B160" s="54" t="s">
        <v>27</v>
      </c>
      <c r="C160" s="54">
        <v>2.0</v>
      </c>
      <c r="D160" s="52" t="s">
        <v>2429</v>
      </c>
      <c r="E160" s="151">
        <v>162829.48</v>
      </c>
      <c r="F160" s="146" t="s">
        <v>102</v>
      </c>
      <c r="G160" s="50" t="s">
        <v>16</v>
      </c>
    </row>
    <row r="161" ht="15.75" customHeight="1">
      <c r="A161" s="54" t="s">
        <v>247</v>
      </c>
      <c r="B161" s="54" t="s">
        <v>27</v>
      </c>
      <c r="C161" s="54">
        <v>3.0</v>
      </c>
      <c r="D161" s="52" t="s">
        <v>723</v>
      </c>
      <c r="E161" s="151">
        <v>166562.51</v>
      </c>
      <c r="F161" s="146" t="s">
        <v>46</v>
      </c>
      <c r="G161" s="50" t="s">
        <v>16</v>
      </c>
    </row>
    <row r="162" ht="15.75" customHeight="1">
      <c r="A162" s="54" t="s">
        <v>247</v>
      </c>
      <c r="B162" s="54" t="s">
        <v>27</v>
      </c>
      <c r="C162" s="54">
        <v>4.0</v>
      </c>
      <c r="D162" s="52" t="s">
        <v>723</v>
      </c>
      <c r="E162" s="151">
        <v>166489.15</v>
      </c>
      <c r="F162" s="146" t="s">
        <v>46</v>
      </c>
      <c r="G162" s="50" t="s">
        <v>16</v>
      </c>
    </row>
    <row r="163" ht="15.75" customHeight="1">
      <c r="A163" s="54" t="s">
        <v>247</v>
      </c>
      <c r="B163" s="54" t="s">
        <v>27</v>
      </c>
      <c r="C163" s="54">
        <v>5.0</v>
      </c>
      <c r="D163" s="52" t="s">
        <v>832</v>
      </c>
      <c r="E163" s="151">
        <v>165987.36</v>
      </c>
      <c r="F163" s="146" t="s">
        <v>52</v>
      </c>
      <c r="G163" s="50" t="s">
        <v>16</v>
      </c>
    </row>
    <row r="164" ht="15.75" customHeight="1">
      <c r="A164" s="54" t="s">
        <v>247</v>
      </c>
      <c r="B164" s="54" t="s">
        <v>27</v>
      </c>
      <c r="C164" s="54">
        <v>6.0</v>
      </c>
      <c r="D164" s="52" t="s">
        <v>832</v>
      </c>
      <c r="E164" s="151">
        <v>152705.04</v>
      </c>
      <c r="F164" s="146" t="s">
        <v>52</v>
      </c>
      <c r="G164" s="50" t="s">
        <v>16</v>
      </c>
    </row>
    <row r="165" ht="15.75" customHeight="1">
      <c r="A165" s="54" t="s">
        <v>247</v>
      </c>
      <c r="B165" s="54" t="s">
        <v>27</v>
      </c>
      <c r="C165" s="54">
        <v>7.0</v>
      </c>
      <c r="D165" s="52" t="s">
        <v>2430</v>
      </c>
      <c r="E165" s="151">
        <v>177153.51</v>
      </c>
      <c r="F165" s="146" t="s">
        <v>46</v>
      </c>
      <c r="G165" s="50" t="s">
        <v>16</v>
      </c>
    </row>
    <row r="166" ht="15.75" customHeight="1">
      <c r="A166" s="54" t="s">
        <v>248</v>
      </c>
      <c r="B166" s="54" t="s">
        <v>27</v>
      </c>
      <c r="C166" s="54">
        <v>1.0</v>
      </c>
      <c r="D166" s="52" t="s">
        <v>2394</v>
      </c>
      <c r="E166" s="151">
        <v>138424.75</v>
      </c>
      <c r="F166" s="146" t="s">
        <v>102</v>
      </c>
      <c r="G166" s="50" t="s">
        <v>16</v>
      </c>
    </row>
    <row r="167" ht="15.75" customHeight="1">
      <c r="A167" s="54" t="s">
        <v>248</v>
      </c>
      <c r="B167" s="54" t="s">
        <v>27</v>
      </c>
      <c r="C167" s="54">
        <v>2.0</v>
      </c>
      <c r="D167" s="52" t="s">
        <v>2394</v>
      </c>
      <c r="E167" s="151">
        <v>138645.45</v>
      </c>
      <c r="F167" s="146" t="s">
        <v>102</v>
      </c>
      <c r="G167" s="50" t="s">
        <v>16</v>
      </c>
    </row>
    <row r="168" ht="15.75" customHeight="1">
      <c r="A168" s="54" t="s">
        <v>248</v>
      </c>
      <c r="B168" s="54" t="s">
        <v>27</v>
      </c>
      <c r="C168" s="54">
        <v>3.0</v>
      </c>
      <c r="D168" s="52" t="s">
        <v>2394</v>
      </c>
      <c r="E168" s="151">
        <v>138424.75</v>
      </c>
      <c r="F168" s="146" t="s">
        <v>102</v>
      </c>
      <c r="G168" s="50" t="s">
        <v>16</v>
      </c>
    </row>
    <row r="169" ht="15.75" customHeight="1">
      <c r="A169" s="54" t="s">
        <v>248</v>
      </c>
      <c r="B169" s="54" t="s">
        <v>27</v>
      </c>
      <c r="C169" s="54">
        <v>4.0</v>
      </c>
      <c r="D169" s="52" t="s">
        <v>2394</v>
      </c>
      <c r="E169" s="151">
        <v>137036.41</v>
      </c>
      <c r="F169" s="146" t="s">
        <v>102</v>
      </c>
      <c r="G169" s="50" t="s">
        <v>16</v>
      </c>
    </row>
    <row r="170" ht="15.75" customHeight="1">
      <c r="A170" s="54" t="s">
        <v>248</v>
      </c>
      <c r="B170" s="54" t="s">
        <v>27</v>
      </c>
      <c r="C170" s="54">
        <v>5.0</v>
      </c>
      <c r="D170" s="52" t="s">
        <v>2394</v>
      </c>
      <c r="E170" s="151">
        <v>163940.17</v>
      </c>
      <c r="F170" s="146" t="s">
        <v>102</v>
      </c>
      <c r="G170" s="50" t="s">
        <v>16</v>
      </c>
    </row>
    <row r="171" ht="15.75" customHeight="1">
      <c r="A171" s="54" t="s">
        <v>248</v>
      </c>
      <c r="B171" s="54" t="s">
        <v>27</v>
      </c>
      <c r="C171" s="54">
        <v>6.0</v>
      </c>
      <c r="D171" s="52" t="s">
        <v>2431</v>
      </c>
      <c r="E171" s="151">
        <v>167287.55</v>
      </c>
      <c r="F171" s="146" t="s">
        <v>46</v>
      </c>
      <c r="G171" s="50" t="s">
        <v>16</v>
      </c>
    </row>
    <row r="172" ht="15.75" customHeight="1">
      <c r="A172" s="54" t="s">
        <v>248</v>
      </c>
      <c r="B172" s="54" t="s">
        <v>27</v>
      </c>
      <c r="C172" s="54">
        <v>7.0</v>
      </c>
      <c r="D172" s="52" t="s">
        <v>2394</v>
      </c>
      <c r="E172" s="151">
        <v>197271.66</v>
      </c>
      <c r="F172" s="146" t="s">
        <v>102</v>
      </c>
      <c r="G172" s="50" t="s">
        <v>16</v>
      </c>
    </row>
    <row r="173" ht="15.75" customHeight="1">
      <c r="A173" s="54" t="s">
        <v>248</v>
      </c>
      <c r="B173" s="54" t="s">
        <v>27</v>
      </c>
      <c r="C173" s="54">
        <v>8.0</v>
      </c>
      <c r="D173" s="52" t="s">
        <v>2394</v>
      </c>
      <c r="E173" s="151">
        <v>164973.14</v>
      </c>
      <c r="F173" s="146" t="s">
        <v>102</v>
      </c>
      <c r="G173" s="50" t="s">
        <v>16</v>
      </c>
    </row>
    <row r="174" ht="15.75" customHeight="1">
      <c r="A174" s="54" t="s">
        <v>248</v>
      </c>
      <c r="B174" s="54" t="s">
        <v>27</v>
      </c>
      <c r="C174" s="54">
        <v>9.0</v>
      </c>
      <c r="D174" s="52" t="s">
        <v>832</v>
      </c>
      <c r="E174" s="151">
        <v>179084.3</v>
      </c>
      <c r="F174" s="146" t="s">
        <v>52</v>
      </c>
      <c r="G174" s="50" t="s">
        <v>16</v>
      </c>
    </row>
    <row r="175" ht="15.75" customHeight="1">
      <c r="A175" s="54" t="s">
        <v>249</v>
      </c>
      <c r="B175" s="54" t="s">
        <v>27</v>
      </c>
      <c r="C175" s="54">
        <v>1.0</v>
      </c>
      <c r="D175" s="52" t="s">
        <v>2432</v>
      </c>
      <c r="E175" s="151">
        <v>197715.73</v>
      </c>
      <c r="F175" s="146" t="s">
        <v>90</v>
      </c>
      <c r="G175" s="50" t="s">
        <v>16</v>
      </c>
    </row>
    <row r="176" ht="15.75" customHeight="1">
      <c r="A176" s="54" t="s">
        <v>249</v>
      </c>
      <c r="B176" s="54" t="s">
        <v>27</v>
      </c>
      <c r="C176" s="54">
        <v>2.0</v>
      </c>
      <c r="D176" s="52" t="s">
        <v>47</v>
      </c>
      <c r="E176" s="151">
        <v>196930.01</v>
      </c>
      <c r="F176" s="146" t="s">
        <v>46</v>
      </c>
      <c r="G176" s="50" t="s">
        <v>16</v>
      </c>
    </row>
    <row r="177" ht="15.75" customHeight="1">
      <c r="A177" s="54" t="s">
        <v>249</v>
      </c>
      <c r="B177" s="54" t="s">
        <v>27</v>
      </c>
      <c r="C177" s="54">
        <v>3.0</v>
      </c>
      <c r="D177" s="52" t="s">
        <v>47</v>
      </c>
      <c r="E177" s="151">
        <v>197847.24</v>
      </c>
      <c r="F177" s="146" t="s">
        <v>46</v>
      </c>
      <c r="G177" s="50" t="s">
        <v>16</v>
      </c>
    </row>
    <row r="178" ht="15.75" customHeight="1">
      <c r="A178" s="54" t="s">
        <v>249</v>
      </c>
      <c r="B178" s="54" t="s">
        <v>27</v>
      </c>
      <c r="C178" s="54">
        <v>4.0</v>
      </c>
      <c r="D178" s="52" t="s">
        <v>2056</v>
      </c>
      <c r="E178" s="151">
        <v>193993.62</v>
      </c>
      <c r="F178" s="146" t="s">
        <v>93</v>
      </c>
      <c r="G178" s="50" t="s">
        <v>16</v>
      </c>
    </row>
    <row r="179" ht="15.75" customHeight="1">
      <c r="A179" s="54" t="s">
        <v>249</v>
      </c>
      <c r="B179" s="54" t="s">
        <v>27</v>
      </c>
      <c r="C179" s="54">
        <v>5.0</v>
      </c>
      <c r="D179" s="52" t="s">
        <v>2056</v>
      </c>
      <c r="E179" s="151">
        <v>94783.23</v>
      </c>
      <c r="F179" s="146" t="s">
        <v>93</v>
      </c>
      <c r="G179" s="50" t="s">
        <v>16</v>
      </c>
    </row>
    <row r="180" ht="15.75" customHeight="1">
      <c r="A180" s="54" t="s">
        <v>249</v>
      </c>
      <c r="B180" s="54" t="s">
        <v>27</v>
      </c>
      <c r="C180" s="54">
        <v>6.0</v>
      </c>
      <c r="D180" s="52" t="s">
        <v>2433</v>
      </c>
      <c r="E180" s="151">
        <v>197847.24</v>
      </c>
      <c r="F180" s="146" t="s">
        <v>55</v>
      </c>
      <c r="G180" s="50" t="s">
        <v>16</v>
      </c>
    </row>
    <row r="181" ht="15.75" customHeight="1">
      <c r="A181" s="54" t="s">
        <v>258</v>
      </c>
      <c r="B181" s="54" t="s">
        <v>27</v>
      </c>
      <c r="C181" s="54">
        <v>1.0</v>
      </c>
      <c r="D181" s="52" t="s">
        <v>2056</v>
      </c>
      <c r="E181" s="151">
        <v>153401.03</v>
      </c>
      <c r="F181" s="146" t="s">
        <v>93</v>
      </c>
      <c r="G181" s="50" t="s">
        <v>16</v>
      </c>
    </row>
    <row r="182" ht="15.75" customHeight="1">
      <c r="A182" s="54" t="s">
        <v>258</v>
      </c>
      <c r="B182" s="54" t="s">
        <v>27</v>
      </c>
      <c r="C182" s="54">
        <v>2.0</v>
      </c>
      <c r="D182" s="52" t="s">
        <v>2413</v>
      </c>
      <c r="E182" s="151">
        <v>149169.26</v>
      </c>
      <c r="F182" s="146" t="s">
        <v>93</v>
      </c>
      <c r="G182" s="50" t="s">
        <v>16</v>
      </c>
    </row>
    <row r="183" ht="15.75" customHeight="1">
      <c r="A183" s="54" t="s">
        <v>258</v>
      </c>
      <c r="B183" s="54" t="s">
        <v>27</v>
      </c>
      <c r="C183" s="54">
        <v>3.0</v>
      </c>
      <c r="D183" s="52" t="s">
        <v>2434</v>
      </c>
      <c r="E183" s="151">
        <v>125649.74</v>
      </c>
      <c r="F183" s="146" t="s">
        <v>46</v>
      </c>
      <c r="G183" s="50" t="s">
        <v>16</v>
      </c>
    </row>
    <row r="184" ht="15.75" customHeight="1">
      <c r="A184" s="54" t="s">
        <v>258</v>
      </c>
      <c r="B184" s="54" t="s">
        <v>27</v>
      </c>
      <c r="C184" s="54">
        <v>4.0</v>
      </c>
      <c r="D184" s="52" t="s">
        <v>2435</v>
      </c>
      <c r="E184" s="151">
        <v>136336.92</v>
      </c>
      <c r="F184" s="146" t="s">
        <v>46</v>
      </c>
      <c r="G184" s="50" t="s">
        <v>16</v>
      </c>
    </row>
    <row r="185" ht="15.75" customHeight="1">
      <c r="A185" s="54" t="s">
        <v>258</v>
      </c>
      <c r="B185" s="54" t="s">
        <v>27</v>
      </c>
      <c r="C185" s="54">
        <v>5.0</v>
      </c>
      <c r="D185" s="52" t="s">
        <v>2413</v>
      </c>
      <c r="E185" s="151">
        <v>124831.46</v>
      </c>
      <c r="F185" s="146" t="s">
        <v>93</v>
      </c>
      <c r="G185" s="50" t="s">
        <v>16</v>
      </c>
    </row>
    <row r="186" ht="15.75" customHeight="1">
      <c r="A186" s="54" t="s">
        <v>259</v>
      </c>
      <c r="B186" s="54" t="s">
        <v>27</v>
      </c>
      <c r="C186" s="54">
        <v>1.0</v>
      </c>
      <c r="D186" s="52" t="s">
        <v>2436</v>
      </c>
      <c r="E186" s="151">
        <v>143703.97</v>
      </c>
      <c r="F186" s="146" t="s">
        <v>46</v>
      </c>
      <c r="G186" s="50" t="s">
        <v>16</v>
      </c>
    </row>
    <row r="187" ht="15.75" customHeight="1">
      <c r="A187" s="54" t="s">
        <v>259</v>
      </c>
      <c r="B187" s="54" t="s">
        <v>27</v>
      </c>
      <c r="C187" s="54">
        <v>2.0</v>
      </c>
      <c r="D187" s="52" t="s">
        <v>709</v>
      </c>
      <c r="E187" s="151">
        <v>163103.76</v>
      </c>
      <c r="F187" s="146" t="s">
        <v>102</v>
      </c>
      <c r="G187" s="50" t="s">
        <v>16</v>
      </c>
    </row>
    <row r="188" ht="15.75" customHeight="1">
      <c r="A188" s="54" t="s">
        <v>259</v>
      </c>
      <c r="B188" s="54" t="s">
        <v>27</v>
      </c>
      <c r="C188" s="54">
        <v>3.0</v>
      </c>
      <c r="D188" s="52" t="s">
        <v>709</v>
      </c>
      <c r="E188" s="151">
        <v>142039.98</v>
      </c>
      <c r="F188" s="146" t="s">
        <v>102</v>
      </c>
      <c r="G188" s="50" t="s">
        <v>16</v>
      </c>
    </row>
    <row r="189" ht="15.75" customHeight="1">
      <c r="A189" s="54" t="s">
        <v>259</v>
      </c>
      <c r="B189" s="54" t="s">
        <v>27</v>
      </c>
      <c r="C189" s="54">
        <v>4.0</v>
      </c>
      <c r="D189" s="52" t="s">
        <v>2437</v>
      </c>
      <c r="E189" s="151">
        <v>144910.91</v>
      </c>
      <c r="F189" s="146" t="s">
        <v>46</v>
      </c>
      <c r="G189" s="50" t="s">
        <v>16</v>
      </c>
    </row>
    <row r="190" ht="15.75" customHeight="1">
      <c r="A190" s="54" t="s">
        <v>260</v>
      </c>
      <c r="B190" s="54" t="s">
        <v>27</v>
      </c>
      <c r="C190" s="54">
        <v>1.0</v>
      </c>
      <c r="D190" s="52" t="s">
        <v>709</v>
      </c>
      <c r="E190" s="151">
        <v>143131.99</v>
      </c>
      <c r="F190" s="146" t="s">
        <v>102</v>
      </c>
      <c r="G190" s="50" t="s">
        <v>16</v>
      </c>
    </row>
    <row r="191" ht="15.75" customHeight="1">
      <c r="A191" s="54" t="s">
        <v>260</v>
      </c>
      <c r="B191" s="54" t="s">
        <v>27</v>
      </c>
      <c r="C191" s="54">
        <v>2.0</v>
      </c>
      <c r="D191" s="52" t="s">
        <v>709</v>
      </c>
      <c r="E191" s="151">
        <v>163967.87</v>
      </c>
      <c r="F191" s="146" t="s">
        <v>102</v>
      </c>
      <c r="G191" s="50" t="s">
        <v>16</v>
      </c>
    </row>
    <row r="192" ht="15.75" customHeight="1">
      <c r="A192" s="54" t="s">
        <v>260</v>
      </c>
      <c r="B192" s="54" t="s">
        <v>27</v>
      </c>
      <c r="C192" s="54">
        <v>3.0</v>
      </c>
      <c r="D192" s="52" t="s">
        <v>709</v>
      </c>
      <c r="E192" s="151">
        <v>142802.94</v>
      </c>
      <c r="F192" s="146" t="s">
        <v>102</v>
      </c>
      <c r="G192" s="50" t="s">
        <v>16</v>
      </c>
    </row>
    <row r="193" ht="15.75" customHeight="1">
      <c r="A193" s="54" t="s">
        <v>260</v>
      </c>
      <c r="B193" s="54" t="s">
        <v>27</v>
      </c>
      <c r="C193" s="54">
        <v>4.0</v>
      </c>
      <c r="D193" s="52" t="s">
        <v>896</v>
      </c>
      <c r="E193" s="151">
        <v>164010.24</v>
      </c>
      <c r="F193" s="146" t="s">
        <v>46</v>
      </c>
      <c r="G193" s="50" t="s">
        <v>16</v>
      </c>
    </row>
    <row r="194" ht="15.75" customHeight="1">
      <c r="A194" s="54" t="s">
        <v>260</v>
      </c>
      <c r="B194" s="54" t="s">
        <v>27</v>
      </c>
      <c r="C194" s="54">
        <v>5.0</v>
      </c>
      <c r="D194" s="52" t="s">
        <v>2430</v>
      </c>
      <c r="E194" s="151">
        <v>165130.62</v>
      </c>
      <c r="F194" s="146" t="s">
        <v>46</v>
      </c>
      <c r="G194" s="50" t="s">
        <v>16</v>
      </c>
    </row>
    <row r="195" ht="15.75" customHeight="1">
      <c r="A195" s="54" t="s">
        <v>260</v>
      </c>
      <c r="B195" s="54" t="s">
        <v>27</v>
      </c>
      <c r="C195" s="54">
        <v>6.0</v>
      </c>
      <c r="D195" s="52" t="s">
        <v>2438</v>
      </c>
      <c r="E195" s="151">
        <v>145802.25</v>
      </c>
      <c r="F195" s="146" t="s">
        <v>105</v>
      </c>
      <c r="G195" s="50" t="s">
        <v>16</v>
      </c>
    </row>
    <row r="196" ht="15.75" customHeight="1">
      <c r="A196" s="54" t="s">
        <v>260</v>
      </c>
      <c r="B196" s="54" t="s">
        <v>27</v>
      </c>
      <c r="C196" s="54">
        <v>7.0</v>
      </c>
      <c r="D196" s="52" t="s">
        <v>102</v>
      </c>
      <c r="E196" s="151">
        <v>138121.39</v>
      </c>
      <c r="F196" s="146" t="s">
        <v>102</v>
      </c>
      <c r="G196" s="50" t="s">
        <v>16</v>
      </c>
    </row>
    <row r="197" ht="15.75" customHeight="1">
      <c r="A197" s="54" t="s">
        <v>260</v>
      </c>
      <c r="B197" s="54" t="s">
        <v>27</v>
      </c>
      <c r="C197" s="54">
        <v>8.0</v>
      </c>
      <c r="D197" s="52" t="s">
        <v>102</v>
      </c>
      <c r="E197" s="151">
        <v>142704.89</v>
      </c>
      <c r="F197" s="146" t="s">
        <v>102</v>
      </c>
      <c r="G197" s="50" t="s">
        <v>16</v>
      </c>
    </row>
    <row r="198" ht="15.75" customHeight="1">
      <c r="A198" s="54" t="s">
        <v>261</v>
      </c>
      <c r="B198" s="54" t="s">
        <v>27</v>
      </c>
      <c r="C198" s="54">
        <v>1.0</v>
      </c>
      <c r="D198" s="52" t="s">
        <v>2413</v>
      </c>
      <c r="E198" s="151">
        <v>160898.52</v>
      </c>
      <c r="F198" s="146" t="s">
        <v>93</v>
      </c>
      <c r="G198" s="50" t="s">
        <v>16</v>
      </c>
    </row>
    <row r="199" ht="15.75" customHeight="1">
      <c r="A199" s="54" t="s">
        <v>261</v>
      </c>
      <c r="B199" s="54" t="s">
        <v>27</v>
      </c>
      <c r="C199" s="54">
        <v>2.0</v>
      </c>
      <c r="D199" s="52" t="s">
        <v>723</v>
      </c>
      <c r="E199" s="151">
        <v>152568.15</v>
      </c>
      <c r="F199" s="146" t="s">
        <v>46</v>
      </c>
      <c r="G199" s="50" t="s">
        <v>16</v>
      </c>
    </row>
    <row r="200" ht="15.75" customHeight="1">
      <c r="A200" s="54" t="s">
        <v>261</v>
      </c>
      <c r="B200" s="54" t="s">
        <v>27</v>
      </c>
      <c r="C200" s="54">
        <v>3.0</v>
      </c>
      <c r="D200" s="52" t="s">
        <v>723</v>
      </c>
      <c r="E200" s="151">
        <v>136796.97</v>
      </c>
      <c r="F200" s="146" t="s">
        <v>46</v>
      </c>
      <c r="G200" s="50" t="s">
        <v>16</v>
      </c>
    </row>
    <row r="201" ht="15.75" customHeight="1">
      <c r="A201" s="54" t="s">
        <v>261</v>
      </c>
      <c r="B201" s="54" t="s">
        <v>27</v>
      </c>
      <c r="C201" s="54">
        <v>4.0</v>
      </c>
      <c r="D201" s="52" t="s">
        <v>723</v>
      </c>
      <c r="E201" s="151">
        <v>148259.5</v>
      </c>
      <c r="F201" s="146" t="s">
        <v>46</v>
      </c>
      <c r="G201" s="50" t="s">
        <v>16</v>
      </c>
    </row>
    <row r="202" ht="15.75" customHeight="1">
      <c r="A202" s="54" t="s">
        <v>261</v>
      </c>
      <c r="B202" s="54" t="s">
        <v>27</v>
      </c>
      <c r="C202" s="54">
        <v>5.0</v>
      </c>
      <c r="D202" s="52" t="s">
        <v>723</v>
      </c>
      <c r="E202" s="151">
        <v>141782.94</v>
      </c>
      <c r="F202" s="146" t="s">
        <v>46</v>
      </c>
      <c r="G202" s="50" t="s">
        <v>16</v>
      </c>
    </row>
    <row r="203" ht="15.75" customHeight="1">
      <c r="A203" s="54" t="s">
        <v>261</v>
      </c>
      <c r="B203" s="54" t="s">
        <v>27</v>
      </c>
      <c r="C203" s="54">
        <v>6.0</v>
      </c>
      <c r="D203" s="52" t="s">
        <v>2056</v>
      </c>
      <c r="E203" s="151">
        <v>160371.16</v>
      </c>
      <c r="F203" s="146" t="s">
        <v>93</v>
      </c>
      <c r="G203" s="50" t="s">
        <v>16</v>
      </c>
    </row>
    <row r="204" ht="15.75" customHeight="1">
      <c r="A204" s="54" t="s">
        <v>261</v>
      </c>
      <c r="B204" s="54" t="s">
        <v>27</v>
      </c>
      <c r="C204" s="54">
        <v>7.0</v>
      </c>
      <c r="D204" s="52" t="s">
        <v>832</v>
      </c>
      <c r="E204" s="151">
        <v>174433.46</v>
      </c>
      <c r="F204" s="146" t="s">
        <v>52</v>
      </c>
      <c r="G204" s="50" t="s">
        <v>16</v>
      </c>
    </row>
    <row r="205" ht="15.75" customHeight="1">
      <c r="A205" s="54" t="s">
        <v>261</v>
      </c>
      <c r="B205" s="54" t="s">
        <v>27</v>
      </c>
      <c r="C205" s="54">
        <v>8.0</v>
      </c>
      <c r="D205" s="52" t="s">
        <v>832</v>
      </c>
      <c r="E205" s="151">
        <v>69237.22</v>
      </c>
      <c r="F205" s="146" t="s">
        <v>52</v>
      </c>
      <c r="G205" s="50" t="s">
        <v>16</v>
      </c>
    </row>
    <row r="206" ht="15.75" customHeight="1">
      <c r="A206" s="30"/>
      <c r="B206" s="30"/>
      <c r="C206" s="30"/>
      <c r="E206" s="149"/>
      <c r="F206" s="31"/>
      <c r="G206" s="50"/>
    </row>
    <row r="207" ht="15.75" customHeight="1">
      <c r="A207" s="30"/>
      <c r="B207" s="30"/>
      <c r="C207" s="30"/>
      <c r="E207" s="149"/>
      <c r="F207" s="31"/>
      <c r="G207" s="50"/>
    </row>
    <row r="208" ht="15.75" customHeight="1">
      <c r="A208" s="30"/>
      <c r="B208" s="30"/>
      <c r="C208" s="30"/>
      <c r="E208" s="149"/>
      <c r="F208" s="31"/>
      <c r="G208" s="50"/>
    </row>
    <row r="209" ht="15.75" customHeight="1">
      <c r="A209" s="30"/>
      <c r="B209" s="30"/>
      <c r="C209" s="30"/>
      <c r="E209" s="149"/>
      <c r="F209" s="31"/>
      <c r="G209" s="50"/>
    </row>
    <row r="210" ht="15.75" customHeight="1">
      <c r="A210" s="30"/>
      <c r="B210" s="30"/>
      <c r="C210" s="30"/>
      <c r="E210" s="149"/>
      <c r="F210" s="31"/>
      <c r="G210" s="50"/>
    </row>
    <row r="211" ht="15.75" customHeight="1">
      <c r="A211" s="30"/>
      <c r="B211" s="30"/>
      <c r="C211" s="30"/>
      <c r="E211" s="149"/>
      <c r="F211" s="31"/>
      <c r="G211" s="50"/>
    </row>
    <row r="212" ht="15.75" customHeight="1">
      <c r="A212" s="30"/>
      <c r="B212" s="30"/>
      <c r="C212" s="30"/>
      <c r="E212" s="149"/>
      <c r="F212" s="31"/>
      <c r="G212" s="50"/>
    </row>
    <row r="213" ht="15.75" customHeight="1">
      <c r="A213" s="30"/>
      <c r="B213" s="30"/>
      <c r="C213" s="30"/>
      <c r="E213" s="149"/>
      <c r="F213" s="31"/>
      <c r="G213" s="50"/>
    </row>
    <row r="214" ht="15.75" customHeight="1">
      <c r="A214" s="30"/>
      <c r="B214" s="30"/>
      <c r="C214" s="30"/>
      <c r="E214" s="149"/>
      <c r="F214" s="31"/>
      <c r="G214" s="50"/>
    </row>
    <row r="215" ht="15.75" customHeight="1">
      <c r="A215" s="30"/>
      <c r="B215" s="30"/>
      <c r="C215" s="30"/>
      <c r="E215" s="149"/>
      <c r="F215" s="31"/>
      <c r="G215" s="50"/>
    </row>
    <row r="216" ht="15.75" customHeight="1">
      <c r="A216" s="30"/>
      <c r="B216" s="30"/>
      <c r="C216" s="30"/>
      <c r="E216" s="149"/>
      <c r="F216" s="31"/>
      <c r="G216" s="50"/>
    </row>
    <row r="217" ht="15.75" customHeight="1">
      <c r="A217" s="30"/>
      <c r="B217" s="30"/>
      <c r="C217" s="30"/>
      <c r="E217" s="149"/>
      <c r="F217" s="31"/>
      <c r="G217" s="50"/>
    </row>
    <row r="218" ht="15.75" customHeight="1">
      <c r="A218" s="30"/>
      <c r="B218" s="30"/>
      <c r="C218" s="30"/>
      <c r="E218" s="149"/>
      <c r="F218" s="31"/>
      <c r="G218" s="50"/>
    </row>
    <row r="219" ht="15.75" customHeight="1">
      <c r="A219" s="30"/>
      <c r="B219" s="30"/>
      <c r="C219" s="30"/>
      <c r="E219" s="149"/>
      <c r="F219" s="31"/>
      <c r="G219" s="50"/>
    </row>
    <row r="220" ht="15.75" customHeight="1">
      <c r="A220" s="30"/>
      <c r="B220" s="30"/>
      <c r="C220" s="30"/>
      <c r="E220" s="149"/>
      <c r="F220" s="31"/>
      <c r="G220" s="50"/>
    </row>
    <row r="221" ht="15.75" customHeight="1">
      <c r="A221" s="30"/>
      <c r="B221" s="30"/>
      <c r="C221" s="30"/>
      <c r="E221" s="149"/>
      <c r="F221" s="31"/>
      <c r="G221" s="50"/>
    </row>
    <row r="222" ht="15.75" customHeight="1">
      <c r="A222" s="30"/>
      <c r="B222" s="30"/>
      <c r="C222" s="30"/>
      <c r="E222" s="149"/>
      <c r="F222" s="31"/>
      <c r="G222" s="50"/>
    </row>
    <row r="223" ht="15.75" customHeight="1">
      <c r="A223" s="30"/>
      <c r="B223" s="30"/>
      <c r="C223" s="30"/>
      <c r="E223" s="149"/>
      <c r="F223" s="31"/>
      <c r="G223" s="50"/>
    </row>
    <row r="224" ht="15.75" customHeight="1">
      <c r="A224" s="30"/>
      <c r="B224" s="30"/>
      <c r="C224" s="30"/>
      <c r="E224" s="149"/>
      <c r="F224" s="31"/>
      <c r="G224" s="50"/>
    </row>
    <row r="225" ht="15.75" customHeight="1">
      <c r="A225" s="30"/>
      <c r="B225" s="30"/>
      <c r="C225" s="30"/>
      <c r="E225" s="149"/>
      <c r="F225" s="31"/>
      <c r="G225" s="50"/>
    </row>
    <row r="226" ht="15.75" customHeight="1">
      <c r="A226" s="30"/>
      <c r="B226" s="30"/>
      <c r="C226" s="30"/>
      <c r="E226" s="149"/>
      <c r="F226" s="31"/>
      <c r="G226" s="50"/>
    </row>
    <row r="227" ht="15.75" customHeight="1">
      <c r="A227" s="30"/>
      <c r="B227" s="30"/>
      <c r="C227" s="30"/>
      <c r="E227" s="149"/>
      <c r="F227" s="31"/>
      <c r="G227" s="50"/>
    </row>
    <row r="228" ht="15.75" customHeight="1">
      <c r="A228" s="30"/>
      <c r="B228" s="30"/>
      <c r="C228" s="30"/>
      <c r="E228" s="149"/>
      <c r="F228" s="31"/>
      <c r="G228" s="50"/>
    </row>
    <row r="229" ht="15.75" customHeight="1">
      <c r="A229" s="30"/>
      <c r="B229" s="30"/>
      <c r="C229" s="30"/>
      <c r="E229" s="149"/>
      <c r="F229" s="31"/>
      <c r="G229" s="50"/>
    </row>
    <row r="230" ht="15.75" customHeight="1">
      <c r="A230" s="30"/>
      <c r="B230" s="30"/>
      <c r="C230" s="30"/>
      <c r="E230" s="149"/>
      <c r="F230" s="31"/>
      <c r="G230" s="50"/>
    </row>
    <row r="231" ht="15.75" customHeight="1">
      <c r="A231" s="30"/>
      <c r="B231" s="30"/>
      <c r="C231" s="30"/>
      <c r="E231" s="149"/>
      <c r="F231" s="31"/>
      <c r="G231" s="50"/>
    </row>
    <row r="232" ht="15.75" customHeight="1">
      <c r="A232" s="30"/>
      <c r="B232" s="30"/>
      <c r="C232" s="30"/>
      <c r="E232" s="149"/>
      <c r="F232" s="31"/>
      <c r="G232" s="50"/>
    </row>
    <row r="233" ht="15.75" customHeight="1">
      <c r="A233" s="30"/>
      <c r="B233" s="30"/>
      <c r="C233" s="30"/>
      <c r="E233" s="149"/>
      <c r="F233" s="31"/>
      <c r="G233" s="50"/>
    </row>
    <row r="234" ht="15.75" customHeight="1">
      <c r="A234" s="30"/>
      <c r="B234" s="30"/>
      <c r="C234" s="30"/>
      <c r="E234" s="149"/>
      <c r="F234" s="31"/>
      <c r="G234" s="50"/>
    </row>
    <row r="235" ht="15.75" customHeight="1">
      <c r="A235" s="30"/>
      <c r="B235" s="30"/>
      <c r="C235" s="30"/>
      <c r="E235" s="149"/>
      <c r="F235" s="31"/>
      <c r="G235" s="50"/>
    </row>
    <row r="236" ht="15.75" customHeight="1">
      <c r="A236" s="30"/>
      <c r="B236" s="30"/>
      <c r="C236" s="30"/>
      <c r="E236" s="149"/>
      <c r="F236" s="31"/>
      <c r="G236" s="50"/>
    </row>
    <row r="237" ht="15.75" customHeight="1">
      <c r="A237" s="30"/>
      <c r="B237" s="30"/>
      <c r="C237" s="30"/>
      <c r="E237" s="149"/>
      <c r="F237" s="31"/>
      <c r="G237" s="50"/>
    </row>
    <row r="238" ht="15.75" customHeight="1">
      <c r="A238" s="30"/>
      <c r="B238" s="30"/>
      <c r="C238" s="30"/>
      <c r="E238" s="149"/>
      <c r="F238" s="31"/>
      <c r="G238" s="50"/>
    </row>
    <row r="239" ht="15.75" customHeight="1">
      <c r="A239" s="30"/>
      <c r="B239" s="30"/>
      <c r="C239" s="30"/>
      <c r="E239" s="149"/>
      <c r="F239" s="31"/>
      <c r="G239" s="50"/>
    </row>
    <row r="240" ht="15.75" customHeight="1">
      <c r="A240" s="30"/>
      <c r="B240" s="30"/>
      <c r="C240" s="30"/>
      <c r="E240" s="149"/>
      <c r="F240" s="31"/>
      <c r="G240" s="50"/>
    </row>
    <row r="241" ht="15.75" customHeight="1">
      <c r="A241" s="30"/>
      <c r="B241" s="30"/>
      <c r="C241" s="30"/>
      <c r="E241" s="149"/>
      <c r="F241" s="31"/>
      <c r="G241" s="50"/>
    </row>
    <row r="242" ht="15.75" customHeight="1">
      <c r="A242" s="30"/>
      <c r="B242" s="30"/>
      <c r="C242" s="30"/>
      <c r="E242" s="149"/>
      <c r="F242" s="31"/>
      <c r="G242" s="50"/>
    </row>
    <row r="243" ht="15.75" customHeight="1">
      <c r="A243" s="30"/>
      <c r="B243" s="30"/>
      <c r="C243" s="30"/>
      <c r="E243" s="149"/>
      <c r="F243" s="31"/>
      <c r="G243" s="50"/>
    </row>
    <row r="244" ht="15.75" customHeight="1">
      <c r="A244" s="30"/>
      <c r="B244" s="30"/>
      <c r="C244" s="30"/>
      <c r="E244" s="149"/>
      <c r="F244" s="31"/>
      <c r="G244" s="50"/>
    </row>
    <row r="245" ht="15.75" customHeight="1">
      <c r="A245" s="30"/>
      <c r="B245" s="30"/>
      <c r="C245" s="30"/>
      <c r="E245" s="149"/>
      <c r="F245" s="31"/>
      <c r="G245" s="50"/>
    </row>
    <row r="246" ht="15.75" customHeight="1">
      <c r="A246" s="30"/>
      <c r="B246" s="30"/>
      <c r="C246" s="30"/>
      <c r="E246" s="149"/>
      <c r="F246" s="31"/>
      <c r="G246" s="50"/>
    </row>
    <row r="247" ht="15.75" customHeight="1">
      <c r="A247" s="30"/>
      <c r="B247" s="30"/>
      <c r="C247" s="30"/>
      <c r="E247" s="149"/>
      <c r="F247" s="31"/>
      <c r="G247" s="50"/>
    </row>
    <row r="248" ht="15.75" customHeight="1">
      <c r="A248" s="30"/>
      <c r="B248" s="30"/>
      <c r="C248" s="30"/>
      <c r="E248" s="149"/>
      <c r="F248" s="31"/>
      <c r="G248" s="50"/>
    </row>
    <row r="249" ht="15.75" customHeight="1">
      <c r="A249" s="30"/>
      <c r="B249" s="30"/>
      <c r="C249" s="30"/>
      <c r="E249" s="149"/>
      <c r="F249" s="31"/>
      <c r="G249" s="50"/>
    </row>
    <row r="250" ht="15.75" customHeight="1">
      <c r="A250" s="30"/>
      <c r="B250" s="30"/>
      <c r="C250" s="30"/>
      <c r="E250" s="149"/>
      <c r="F250" s="31"/>
      <c r="G250" s="50"/>
    </row>
    <row r="251" ht="15.75" customHeight="1">
      <c r="A251" s="30"/>
      <c r="B251" s="30"/>
      <c r="C251" s="30"/>
      <c r="E251" s="149"/>
      <c r="F251" s="31"/>
      <c r="G251" s="50"/>
    </row>
    <row r="252" ht="15.75" customHeight="1">
      <c r="A252" s="30"/>
      <c r="B252" s="30"/>
      <c r="C252" s="30"/>
      <c r="E252" s="149"/>
      <c r="F252" s="31"/>
      <c r="G252" s="50"/>
    </row>
    <row r="253" ht="15.75" customHeight="1">
      <c r="A253" s="30"/>
      <c r="B253" s="30"/>
      <c r="C253" s="30"/>
      <c r="E253" s="149"/>
      <c r="F253" s="31"/>
      <c r="G253" s="50"/>
    </row>
    <row r="254" ht="15.75" customHeight="1">
      <c r="A254" s="30"/>
      <c r="B254" s="30"/>
      <c r="C254" s="30"/>
      <c r="E254" s="149"/>
      <c r="F254" s="31"/>
      <c r="G254" s="50"/>
    </row>
    <row r="255" ht="15.75" customHeight="1">
      <c r="A255" s="30"/>
      <c r="B255" s="30"/>
      <c r="C255" s="30"/>
      <c r="E255" s="149"/>
      <c r="F255" s="31"/>
      <c r="G255" s="50"/>
    </row>
    <row r="256" ht="15.75" customHeight="1">
      <c r="A256" s="30"/>
      <c r="B256" s="30"/>
      <c r="C256" s="30"/>
      <c r="E256" s="149"/>
      <c r="F256" s="31"/>
      <c r="G256" s="50"/>
    </row>
    <row r="257" ht="15.75" customHeight="1">
      <c r="A257" s="30"/>
      <c r="B257" s="30"/>
      <c r="C257" s="30"/>
      <c r="E257" s="149"/>
      <c r="F257" s="31"/>
      <c r="G257" s="50"/>
    </row>
    <row r="258" ht="15.75" customHeight="1">
      <c r="A258" s="30"/>
      <c r="B258" s="30"/>
      <c r="C258" s="30"/>
      <c r="E258" s="149"/>
      <c r="F258" s="31"/>
      <c r="G258" s="50"/>
    </row>
    <row r="259" ht="15.75" customHeight="1">
      <c r="A259" s="30"/>
      <c r="B259" s="30"/>
      <c r="C259" s="30"/>
      <c r="E259" s="149"/>
      <c r="F259" s="31"/>
      <c r="G259" s="50"/>
    </row>
    <row r="260" ht="15.75" customHeight="1">
      <c r="A260" s="30"/>
      <c r="B260" s="30"/>
      <c r="C260" s="30"/>
      <c r="E260" s="149"/>
      <c r="F260" s="31"/>
      <c r="G260" s="50"/>
    </row>
    <row r="261" ht="15.75" customHeight="1">
      <c r="A261" s="30"/>
      <c r="B261" s="30"/>
      <c r="C261" s="30"/>
      <c r="E261" s="149"/>
      <c r="F261" s="31"/>
      <c r="G261" s="50"/>
    </row>
    <row r="262" ht="15.75" customHeight="1">
      <c r="A262" s="30"/>
      <c r="B262" s="30"/>
      <c r="C262" s="30"/>
      <c r="E262" s="149"/>
      <c r="F262" s="31"/>
      <c r="G262" s="50"/>
    </row>
    <row r="263" ht="15.75" customHeight="1">
      <c r="A263" s="30"/>
      <c r="B263" s="30"/>
      <c r="C263" s="30"/>
      <c r="E263" s="149"/>
      <c r="F263" s="31"/>
      <c r="G263" s="50"/>
    </row>
    <row r="264" ht="15.75" customHeight="1">
      <c r="A264" s="30"/>
      <c r="B264" s="30"/>
      <c r="C264" s="30"/>
      <c r="E264" s="149"/>
      <c r="F264" s="31"/>
      <c r="G264" s="50"/>
    </row>
    <row r="265" ht="15.75" customHeight="1">
      <c r="A265" s="30"/>
      <c r="B265" s="30"/>
      <c r="C265" s="30"/>
      <c r="E265" s="149"/>
      <c r="F265" s="31"/>
      <c r="G265" s="50"/>
    </row>
    <row r="266" ht="15.75" customHeight="1">
      <c r="A266" s="30"/>
      <c r="B266" s="30"/>
      <c r="C266" s="30"/>
      <c r="E266" s="149"/>
      <c r="F266" s="31"/>
      <c r="G266" s="50"/>
    </row>
    <row r="267" ht="15.75" customHeight="1">
      <c r="A267" s="30"/>
      <c r="B267" s="30"/>
      <c r="C267" s="30"/>
      <c r="E267" s="149"/>
      <c r="F267" s="31"/>
      <c r="G267" s="50"/>
    </row>
    <row r="268" ht="15.75" customHeight="1">
      <c r="A268" s="30"/>
      <c r="B268" s="30"/>
      <c r="C268" s="30"/>
      <c r="E268" s="149"/>
      <c r="F268" s="31"/>
      <c r="G268" s="50"/>
    </row>
    <row r="269" ht="15.75" customHeight="1">
      <c r="A269" s="30"/>
      <c r="B269" s="30"/>
      <c r="C269" s="30"/>
      <c r="E269" s="149"/>
      <c r="F269" s="31"/>
      <c r="G269" s="50"/>
    </row>
    <row r="270" ht="15.75" customHeight="1">
      <c r="A270" s="30"/>
      <c r="B270" s="30"/>
      <c r="C270" s="30"/>
      <c r="E270" s="149"/>
      <c r="F270" s="31"/>
      <c r="G270" s="50"/>
    </row>
    <row r="271" ht="15.75" customHeight="1">
      <c r="A271" s="30"/>
      <c r="B271" s="30"/>
      <c r="C271" s="30"/>
      <c r="E271" s="149"/>
      <c r="F271" s="31"/>
      <c r="G271" s="50"/>
    </row>
    <row r="272" ht="15.75" customHeight="1">
      <c r="A272" s="30"/>
      <c r="B272" s="30"/>
      <c r="C272" s="30"/>
      <c r="E272" s="149"/>
      <c r="F272" s="31"/>
      <c r="G272" s="50"/>
    </row>
    <row r="273" ht="15.75" customHeight="1">
      <c r="A273" s="30"/>
      <c r="B273" s="30"/>
      <c r="C273" s="30"/>
      <c r="E273" s="149"/>
      <c r="F273" s="31"/>
      <c r="G273" s="50"/>
    </row>
    <row r="274" ht="15.75" customHeight="1">
      <c r="A274" s="30"/>
      <c r="B274" s="30"/>
      <c r="C274" s="30"/>
      <c r="E274" s="149"/>
      <c r="F274" s="31"/>
      <c r="G274" s="50"/>
    </row>
    <row r="275" ht="15.75" customHeight="1">
      <c r="A275" s="30"/>
      <c r="B275" s="30"/>
      <c r="C275" s="30"/>
      <c r="E275" s="149"/>
      <c r="F275" s="31"/>
      <c r="G275" s="50"/>
    </row>
    <row r="276" ht="15.75" customHeight="1">
      <c r="A276" s="30"/>
      <c r="B276" s="30"/>
      <c r="C276" s="30"/>
      <c r="E276" s="149"/>
      <c r="F276" s="31"/>
      <c r="G276" s="50"/>
    </row>
    <row r="277" ht="15.75" customHeight="1">
      <c r="A277" s="30"/>
      <c r="B277" s="30"/>
      <c r="C277" s="30"/>
      <c r="E277" s="149"/>
      <c r="F277" s="31"/>
      <c r="G277" s="50"/>
    </row>
    <row r="278" ht="15.75" customHeight="1">
      <c r="A278" s="30"/>
      <c r="B278" s="30"/>
      <c r="C278" s="30"/>
      <c r="E278" s="149"/>
      <c r="F278" s="31"/>
      <c r="G278" s="50"/>
    </row>
    <row r="279" ht="15.75" customHeight="1">
      <c r="A279" s="30"/>
      <c r="B279" s="30"/>
      <c r="C279" s="30"/>
      <c r="E279" s="149"/>
      <c r="F279" s="31"/>
      <c r="G279" s="50"/>
    </row>
    <row r="280" ht="15.75" customHeight="1">
      <c r="A280" s="30"/>
      <c r="B280" s="30"/>
      <c r="C280" s="30"/>
      <c r="E280" s="149"/>
      <c r="F280" s="31"/>
      <c r="G280" s="50"/>
    </row>
    <row r="281" ht="15.75" customHeight="1">
      <c r="A281" s="30"/>
      <c r="B281" s="30"/>
      <c r="C281" s="30"/>
      <c r="E281" s="149"/>
      <c r="F281" s="31"/>
      <c r="G281" s="50"/>
    </row>
    <row r="282" ht="15.75" customHeight="1">
      <c r="A282" s="30"/>
      <c r="B282" s="30"/>
      <c r="C282" s="30"/>
      <c r="E282" s="149"/>
      <c r="F282" s="31"/>
      <c r="G282" s="50"/>
    </row>
    <row r="283" ht="15.75" customHeight="1">
      <c r="A283" s="30"/>
      <c r="B283" s="30"/>
      <c r="C283" s="30"/>
      <c r="E283" s="149"/>
      <c r="F283" s="31"/>
      <c r="G283" s="50"/>
    </row>
    <row r="284" ht="15.75" customHeight="1">
      <c r="A284" s="30"/>
      <c r="B284" s="30"/>
      <c r="C284" s="30"/>
      <c r="E284" s="149"/>
      <c r="F284" s="31"/>
      <c r="G284" s="50"/>
    </row>
    <row r="285" ht="15.75" customHeight="1">
      <c r="A285" s="30"/>
      <c r="B285" s="30"/>
      <c r="C285" s="30"/>
      <c r="E285" s="149"/>
      <c r="F285" s="31"/>
      <c r="G285" s="50"/>
    </row>
    <row r="286" ht="15.75" customHeight="1">
      <c r="A286" s="30"/>
      <c r="B286" s="30"/>
      <c r="C286" s="30"/>
      <c r="E286" s="149"/>
      <c r="F286" s="31"/>
      <c r="G286" s="50"/>
    </row>
    <row r="287" ht="15.75" customHeight="1">
      <c r="A287" s="30"/>
      <c r="B287" s="30"/>
      <c r="C287" s="30"/>
      <c r="E287" s="149"/>
      <c r="F287" s="31"/>
      <c r="G287" s="50"/>
    </row>
    <row r="288" ht="15.75" customHeight="1">
      <c r="A288" s="30"/>
      <c r="B288" s="30"/>
      <c r="C288" s="30"/>
      <c r="E288" s="149"/>
      <c r="F288" s="31"/>
      <c r="G288" s="50"/>
    </row>
    <row r="289" ht="15.75" customHeight="1">
      <c r="A289" s="30"/>
      <c r="B289" s="30"/>
      <c r="C289" s="30"/>
      <c r="E289" s="149"/>
      <c r="F289" s="31"/>
      <c r="G289" s="50"/>
    </row>
    <row r="290" ht="15.75" customHeight="1">
      <c r="A290" s="30"/>
      <c r="B290" s="30"/>
      <c r="C290" s="30"/>
      <c r="E290" s="149"/>
      <c r="F290" s="31"/>
      <c r="G290" s="50"/>
    </row>
    <row r="291" ht="15.75" customHeight="1">
      <c r="A291" s="30"/>
      <c r="B291" s="30"/>
      <c r="C291" s="30"/>
      <c r="E291" s="149"/>
      <c r="F291" s="31"/>
      <c r="G291" s="50"/>
    </row>
    <row r="292" ht="15.75" customHeight="1">
      <c r="A292" s="30"/>
      <c r="B292" s="30"/>
      <c r="C292" s="30"/>
      <c r="E292" s="149"/>
      <c r="F292" s="31"/>
      <c r="G292" s="50"/>
    </row>
    <row r="293" ht="15.75" customHeight="1">
      <c r="A293" s="30"/>
      <c r="B293" s="30"/>
      <c r="C293" s="30"/>
      <c r="E293" s="149"/>
      <c r="F293" s="31"/>
      <c r="G293" s="50"/>
    </row>
    <row r="294" ht="15.75" customHeight="1">
      <c r="A294" s="30"/>
      <c r="B294" s="30"/>
      <c r="C294" s="30"/>
      <c r="E294" s="149"/>
      <c r="F294" s="31"/>
      <c r="G294" s="50"/>
    </row>
    <row r="295" ht="15.75" customHeight="1">
      <c r="A295" s="30"/>
      <c r="B295" s="30"/>
      <c r="C295" s="30"/>
      <c r="E295" s="149"/>
      <c r="F295" s="31"/>
      <c r="G295" s="50"/>
    </row>
    <row r="296" ht="15.75" customHeight="1">
      <c r="A296" s="30"/>
      <c r="B296" s="30"/>
      <c r="C296" s="30"/>
      <c r="E296" s="149"/>
      <c r="F296" s="31"/>
      <c r="G296" s="50"/>
    </row>
    <row r="297" ht="15.75" customHeight="1">
      <c r="A297" s="30"/>
      <c r="B297" s="30"/>
      <c r="C297" s="30"/>
      <c r="E297" s="149"/>
      <c r="F297" s="31"/>
      <c r="G297" s="50"/>
    </row>
    <row r="298" ht="15.75" customHeight="1">
      <c r="A298" s="30"/>
      <c r="B298" s="30"/>
      <c r="C298" s="30"/>
      <c r="E298" s="149"/>
      <c r="F298" s="31"/>
      <c r="G298" s="50"/>
    </row>
    <row r="299" ht="15.75" customHeight="1">
      <c r="A299" s="30"/>
      <c r="B299" s="30"/>
      <c r="C299" s="30"/>
      <c r="E299" s="149"/>
      <c r="F299" s="31"/>
      <c r="G299" s="50"/>
    </row>
    <row r="300" ht="15.75" customHeight="1">
      <c r="A300" s="30"/>
      <c r="B300" s="30"/>
      <c r="C300" s="30"/>
      <c r="E300" s="149"/>
      <c r="F300" s="31"/>
      <c r="G300" s="50"/>
    </row>
    <row r="301" ht="15.75" customHeight="1">
      <c r="A301" s="30"/>
      <c r="B301" s="30"/>
      <c r="C301" s="30"/>
      <c r="E301" s="149"/>
      <c r="F301" s="31"/>
      <c r="G301" s="50"/>
    </row>
    <row r="302" ht="15.75" customHeight="1">
      <c r="A302" s="30"/>
      <c r="B302" s="30"/>
      <c r="C302" s="30"/>
      <c r="E302" s="149"/>
      <c r="F302" s="31"/>
      <c r="G302" s="50"/>
    </row>
    <row r="303" ht="15.75" customHeight="1">
      <c r="A303" s="30"/>
      <c r="B303" s="30"/>
      <c r="C303" s="30"/>
      <c r="E303" s="149"/>
      <c r="F303" s="31"/>
      <c r="G303" s="50"/>
    </row>
    <row r="304" ht="15.75" customHeight="1">
      <c r="A304" s="30"/>
      <c r="B304" s="30"/>
      <c r="C304" s="30"/>
      <c r="E304" s="149"/>
      <c r="F304" s="31"/>
      <c r="G304" s="50"/>
    </row>
    <row r="305" ht="15.75" customHeight="1">
      <c r="A305" s="30"/>
      <c r="B305" s="30"/>
      <c r="C305" s="30"/>
      <c r="E305" s="149"/>
      <c r="F305" s="31"/>
      <c r="G305" s="50"/>
    </row>
    <row r="306" ht="15.75" customHeight="1">
      <c r="A306" s="30"/>
      <c r="B306" s="30"/>
      <c r="C306" s="30"/>
      <c r="E306" s="149"/>
      <c r="F306" s="31"/>
      <c r="G306" s="50"/>
    </row>
    <row r="307" ht="15.75" customHeight="1">
      <c r="A307" s="30"/>
      <c r="B307" s="30"/>
      <c r="C307" s="30"/>
      <c r="E307" s="149"/>
      <c r="F307" s="31"/>
      <c r="G307" s="50"/>
    </row>
    <row r="308" ht="15.75" customHeight="1">
      <c r="A308" s="30"/>
      <c r="B308" s="30"/>
      <c r="C308" s="30"/>
      <c r="E308" s="149"/>
      <c r="F308" s="31"/>
      <c r="G308" s="50"/>
    </row>
    <row r="309" ht="15.75" customHeight="1">
      <c r="A309" s="30"/>
      <c r="B309" s="30"/>
      <c r="C309" s="30"/>
      <c r="E309" s="149"/>
      <c r="F309" s="31"/>
      <c r="G309" s="50"/>
    </row>
    <row r="310" ht="15.75" customHeight="1">
      <c r="A310" s="30"/>
      <c r="B310" s="30"/>
      <c r="C310" s="30"/>
      <c r="E310" s="149"/>
      <c r="F310" s="31"/>
      <c r="G310" s="50"/>
    </row>
    <row r="311" ht="15.75" customHeight="1">
      <c r="A311" s="30"/>
      <c r="B311" s="30"/>
      <c r="C311" s="30"/>
      <c r="E311" s="149"/>
      <c r="F311" s="31"/>
      <c r="G311" s="50"/>
    </row>
    <row r="312" ht="15.75" customHeight="1">
      <c r="A312" s="30"/>
      <c r="B312" s="30"/>
      <c r="C312" s="30"/>
      <c r="E312" s="149"/>
      <c r="F312" s="31"/>
      <c r="G312" s="50"/>
    </row>
    <row r="313" ht="15.75" customHeight="1">
      <c r="A313" s="30"/>
      <c r="B313" s="30"/>
      <c r="C313" s="30"/>
      <c r="E313" s="149"/>
      <c r="F313" s="31"/>
      <c r="G313" s="50"/>
    </row>
    <row r="314" ht="15.75" customHeight="1">
      <c r="A314" s="30"/>
      <c r="B314" s="30"/>
      <c r="C314" s="30"/>
      <c r="E314" s="149"/>
      <c r="F314" s="31"/>
      <c r="G314" s="50"/>
    </row>
    <row r="315" ht="15.75" customHeight="1">
      <c r="A315" s="30"/>
      <c r="B315" s="30"/>
      <c r="C315" s="30"/>
      <c r="E315" s="149"/>
      <c r="F315" s="31"/>
      <c r="G315" s="50"/>
    </row>
    <row r="316" ht="15.75" customHeight="1">
      <c r="A316" s="30"/>
      <c r="B316" s="30"/>
      <c r="C316" s="30"/>
      <c r="E316" s="149"/>
      <c r="F316" s="31"/>
      <c r="G316" s="50"/>
    </row>
    <row r="317" ht="15.75" customHeight="1">
      <c r="A317" s="30"/>
      <c r="B317" s="30"/>
      <c r="C317" s="30"/>
      <c r="E317" s="149"/>
      <c r="F317" s="31"/>
      <c r="G317" s="50"/>
    </row>
    <row r="318" ht="15.75" customHeight="1">
      <c r="A318" s="30"/>
      <c r="B318" s="30"/>
      <c r="C318" s="30"/>
      <c r="E318" s="149"/>
      <c r="F318" s="31"/>
      <c r="G318" s="50"/>
    </row>
    <row r="319" ht="15.75" customHeight="1">
      <c r="A319" s="30"/>
      <c r="B319" s="30"/>
      <c r="C319" s="30"/>
      <c r="E319" s="149"/>
      <c r="F319" s="31"/>
      <c r="G319" s="50"/>
    </row>
    <row r="320" ht="15.75" customHeight="1">
      <c r="A320" s="30"/>
      <c r="B320" s="30"/>
      <c r="C320" s="30"/>
      <c r="E320" s="149"/>
      <c r="F320" s="31"/>
      <c r="G320" s="50"/>
    </row>
    <row r="321" ht="15.75" customHeight="1">
      <c r="A321" s="30"/>
      <c r="B321" s="30"/>
      <c r="C321" s="30"/>
      <c r="E321" s="149"/>
      <c r="F321" s="31"/>
      <c r="G321" s="50"/>
    </row>
    <row r="322" ht="15.75" customHeight="1">
      <c r="A322" s="30"/>
      <c r="B322" s="30"/>
      <c r="C322" s="30"/>
      <c r="E322" s="149"/>
      <c r="F322" s="31"/>
      <c r="G322" s="50"/>
    </row>
    <row r="323" ht="15.75" customHeight="1">
      <c r="A323" s="30"/>
      <c r="B323" s="30"/>
      <c r="C323" s="30"/>
      <c r="E323" s="149"/>
      <c r="F323" s="31"/>
      <c r="G323" s="50"/>
    </row>
    <row r="324" ht="15.75" customHeight="1">
      <c r="A324" s="30"/>
      <c r="B324" s="30"/>
      <c r="C324" s="30"/>
      <c r="E324" s="149"/>
      <c r="F324" s="31"/>
      <c r="G324" s="50"/>
    </row>
    <row r="325" ht="15.75" customHeight="1">
      <c r="A325" s="30"/>
      <c r="B325" s="30"/>
      <c r="C325" s="30"/>
      <c r="E325" s="149"/>
      <c r="F325" s="31"/>
      <c r="G325" s="50"/>
    </row>
    <row r="326" ht="15.75" customHeight="1">
      <c r="A326" s="30"/>
      <c r="B326" s="30"/>
      <c r="C326" s="30"/>
      <c r="E326" s="149"/>
      <c r="F326" s="31"/>
      <c r="G326" s="50"/>
    </row>
    <row r="327" ht="15.75" customHeight="1">
      <c r="A327" s="30"/>
      <c r="B327" s="30"/>
      <c r="C327" s="30"/>
      <c r="E327" s="149"/>
      <c r="F327" s="31"/>
      <c r="G327" s="50"/>
    </row>
    <row r="328" ht="15.75" customHeight="1">
      <c r="A328" s="30"/>
      <c r="B328" s="30"/>
      <c r="C328" s="30"/>
      <c r="E328" s="149"/>
      <c r="F328" s="31"/>
      <c r="G328" s="50"/>
    </row>
    <row r="329" ht="15.75" customHeight="1">
      <c r="A329" s="30"/>
      <c r="B329" s="30"/>
      <c r="C329" s="30"/>
      <c r="E329" s="149"/>
      <c r="F329" s="31"/>
      <c r="G329" s="50"/>
    </row>
    <row r="330" ht="15.75" customHeight="1">
      <c r="A330" s="30"/>
      <c r="B330" s="30"/>
      <c r="C330" s="30"/>
      <c r="E330" s="149"/>
      <c r="F330" s="31"/>
      <c r="G330" s="50"/>
    </row>
    <row r="331" ht="15.75" customHeight="1">
      <c r="A331" s="30"/>
      <c r="B331" s="30"/>
      <c r="C331" s="30"/>
      <c r="E331" s="149"/>
      <c r="F331" s="31"/>
      <c r="G331" s="50"/>
    </row>
    <row r="332" ht="15.75" customHeight="1">
      <c r="A332" s="30"/>
      <c r="B332" s="30"/>
      <c r="C332" s="30"/>
      <c r="E332" s="149"/>
      <c r="F332" s="31"/>
      <c r="G332" s="50"/>
    </row>
    <row r="333" ht="15.75" customHeight="1">
      <c r="A333" s="30"/>
      <c r="B333" s="30"/>
      <c r="C333" s="30"/>
      <c r="E333" s="149"/>
      <c r="F333" s="31"/>
      <c r="G333" s="50"/>
    </row>
    <row r="334" ht="15.75" customHeight="1">
      <c r="A334" s="30"/>
      <c r="B334" s="30"/>
      <c r="C334" s="30"/>
      <c r="E334" s="149"/>
      <c r="F334" s="31"/>
      <c r="G334" s="50"/>
    </row>
    <row r="335" ht="15.75" customHeight="1">
      <c r="A335" s="30"/>
      <c r="B335" s="30"/>
      <c r="C335" s="30"/>
      <c r="E335" s="149"/>
      <c r="F335" s="31"/>
      <c r="G335" s="50"/>
    </row>
    <row r="336" ht="15.75" customHeight="1">
      <c r="A336" s="30"/>
      <c r="B336" s="30"/>
      <c r="C336" s="30"/>
      <c r="E336" s="149"/>
      <c r="F336" s="31"/>
      <c r="G336" s="50"/>
    </row>
    <row r="337" ht="15.75" customHeight="1">
      <c r="A337" s="30"/>
      <c r="B337" s="30"/>
      <c r="C337" s="30"/>
      <c r="E337" s="149"/>
      <c r="F337" s="31"/>
      <c r="G337" s="50"/>
    </row>
    <row r="338" ht="15.75" customHeight="1">
      <c r="A338" s="30"/>
      <c r="B338" s="30"/>
      <c r="C338" s="30"/>
      <c r="E338" s="149"/>
      <c r="F338" s="31"/>
      <c r="G338" s="50"/>
    </row>
    <row r="339" ht="15.75" customHeight="1">
      <c r="A339" s="30"/>
      <c r="B339" s="30"/>
      <c r="C339" s="30"/>
      <c r="E339" s="149"/>
      <c r="F339" s="31"/>
      <c r="G339" s="50"/>
    </row>
    <row r="340" ht="15.75" customHeight="1">
      <c r="A340" s="30"/>
      <c r="B340" s="30"/>
      <c r="C340" s="30"/>
      <c r="E340" s="149"/>
      <c r="F340" s="31"/>
      <c r="G340" s="50"/>
    </row>
    <row r="341" ht="15.75" customHeight="1">
      <c r="A341" s="30"/>
      <c r="B341" s="30"/>
      <c r="C341" s="30"/>
      <c r="E341" s="149"/>
      <c r="F341" s="31"/>
      <c r="G341" s="50"/>
    </row>
    <row r="342" ht="15.75" customHeight="1">
      <c r="A342" s="30"/>
      <c r="B342" s="30"/>
      <c r="C342" s="30"/>
      <c r="E342" s="149"/>
      <c r="F342" s="31"/>
      <c r="G342" s="50"/>
    </row>
    <row r="343" ht="15.75" customHeight="1">
      <c r="A343" s="30"/>
      <c r="B343" s="30"/>
      <c r="C343" s="30"/>
      <c r="E343" s="149"/>
      <c r="F343" s="31"/>
      <c r="G343" s="50"/>
    </row>
    <row r="344" ht="15.75" customHeight="1">
      <c r="A344" s="30"/>
      <c r="B344" s="30"/>
      <c r="C344" s="30"/>
      <c r="E344" s="149"/>
      <c r="F344" s="31"/>
      <c r="G344" s="50"/>
    </row>
    <row r="345" ht="15.75" customHeight="1">
      <c r="A345" s="30"/>
      <c r="B345" s="30"/>
      <c r="C345" s="30"/>
      <c r="E345" s="149"/>
      <c r="F345" s="31"/>
      <c r="G345" s="50"/>
    </row>
    <row r="346" ht="15.75" customHeight="1">
      <c r="A346" s="30"/>
      <c r="B346" s="30"/>
      <c r="C346" s="30"/>
      <c r="E346" s="149"/>
      <c r="F346" s="31"/>
      <c r="G346" s="50"/>
    </row>
    <row r="347" ht="15.75" customHeight="1">
      <c r="A347" s="30"/>
      <c r="B347" s="30"/>
      <c r="C347" s="30"/>
      <c r="E347" s="149"/>
      <c r="F347" s="31"/>
      <c r="G347" s="50"/>
    </row>
    <row r="348" ht="15.75" customHeight="1">
      <c r="A348" s="30"/>
      <c r="B348" s="30"/>
      <c r="C348" s="30"/>
      <c r="E348" s="149"/>
      <c r="F348" s="31"/>
      <c r="G348" s="50"/>
    </row>
    <row r="349" ht="15.75" customHeight="1">
      <c r="A349" s="109"/>
      <c r="B349" s="109"/>
      <c r="F349" s="109"/>
      <c r="G349" s="109"/>
    </row>
    <row r="350" ht="15.75" customHeight="1">
      <c r="A350" s="109"/>
      <c r="B350" s="109"/>
      <c r="F350" s="109"/>
      <c r="G350" s="109"/>
    </row>
    <row r="351" ht="15.75" customHeight="1">
      <c r="A351" s="109"/>
      <c r="B351" s="109"/>
      <c r="F351" s="109"/>
      <c r="G351" s="109"/>
    </row>
    <row r="352" ht="15.75" customHeight="1">
      <c r="A352" s="109"/>
      <c r="B352" s="109"/>
      <c r="F352" s="109"/>
      <c r="G352" s="109"/>
    </row>
    <row r="353" ht="15.75" customHeight="1">
      <c r="A353" s="109"/>
      <c r="B353" s="109"/>
      <c r="F353" s="109"/>
      <c r="G353" s="109"/>
    </row>
    <row r="354" ht="15.75" customHeight="1">
      <c r="A354" s="109"/>
      <c r="B354" s="109"/>
      <c r="F354" s="109"/>
      <c r="G354" s="109"/>
    </row>
    <row r="355" ht="15.75" customHeight="1">
      <c r="A355" s="109"/>
      <c r="B355" s="109"/>
      <c r="F355" s="109"/>
      <c r="G355" s="109"/>
    </row>
    <row r="356" ht="15.75" customHeight="1">
      <c r="A356" s="109"/>
      <c r="B356" s="109"/>
      <c r="F356" s="109"/>
      <c r="G356" s="109"/>
    </row>
    <row r="357" ht="15.75" customHeight="1">
      <c r="A357" s="109"/>
      <c r="B357" s="109"/>
      <c r="F357" s="109"/>
      <c r="G357" s="109"/>
    </row>
    <row r="358" ht="15.75" customHeight="1">
      <c r="A358" s="109"/>
      <c r="B358" s="109"/>
      <c r="F358" s="109"/>
      <c r="G358" s="109"/>
    </row>
    <row r="359" ht="15.75" customHeight="1">
      <c r="A359" s="109"/>
      <c r="B359" s="109"/>
      <c r="F359" s="109"/>
      <c r="G359" s="109"/>
    </row>
    <row r="360" ht="15.75" customHeight="1">
      <c r="A360" s="109"/>
      <c r="B360" s="109"/>
      <c r="F360" s="109"/>
      <c r="G360" s="109"/>
    </row>
    <row r="361" ht="15.75" customHeight="1">
      <c r="A361" s="109"/>
      <c r="B361" s="109"/>
      <c r="F361" s="109"/>
      <c r="G361" s="109"/>
    </row>
    <row r="362" ht="15.75" customHeight="1">
      <c r="A362" s="109"/>
      <c r="B362" s="109"/>
      <c r="F362" s="109"/>
      <c r="G362" s="109"/>
    </row>
    <row r="363" ht="15.75" customHeight="1">
      <c r="A363" s="109"/>
      <c r="B363" s="109"/>
      <c r="F363" s="109"/>
      <c r="G363" s="109"/>
    </row>
    <row r="364" ht="15.75" customHeight="1">
      <c r="A364" s="109"/>
      <c r="B364" s="109"/>
      <c r="F364" s="109"/>
      <c r="G364" s="109"/>
    </row>
    <row r="365" ht="15.75" customHeight="1">
      <c r="A365" s="109"/>
      <c r="B365" s="109"/>
      <c r="F365" s="109"/>
      <c r="G365" s="109"/>
    </row>
    <row r="366" ht="15.75" customHeight="1">
      <c r="A366" s="109"/>
      <c r="B366" s="109"/>
      <c r="F366" s="109"/>
      <c r="G366" s="109"/>
    </row>
    <row r="367" ht="15.75" customHeight="1">
      <c r="A367" s="109"/>
      <c r="B367" s="109"/>
      <c r="F367" s="109"/>
      <c r="G367" s="109"/>
    </row>
    <row r="368" ht="15.75" customHeight="1">
      <c r="A368" s="109"/>
      <c r="B368" s="109"/>
      <c r="F368" s="109"/>
      <c r="G368" s="109"/>
    </row>
    <row r="369" ht="15.75" customHeight="1">
      <c r="A369" s="109"/>
      <c r="B369" s="109"/>
      <c r="F369" s="109"/>
      <c r="G369" s="109"/>
    </row>
    <row r="370" ht="15.75" customHeight="1">
      <c r="A370" s="109"/>
      <c r="B370" s="109"/>
      <c r="F370" s="109"/>
      <c r="G370" s="109"/>
    </row>
    <row r="371" ht="15.75" customHeight="1">
      <c r="A371" s="109"/>
      <c r="B371" s="109"/>
      <c r="F371" s="109"/>
      <c r="G371" s="109"/>
    </row>
    <row r="372" ht="15.75" customHeight="1">
      <c r="A372" s="109"/>
      <c r="B372" s="109"/>
      <c r="F372" s="109"/>
      <c r="G372" s="109"/>
    </row>
    <row r="373" ht="15.75" customHeight="1">
      <c r="A373" s="109"/>
      <c r="B373" s="109"/>
      <c r="F373" s="109"/>
      <c r="G373" s="109"/>
    </row>
    <row r="374" ht="15.75" customHeight="1">
      <c r="A374" s="109"/>
      <c r="B374" s="109"/>
      <c r="F374" s="109"/>
      <c r="G374" s="109"/>
    </row>
    <row r="375" ht="15.75" customHeight="1">
      <c r="A375" s="109"/>
      <c r="B375" s="109"/>
      <c r="F375" s="109"/>
      <c r="G375" s="109"/>
    </row>
    <row r="376" ht="15.75" customHeight="1">
      <c r="A376" s="109"/>
      <c r="B376" s="109"/>
      <c r="F376" s="109"/>
      <c r="G376" s="109"/>
    </row>
    <row r="377" ht="15.75" customHeight="1">
      <c r="A377" s="109"/>
      <c r="B377" s="109"/>
      <c r="F377" s="109"/>
      <c r="G377" s="109"/>
    </row>
    <row r="378" ht="15.75" customHeight="1">
      <c r="A378" s="109"/>
      <c r="B378" s="109"/>
      <c r="F378" s="109"/>
      <c r="G378" s="109"/>
    </row>
    <row r="379" ht="15.75" customHeight="1">
      <c r="A379" s="109"/>
      <c r="B379" s="109"/>
      <c r="F379" s="109"/>
      <c r="G379" s="109"/>
    </row>
    <row r="380" ht="15.75" customHeight="1">
      <c r="A380" s="109"/>
      <c r="B380" s="109"/>
      <c r="F380" s="109"/>
      <c r="G380" s="109"/>
    </row>
    <row r="381" ht="15.75" customHeight="1">
      <c r="A381" s="109"/>
      <c r="B381" s="109"/>
      <c r="F381" s="109"/>
      <c r="G381" s="109"/>
    </row>
    <row r="382" ht="15.75" customHeight="1">
      <c r="A382" s="109"/>
      <c r="B382" s="109"/>
      <c r="F382" s="109"/>
      <c r="G382" s="109"/>
    </row>
    <row r="383" ht="15.75" customHeight="1">
      <c r="A383" s="109"/>
      <c r="B383" s="109"/>
      <c r="F383" s="109"/>
      <c r="G383" s="109"/>
    </row>
    <row r="384" ht="15.75" customHeight="1">
      <c r="A384" s="109"/>
      <c r="B384" s="109"/>
      <c r="F384" s="109"/>
      <c r="G384" s="109"/>
    </row>
    <row r="385" ht="15.75" customHeight="1">
      <c r="A385" s="109"/>
      <c r="B385" s="109"/>
      <c r="F385" s="109"/>
      <c r="G385" s="109"/>
    </row>
    <row r="386" ht="15.75" customHeight="1">
      <c r="A386" s="109"/>
      <c r="B386" s="109"/>
      <c r="F386" s="109"/>
      <c r="G386" s="109"/>
    </row>
    <row r="387" ht="15.75" customHeight="1">
      <c r="A387" s="109"/>
      <c r="B387" s="109"/>
      <c r="F387" s="109"/>
      <c r="G387" s="109"/>
    </row>
    <row r="388" ht="15.75" customHeight="1">
      <c r="A388" s="109"/>
      <c r="B388" s="109"/>
      <c r="F388" s="109"/>
      <c r="G388" s="109"/>
    </row>
    <row r="389" ht="15.75" customHeight="1">
      <c r="A389" s="109"/>
      <c r="B389" s="109"/>
      <c r="F389" s="109"/>
      <c r="G389" s="109"/>
    </row>
    <row r="390" ht="15.75" customHeight="1">
      <c r="A390" s="109"/>
      <c r="B390" s="109"/>
      <c r="F390" s="109"/>
      <c r="G390" s="109"/>
    </row>
    <row r="391" ht="15.75" customHeight="1">
      <c r="A391" s="109"/>
      <c r="B391" s="109"/>
      <c r="F391" s="109"/>
      <c r="G391" s="109"/>
    </row>
    <row r="392" ht="15.75" customHeight="1">
      <c r="A392" s="109"/>
      <c r="B392" s="109"/>
      <c r="F392" s="109"/>
      <c r="G392" s="109"/>
    </row>
    <row r="393" ht="15.75" customHeight="1">
      <c r="A393" s="109"/>
      <c r="B393" s="109"/>
      <c r="F393" s="109"/>
      <c r="G393" s="109"/>
    </row>
    <row r="394" ht="15.75" customHeight="1">
      <c r="A394" s="109"/>
      <c r="B394" s="109"/>
      <c r="F394" s="109"/>
      <c r="G394" s="109"/>
    </row>
    <row r="395" ht="15.75" customHeight="1">
      <c r="A395" s="109"/>
      <c r="B395" s="109"/>
      <c r="F395" s="109"/>
      <c r="G395" s="109"/>
    </row>
    <row r="396" ht="15.75" customHeight="1">
      <c r="A396" s="109"/>
      <c r="B396" s="109"/>
      <c r="F396" s="109"/>
      <c r="G396" s="109"/>
    </row>
    <row r="397" ht="15.75" customHeight="1">
      <c r="A397" s="109"/>
      <c r="B397" s="109"/>
      <c r="F397" s="109"/>
      <c r="G397" s="109"/>
    </row>
    <row r="398" ht="15.75" customHeight="1">
      <c r="A398" s="109"/>
      <c r="B398" s="109"/>
      <c r="F398" s="109"/>
      <c r="G398" s="109"/>
    </row>
    <row r="399" ht="15.75" customHeight="1">
      <c r="A399" s="109"/>
      <c r="B399" s="109"/>
      <c r="F399" s="109"/>
      <c r="G399" s="109"/>
    </row>
    <row r="400" ht="15.75" customHeight="1">
      <c r="A400" s="109"/>
      <c r="B400" s="109"/>
      <c r="F400" s="109"/>
      <c r="G400" s="109"/>
    </row>
    <row r="401" ht="15.75" customHeight="1">
      <c r="A401" s="109"/>
      <c r="B401" s="109"/>
      <c r="F401" s="109"/>
      <c r="G401" s="109"/>
    </row>
    <row r="402" ht="15.75" customHeight="1">
      <c r="A402" s="109"/>
      <c r="B402" s="109"/>
      <c r="F402" s="109"/>
      <c r="G402" s="109"/>
    </row>
    <row r="403" ht="15.75" customHeight="1">
      <c r="A403" s="109"/>
      <c r="B403" s="109"/>
      <c r="F403" s="109"/>
      <c r="G403" s="109"/>
    </row>
    <row r="404" ht="15.75" customHeight="1">
      <c r="A404" s="109"/>
      <c r="B404" s="109"/>
      <c r="F404" s="109"/>
      <c r="G404" s="109"/>
    </row>
    <row r="405" ht="15.75" customHeight="1">
      <c r="A405" s="109"/>
      <c r="B405" s="109"/>
      <c r="F405" s="109"/>
      <c r="G405" s="109"/>
    </row>
    <row r="406" ht="15.75" customHeight="1">
      <c r="A406" s="109"/>
      <c r="B406" s="109"/>
      <c r="F406" s="109"/>
      <c r="G406" s="109"/>
    </row>
    <row r="407" ht="15.75" customHeight="1">
      <c r="A407" s="109"/>
      <c r="B407" s="109"/>
      <c r="F407" s="109"/>
      <c r="G407" s="109"/>
    </row>
    <row r="408" ht="15.75" customHeight="1">
      <c r="A408" s="109"/>
      <c r="B408" s="109"/>
      <c r="F408" s="109"/>
      <c r="G408" s="109"/>
    </row>
    <row r="409" ht="15.75" customHeight="1">
      <c r="A409" s="109"/>
      <c r="B409" s="109"/>
      <c r="F409" s="109"/>
      <c r="G409" s="109"/>
    </row>
    <row r="410" ht="15.75" customHeight="1">
      <c r="A410" s="109"/>
      <c r="B410" s="109"/>
      <c r="F410" s="109"/>
      <c r="G410" s="109"/>
    </row>
    <row r="411" ht="15.75" customHeight="1">
      <c r="A411" s="109"/>
      <c r="B411" s="109"/>
      <c r="F411" s="109"/>
      <c r="G411" s="109"/>
    </row>
    <row r="412" ht="15.75" customHeight="1">
      <c r="A412" s="109"/>
      <c r="B412" s="109"/>
      <c r="F412" s="109"/>
      <c r="G412" s="109"/>
    </row>
    <row r="413" ht="15.75" customHeight="1">
      <c r="A413" s="109"/>
      <c r="B413" s="109"/>
      <c r="F413" s="109"/>
      <c r="G413" s="109"/>
    </row>
    <row r="414" ht="15.75" customHeight="1">
      <c r="A414" s="109"/>
      <c r="B414" s="109"/>
      <c r="F414" s="109"/>
      <c r="G414" s="109"/>
    </row>
    <row r="415" ht="15.75" customHeight="1">
      <c r="A415" s="109"/>
      <c r="B415" s="109"/>
      <c r="F415" s="109"/>
      <c r="G415" s="109"/>
    </row>
    <row r="416" ht="15.75" customHeight="1">
      <c r="A416" s="109"/>
      <c r="B416" s="109"/>
      <c r="F416" s="109"/>
      <c r="G416" s="109"/>
    </row>
    <row r="417" ht="15.75" customHeight="1">
      <c r="A417" s="109"/>
      <c r="B417" s="109"/>
      <c r="F417" s="109"/>
      <c r="G417" s="109"/>
    </row>
    <row r="418" ht="15.75" customHeight="1">
      <c r="A418" s="109"/>
      <c r="B418" s="109"/>
      <c r="F418" s="109"/>
      <c r="G418" s="109"/>
    </row>
    <row r="419" ht="15.75" customHeight="1">
      <c r="A419" s="109"/>
      <c r="B419" s="109"/>
      <c r="F419" s="109"/>
      <c r="G419" s="109"/>
    </row>
    <row r="420" ht="15.75" customHeight="1">
      <c r="A420" s="109"/>
      <c r="B420" s="109"/>
      <c r="F420" s="109"/>
      <c r="G420" s="109"/>
    </row>
    <row r="421" ht="15.75" customHeight="1">
      <c r="A421" s="109"/>
      <c r="B421" s="109"/>
      <c r="F421" s="109"/>
      <c r="G421" s="109"/>
    </row>
    <row r="422" ht="15.75" customHeight="1">
      <c r="A422" s="109"/>
      <c r="B422" s="109"/>
      <c r="F422" s="109"/>
      <c r="G422" s="109"/>
    </row>
    <row r="423" ht="15.75" customHeight="1">
      <c r="A423" s="109"/>
      <c r="B423" s="109"/>
      <c r="F423" s="109"/>
      <c r="G423" s="109"/>
    </row>
    <row r="424" ht="15.75" customHeight="1">
      <c r="A424" s="109"/>
      <c r="B424" s="109"/>
      <c r="F424" s="109"/>
      <c r="G424" s="109"/>
    </row>
    <row r="425" ht="15.75" customHeight="1">
      <c r="A425" s="109"/>
      <c r="B425" s="109"/>
      <c r="F425" s="109"/>
      <c r="G425" s="109"/>
    </row>
    <row r="426" ht="15.75" customHeight="1">
      <c r="A426" s="109"/>
      <c r="B426" s="109"/>
      <c r="F426" s="109"/>
      <c r="G426" s="109"/>
    </row>
    <row r="427" ht="15.75" customHeight="1">
      <c r="A427" s="109"/>
      <c r="B427" s="109"/>
      <c r="F427" s="109"/>
      <c r="G427" s="109"/>
    </row>
    <row r="428" ht="15.75" customHeight="1">
      <c r="A428" s="109"/>
      <c r="B428" s="109"/>
      <c r="F428" s="109"/>
      <c r="G428" s="109"/>
    </row>
    <row r="429" ht="15.75" customHeight="1">
      <c r="A429" s="109"/>
      <c r="B429" s="109"/>
      <c r="F429" s="109"/>
      <c r="G429" s="109"/>
    </row>
    <row r="430" ht="15.75" customHeight="1">
      <c r="A430" s="109"/>
      <c r="B430" s="109"/>
      <c r="F430" s="109"/>
      <c r="G430" s="109"/>
    </row>
    <row r="431" ht="15.75" customHeight="1">
      <c r="A431" s="109"/>
      <c r="B431" s="109"/>
      <c r="F431" s="109"/>
      <c r="G431" s="109"/>
    </row>
    <row r="432" ht="15.75" customHeight="1">
      <c r="A432" s="109"/>
      <c r="B432" s="109"/>
      <c r="F432" s="109"/>
      <c r="G432" s="109"/>
    </row>
    <row r="433" ht="15.75" customHeight="1">
      <c r="A433" s="109"/>
      <c r="B433" s="109"/>
      <c r="F433" s="109"/>
      <c r="G433" s="109"/>
    </row>
    <row r="434" ht="15.75" customHeight="1">
      <c r="A434" s="109"/>
      <c r="B434" s="109"/>
      <c r="F434" s="109"/>
      <c r="G434" s="109"/>
    </row>
    <row r="435" ht="15.75" customHeight="1">
      <c r="A435" s="109"/>
      <c r="B435" s="109"/>
      <c r="F435" s="109"/>
      <c r="G435" s="109"/>
    </row>
    <row r="436" ht="15.75" customHeight="1">
      <c r="A436" s="109"/>
      <c r="B436" s="109"/>
      <c r="F436" s="109"/>
      <c r="G436" s="109"/>
    </row>
    <row r="437" ht="15.75" customHeight="1">
      <c r="A437" s="109"/>
      <c r="B437" s="109"/>
      <c r="F437" s="109"/>
      <c r="G437" s="109"/>
    </row>
    <row r="438" ht="15.75" customHeight="1">
      <c r="A438" s="109"/>
      <c r="B438" s="109"/>
      <c r="F438" s="109"/>
      <c r="G438" s="109"/>
    </row>
    <row r="439" ht="15.75" customHeight="1">
      <c r="A439" s="109"/>
      <c r="B439" s="109"/>
      <c r="F439" s="109"/>
      <c r="G439" s="109"/>
    </row>
    <row r="440" ht="15.75" customHeight="1">
      <c r="A440" s="109"/>
      <c r="B440" s="109"/>
      <c r="F440" s="109"/>
      <c r="G440" s="109"/>
    </row>
    <row r="441" ht="15.75" customHeight="1">
      <c r="A441" s="109"/>
      <c r="B441" s="109"/>
      <c r="F441" s="109"/>
      <c r="G441" s="109"/>
    </row>
    <row r="442" ht="15.75" customHeight="1">
      <c r="A442" s="109"/>
      <c r="B442" s="109"/>
      <c r="F442" s="109"/>
      <c r="G442" s="109"/>
    </row>
    <row r="443" ht="15.75" customHeight="1">
      <c r="A443" s="109"/>
      <c r="B443" s="109"/>
      <c r="F443" s="109"/>
      <c r="G443" s="109"/>
    </row>
    <row r="444" ht="15.75" customHeight="1">
      <c r="A444" s="109"/>
      <c r="B444" s="109"/>
      <c r="F444" s="109"/>
      <c r="G444" s="109"/>
    </row>
    <row r="445" ht="15.75" customHeight="1">
      <c r="A445" s="109"/>
      <c r="B445" s="109"/>
      <c r="F445" s="109"/>
      <c r="G445" s="109"/>
    </row>
    <row r="446" ht="15.75" customHeight="1">
      <c r="A446" s="109"/>
      <c r="B446" s="109"/>
      <c r="F446" s="109"/>
      <c r="G446" s="109"/>
    </row>
    <row r="447" ht="15.75" customHeight="1">
      <c r="A447" s="109"/>
      <c r="B447" s="109"/>
      <c r="F447" s="109"/>
      <c r="G447" s="109"/>
    </row>
    <row r="448" ht="15.75" customHeight="1">
      <c r="A448" s="109"/>
      <c r="B448" s="109"/>
      <c r="F448" s="109"/>
      <c r="G448" s="109"/>
    </row>
    <row r="449" ht="15.75" customHeight="1">
      <c r="A449" s="109"/>
      <c r="B449" s="109"/>
      <c r="F449" s="109"/>
      <c r="G449" s="109"/>
    </row>
    <row r="450" ht="15.75" customHeight="1">
      <c r="A450" s="109"/>
      <c r="B450" s="109"/>
      <c r="F450" s="109"/>
      <c r="G450" s="109"/>
    </row>
    <row r="451" ht="15.75" customHeight="1">
      <c r="A451" s="109"/>
      <c r="B451" s="109"/>
      <c r="F451" s="109"/>
      <c r="G451" s="109"/>
    </row>
    <row r="452" ht="15.75" customHeight="1">
      <c r="A452" s="109"/>
      <c r="B452" s="109"/>
      <c r="F452" s="109"/>
      <c r="G452" s="109"/>
    </row>
    <row r="453" ht="15.75" customHeight="1">
      <c r="A453" s="109"/>
      <c r="B453" s="109"/>
      <c r="F453" s="109"/>
      <c r="G453" s="109"/>
    </row>
    <row r="454" ht="15.75" customHeight="1">
      <c r="A454" s="109"/>
      <c r="B454" s="109"/>
      <c r="F454" s="109"/>
      <c r="G454" s="109"/>
    </row>
    <row r="455" ht="15.75" customHeight="1">
      <c r="A455" s="109"/>
      <c r="B455" s="109"/>
      <c r="F455" s="109"/>
      <c r="G455" s="109"/>
    </row>
    <row r="456" ht="15.75" customHeight="1">
      <c r="A456" s="109"/>
      <c r="B456" s="109"/>
      <c r="F456" s="109"/>
      <c r="G456" s="109"/>
    </row>
    <row r="457" ht="15.75" customHeight="1">
      <c r="A457" s="109"/>
      <c r="B457" s="109"/>
      <c r="F457" s="109"/>
      <c r="G457" s="109"/>
    </row>
    <row r="458" ht="15.75" customHeight="1">
      <c r="A458" s="109"/>
      <c r="B458" s="109"/>
      <c r="F458" s="109"/>
      <c r="G458" s="109"/>
    </row>
    <row r="459" ht="15.75" customHeight="1">
      <c r="A459" s="109"/>
      <c r="B459" s="109"/>
      <c r="F459" s="109"/>
      <c r="G459" s="109"/>
    </row>
    <row r="460" ht="15.75" customHeight="1">
      <c r="A460" s="109"/>
      <c r="B460" s="109"/>
      <c r="F460" s="109"/>
      <c r="G460" s="109"/>
    </row>
    <row r="461" ht="15.75" customHeight="1">
      <c r="A461" s="109"/>
      <c r="B461" s="109"/>
      <c r="F461" s="109"/>
      <c r="G461" s="109"/>
    </row>
    <row r="462" ht="15.75" customHeight="1">
      <c r="A462" s="109"/>
      <c r="B462" s="109"/>
      <c r="F462" s="109"/>
      <c r="G462" s="109"/>
    </row>
    <row r="463" ht="15.75" customHeight="1">
      <c r="A463" s="109"/>
      <c r="B463" s="109"/>
      <c r="F463" s="109"/>
      <c r="G463" s="109"/>
    </row>
    <row r="464" ht="15.75" customHeight="1">
      <c r="A464" s="109"/>
      <c r="B464" s="109"/>
      <c r="F464" s="109"/>
      <c r="G464" s="109"/>
    </row>
    <row r="465" ht="15.75" customHeight="1">
      <c r="A465" s="109"/>
      <c r="B465" s="109"/>
      <c r="F465" s="109"/>
      <c r="G465" s="109"/>
    </row>
    <row r="466" ht="15.75" customHeight="1">
      <c r="A466" s="109"/>
      <c r="B466" s="109"/>
      <c r="F466" s="109"/>
      <c r="G466" s="109"/>
    </row>
    <row r="467" ht="15.75" customHeight="1">
      <c r="A467" s="109"/>
      <c r="B467" s="109"/>
      <c r="F467" s="109"/>
      <c r="G467" s="109"/>
    </row>
    <row r="468" ht="15.75" customHeight="1">
      <c r="A468" s="109"/>
      <c r="B468" s="109"/>
      <c r="F468" s="109"/>
      <c r="G468" s="109"/>
    </row>
    <row r="469" ht="15.75" customHeight="1">
      <c r="A469" s="109"/>
      <c r="B469" s="109"/>
      <c r="F469" s="109"/>
      <c r="G469" s="109"/>
    </row>
    <row r="470" ht="15.75" customHeight="1">
      <c r="A470" s="109"/>
      <c r="B470" s="109"/>
      <c r="F470" s="109"/>
      <c r="G470" s="109"/>
    </row>
    <row r="471" ht="15.75" customHeight="1">
      <c r="A471" s="109"/>
      <c r="B471" s="109"/>
      <c r="F471" s="109"/>
      <c r="G471" s="109"/>
    </row>
    <row r="472" ht="15.75" customHeight="1">
      <c r="A472" s="109"/>
      <c r="B472" s="109"/>
      <c r="F472" s="109"/>
      <c r="G472" s="109"/>
    </row>
    <row r="473" ht="15.75" customHeight="1">
      <c r="A473" s="109"/>
      <c r="B473" s="109"/>
      <c r="F473" s="109"/>
      <c r="G473" s="109"/>
    </row>
    <row r="474" ht="15.75" customHeight="1">
      <c r="A474" s="109"/>
      <c r="B474" s="109"/>
      <c r="F474" s="109"/>
      <c r="G474" s="109"/>
    </row>
    <row r="475" ht="15.75" customHeight="1">
      <c r="A475" s="109"/>
      <c r="B475" s="109"/>
      <c r="F475" s="109"/>
      <c r="G475" s="109"/>
    </row>
    <row r="476" ht="15.75" customHeight="1">
      <c r="A476" s="109"/>
      <c r="B476" s="109"/>
      <c r="F476" s="109"/>
      <c r="G476" s="109"/>
    </row>
    <row r="477" ht="15.75" customHeight="1">
      <c r="A477" s="109"/>
      <c r="B477" s="109"/>
      <c r="F477" s="109"/>
      <c r="G477" s="109"/>
    </row>
    <row r="478" ht="15.75" customHeight="1">
      <c r="A478" s="109"/>
      <c r="B478" s="109"/>
      <c r="F478" s="109"/>
      <c r="G478" s="109"/>
    </row>
    <row r="479" ht="15.75" customHeight="1">
      <c r="A479" s="109"/>
      <c r="B479" s="109"/>
      <c r="F479" s="109"/>
      <c r="G479" s="109"/>
    </row>
    <row r="480" ht="15.75" customHeight="1">
      <c r="A480" s="109"/>
      <c r="B480" s="109"/>
      <c r="F480" s="109"/>
      <c r="G480" s="109"/>
    </row>
    <row r="481" ht="15.75" customHeight="1">
      <c r="A481" s="109"/>
      <c r="B481" s="109"/>
      <c r="F481" s="109"/>
      <c r="G481" s="109"/>
    </row>
    <row r="482" ht="15.75" customHeight="1">
      <c r="A482" s="109"/>
      <c r="B482" s="109"/>
      <c r="F482" s="109"/>
      <c r="G482" s="109"/>
    </row>
    <row r="483" ht="15.75" customHeight="1">
      <c r="A483" s="109"/>
      <c r="B483" s="109"/>
      <c r="F483" s="109"/>
      <c r="G483" s="109"/>
    </row>
    <row r="484" ht="15.75" customHeight="1">
      <c r="A484" s="109"/>
      <c r="B484" s="109"/>
      <c r="F484" s="109"/>
      <c r="G484" s="109"/>
    </row>
    <row r="485" ht="15.75" customHeight="1">
      <c r="A485" s="109"/>
      <c r="B485" s="109"/>
      <c r="F485" s="109"/>
      <c r="G485" s="109"/>
    </row>
    <row r="486" ht="15.75" customHeight="1">
      <c r="A486" s="109"/>
      <c r="B486" s="109"/>
      <c r="F486" s="109"/>
      <c r="G486" s="109"/>
    </row>
    <row r="487" ht="15.75" customHeight="1">
      <c r="A487" s="109"/>
      <c r="B487" s="109"/>
      <c r="F487" s="109"/>
      <c r="G487" s="109"/>
    </row>
    <row r="488" ht="15.75" customHeight="1">
      <c r="A488" s="109"/>
      <c r="B488" s="109"/>
      <c r="F488" s="109"/>
      <c r="G488" s="109"/>
    </row>
    <row r="489" ht="15.75" customHeight="1">
      <c r="A489" s="109"/>
      <c r="B489" s="109"/>
      <c r="F489" s="109"/>
      <c r="G489" s="109"/>
    </row>
    <row r="490" ht="15.75" customHeight="1">
      <c r="A490" s="109"/>
      <c r="B490" s="109"/>
      <c r="F490" s="109"/>
      <c r="G490" s="109"/>
    </row>
    <row r="491" ht="15.75" customHeight="1">
      <c r="A491" s="109"/>
      <c r="B491" s="109"/>
      <c r="F491" s="109"/>
      <c r="G491" s="109"/>
    </row>
    <row r="492" ht="15.75" customHeight="1">
      <c r="A492" s="109"/>
      <c r="B492" s="109"/>
      <c r="F492" s="109"/>
      <c r="G492" s="109"/>
    </row>
    <row r="493" ht="15.75" customHeight="1">
      <c r="A493" s="109"/>
      <c r="B493" s="109"/>
      <c r="F493" s="109"/>
      <c r="G493" s="109"/>
    </row>
    <row r="494" ht="15.75" customHeight="1">
      <c r="A494" s="109"/>
      <c r="B494" s="109"/>
      <c r="F494" s="109"/>
      <c r="G494" s="109"/>
    </row>
    <row r="495" ht="15.75" customHeight="1">
      <c r="A495" s="109"/>
      <c r="B495" s="109"/>
      <c r="F495" s="109"/>
      <c r="G495" s="109"/>
    </row>
    <row r="496" ht="15.75" customHeight="1">
      <c r="A496" s="109"/>
      <c r="B496" s="109"/>
      <c r="F496" s="109"/>
      <c r="G496" s="109"/>
    </row>
    <row r="497" ht="15.75" customHeight="1">
      <c r="A497" s="109"/>
      <c r="B497" s="109"/>
      <c r="F497" s="109"/>
      <c r="G497" s="109"/>
    </row>
    <row r="498" ht="15.75" customHeight="1">
      <c r="A498" s="109"/>
      <c r="B498" s="109"/>
      <c r="F498" s="109"/>
      <c r="G498" s="109"/>
    </row>
    <row r="499" ht="15.75" customHeight="1">
      <c r="A499" s="109"/>
      <c r="B499" s="109"/>
      <c r="F499" s="109"/>
      <c r="G499" s="109"/>
    </row>
    <row r="500" ht="15.75" customHeight="1">
      <c r="A500" s="109"/>
      <c r="B500" s="109"/>
      <c r="F500" s="109"/>
      <c r="G500" s="109"/>
    </row>
    <row r="501" ht="15.75" customHeight="1">
      <c r="A501" s="109"/>
      <c r="B501" s="109"/>
      <c r="F501" s="109"/>
      <c r="G501" s="109"/>
    </row>
    <row r="502" ht="15.75" customHeight="1">
      <c r="A502" s="109"/>
      <c r="B502" s="109"/>
      <c r="F502" s="109"/>
      <c r="G502" s="109"/>
    </row>
    <row r="503" ht="15.75" customHeight="1">
      <c r="A503" s="109"/>
      <c r="B503" s="109"/>
      <c r="F503" s="109"/>
      <c r="G503" s="109"/>
    </row>
    <row r="504" ht="15.75" customHeight="1">
      <c r="A504" s="109"/>
      <c r="B504" s="109"/>
      <c r="F504" s="109"/>
      <c r="G504" s="109"/>
    </row>
    <row r="505" ht="15.75" customHeight="1">
      <c r="A505" s="109"/>
      <c r="B505" s="109"/>
      <c r="F505" s="109"/>
      <c r="G505" s="109"/>
    </row>
    <row r="506" ht="15.75" customHeight="1">
      <c r="A506" s="109"/>
      <c r="B506" s="109"/>
      <c r="F506" s="109"/>
      <c r="G506" s="109"/>
    </row>
    <row r="507" ht="15.75" customHeight="1">
      <c r="A507" s="109"/>
      <c r="B507" s="109"/>
      <c r="F507" s="109"/>
      <c r="G507" s="109"/>
    </row>
    <row r="508" ht="15.75" customHeight="1">
      <c r="A508" s="109"/>
      <c r="B508" s="109"/>
      <c r="F508" s="109"/>
      <c r="G508" s="109"/>
    </row>
    <row r="509" ht="15.75" customHeight="1">
      <c r="A509" s="109"/>
      <c r="B509" s="109"/>
      <c r="F509" s="109"/>
      <c r="G509" s="109"/>
    </row>
    <row r="510" ht="15.75" customHeight="1">
      <c r="A510" s="109"/>
      <c r="B510" s="109"/>
      <c r="F510" s="109"/>
      <c r="G510" s="109"/>
    </row>
    <row r="511" ht="15.75" customHeight="1">
      <c r="A511" s="109"/>
      <c r="B511" s="109"/>
      <c r="F511" s="109"/>
      <c r="G511" s="109"/>
    </row>
    <row r="512" ht="15.75" customHeight="1">
      <c r="A512" s="109"/>
      <c r="B512" s="109"/>
      <c r="F512" s="109"/>
      <c r="G512" s="109"/>
    </row>
    <row r="513" ht="15.75" customHeight="1">
      <c r="A513" s="109"/>
      <c r="B513" s="109"/>
      <c r="F513" s="109"/>
      <c r="G513" s="109"/>
    </row>
    <row r="514" ht="15.75" customHeight="1">
      <c r="A514" s="109"/>
      <c r="B514" s="109"/>
      <c r="F514" s="109"/>
      <c r="G514" s="109"/>
    </row>
    <row r="515" ht="15.75" customHeight="1">
      <c r="A515" s="109"/>
      <c r="B515" s="109"/>
      <c r="F515" s="109"/>
      <c r="G515" s="109"/>
    </row>
    <row r="516" ht="15.75" customHeight="1">
      <c r="A516" s="109"/>
      <c r="B516" s="109"/>
      <c r="F516" s="109"/>
      <c r="G516" s="109"/>
    </row>
    <row r="517" ht="15.75" customHeight="1">
      <c r="A517" s="109"/>
      <c r="B517" s="109"/>
      <c r="F517" s="109"/>
      <c r="G517" s="109"/>
    </row>
    <row r="518" ht="15.75" customHeight="1">
      <c r="A518" s="109"/>
      <c r="B518" s="109"/>
      <c r="F518" s="109"/>
      <c r="G518" s="109"/>
    </row>
    <row r="519" ht="15.75" customHeight="1">
      <c r="A519" s="109"/>
      <c r="B519" s="109"/>
      <c r="F519" s="109"/>
      <c r="G519" s="109"/>
    </row>
    <row r="520" ht="15.75" customHeight="1">
      <c r="A520" s="109"/>
      <c r="B520" s="109"/>
      <c r="F520" s="109"/>
      <c r="G520" s="109"/>
    </row>
    <row r="521" ht="15.75" customHeight="1">
      <c r="A521" s="109"/>
      <c r="B521" s="109"/>
      <c r="F521" s="109"/>
      <c r="G521" s="109"/>
    </row>
    <row r="522" ht="15.75" customHeight="1">
      <c r="A522" s="109"/>
      <c r="B522" s="109"/>
      <c r="F522" s="109"/>
      <c r="G522" s="109"/>
    </row>
    <row r="523" ht="15.75" customHeight="1">
      <c r="A523" s="109"/>
      <c r="B523" s="109"/>
      <c r="F523" s="109"/>
      <c r="G523" s="109"/>
    </row>
    <row r="524" ht="15.75" customHeight="1">
      <c r="A524" s="109"/>
      <c r="B524" s="109"/>
      <c r="F524" s="109"/>
      <c r="G524" s="109"/>
    </row>
    <row r="525" ht="15.75" customHeight="1">
      <c r="A525" s="109"/>
      <c r="B525" s="109"/>
      <c r="F525" s="109"/>
      <c r="G525" s="109"/>
    </row>
    <row r="526" ht="15.75" customHeight="1">
      <c r="A526" s="109"/>
      <c r="B526" s="109"/>
      <c r="F526" s="109"/>
      <c r="G526" s="109"/>
    </row>
    <row r="527" ht="15.75" customHeight="1">
      <c r="A527" s="109"/>
      <c r="B527" s="109"/>
      <c r="F527" s="109"/>
      <c r="G527" s="109"/>
    </row>
    <row r="528" ht="15.75" customHeight="1">
      <c r="A528" s="109"/>
      <c r="B528" s="109"/>
      <c r="F528" s="109"/>
      <c r="G528" s="109"/>
    </row>
    <row r="529" ht="15.75" customHeight="1">
      <c r="A529" s="109"/>
      <c r="B529" s="109"/>
      <c r="F529" s="109"/>
      <c r="G529" s="109"/>
    </row>
    <row r="530" ht="15.75" customHeight="1">
      <c r="A530" s="109"/>
      <c r="B530" s="109"/>
      <c r="F530" s="109"/>
      <c r="G530" s="109"/>
    </row>
    <row r="531" ht="15.75" customHeight="1">
      <c r="A531" s="109"/>
      <c r="B531" s="109"/>
      <c r="F531" s="109"/>
      <c r="G531" s="109"/>
    </row>
    <row r="532" ht="15.75" customHeight="1">
      <c r="A532" s="109"/>
      <c r="B532" s="109"/>
      <c r="F532" s="109"/>
      <c r="G532" s="109"/>
    </row>
    <row r="533" ht="15.75" customHeight="1">
      <c r="A533" s="109"/>
      <c r="B533" s="109"/>
      <c r="F533" s="109"/>
      <c r="G533" s="109"/>
    </row>
    <row r="534" ht="15.75" customHeight="1">
      <c r="A534" s="109"/>
      <c r="B534" s="109"/>
      <c r="F534" s="109"/>
      <c r="G534" s="109"/>
    </row>
    <row r="535" ht="15.75" customHeight="1">
      <c r="A535" s="109"/>
      <c r="B535" s="109"/>
      <c r="F535" s="109"/>
      <c r="G535" s="109"/>
    </row>
    <row r="536" ht="15.75" customHeight="1">
      <c r="A536" s="109"/>
      <c r="B536" s="109"/>
      <c r="F536" s="109"/>
      <c r="G536" s="109"/>
    </row>
    <row r="537" ht="15.75" customHeight="1">
      <c r="A537" s="109"/>
      <c r="B537" s="109"/>
      <c r="F537" s="109"/>
      <c r="G537" s="109"/>
    </row>
    <row r="538" ht="15.75" customHeight="1">
      <c r="A538" s="109"/>
      <c r="B538" s="109"/>
      <c r="F538" s="109"/>
      <c r="G538" s="109"/>
    </row>
    <row r="539" ht="15.75" customHeight="1">
      <c r="A539" s="109"/>
      <c r="B539" s="109"/>
      <c r="F539" s="109"/>
      <c r="G539" s="109"/>
    </row>
    <row r="540" ht="15.75" customHeight="1">
      <c r="A540" s="109"/>
      <c r="B540" s="109"/>
      <c r="F540" s="109"/>
      <c r="G540" s="109"/>
    </row>
    <row r="541" ht="15.75" customHeight="1">
      <c r="A541" s="109"/>
      <c r="B541" s="109"/>
      <c r="F541" s="109"/>
      <c r="G541" s="109"/>
    </row>
    <row r="542" ht="15.75" customHeight="1">
      <c r="A542" s="109"/>
      <c r="B542" s="109"/>
      <c r="F542" s="109"/>
      <c r="G542" s="109"/>
    </row>
    <row r="543" ht="15.75" customHeight="1">
      <c r="A543" s="109"/>
      <c r="B543" s="109"/>
      <c r="F543" s="109"/>
      <c r="G543" s="109"/>
    </row>
    <row r="544" ht="15.75" customHeight="1">
      <c r="A544" s="109"/>
      <c r="B544" s="109"/>
      <c r="F544" s="109"/>
      <c r="G544" s="109"/>
    </row>
    <row r="545" ht="15.75" customHeight="1">
      <c r="A545" s="109"/>
      <c r="B545" s="109"/>
      <c r="F545" s="109"/>
      <c r="G545" s="109"/>
    </row>
    <row r="546" ht="15.75" customHeight="1">
      <c r="A546" s="109"/>
      <c r="B546" s="109"/>
      <c r="F546" s="109"/>
      <c r="G546" s="109"/>
    </row>
    <row r="547" ht="15.75" customHeight="1">
      <c r="A547" s="109"/>
      <c r="B547" s="109"/>
      <c r="F547" s="109"/>
      <c r="G547" s="109"/>
    </row>
    <row r="548" ht="15.75" customHeight="1">
      <c r="A548" s="109"/>
      <c r="B548" s="109"/>
      <c r="F548" s="109"/>
      <c r="G548" s="109"/>
    </row>
    <row r="549" ht="15.75" customHeight="1">
      <c r="A549" s="109"/>
      <c r="B549" s="109"/>
      <c r="F549" s="109"/>
      <c r="G549" s="109"/>
    </row>
    <row r="550" ht="15.75" customHeight="1">
      <c r="A550" s="109"/>
      <c r="B550" s="109"/>
      <c r="F550" s="109"/>
      <c r="G550" s="109"/>
    </row>
    <row r="551" ht="15.75" customHeight="1">
      <c r="A551" s="109"/>
      <c r="B551" s="109"/>
      <c r="F551" s="109"/>
      <c r="G551" s="109"/>
    </row>
    <row r="552" ht="15.75" customHeight="1">
      <c r="A552" s="109"/>
      <c r="B552" s="109"/>
      <c r="F552" s="109"/>
      <c r="G552" s="109"/>
    </row>
    <row r="553" ht="15.75" customHeight="1">
      <c r="A553" s="109"/>
      <c r="B553" s="109"/>
      <c r="F553" s="109"/>
      <c r="G553" s="109"/>
    </row>
    <row r="554" ht="15.75" customHeight="1">
      <c r="A554" s="109"/>
      <c r="B554" s="109"/>
      <c r="F554" s="109"/>
      <c r="G554" s="109"/>
    </row>
    <row r="555" ht="15.75" customHeight="1">
      <c r="A555" s="109"/>
      <c r="B555" s="109"/>
      <c r="F555" s="109"/>
      <c r="G555" s="109"/>
    </row>
    <row r="556" ht="15.75" customHeight="1">
      <c r="A556" s="109"/>
      <c r="B556" s="109"/>
      <c r="F556" s="109"/>
      <c r="G556" s="109"/>
    </row>
    <row r="557" ht="15.75" customHeight="1">
      <c r="A557" s="109"/>
      <c r="B557" s="109"/>
      <c r="F557" s="109"/>
      <c r="G557" s="109"/>
    </row>
    <row r="558" ht="15.75" customHeight="1">
      <c r="A558" s="109"/>
      <c r="B558" s="109"/>
      <c r="F558" s="109"/>
      <c r="G558" s="109"/>
    </row>
    <row r="559" ht="15.75" customHeight="1">
      <c r="A559" s="109"/>
      <c r="B559" s="109"/>
      <c r="F559" s="109"/>
      <c r="G559" s="109"/>
    </row>
    <row r="560" ht="15.75" customHeight="1">
      <c r="A560" s="109"/>
      <c r="B560" s="109"/>
      <c r="F560" s="109"/>
      <c r="G560" s="109"/>
    </row>
    <row r="561" ht="15.75" customHeight="1">
      <c r="A561" s="109"/>
      <c r="B561" s="109"/>
      <c r="F561" s="109"/>
      <c r="G561" s="109"/>
    </row>
    <row r="562" ht="15.75" customHeight="1">
      <c r="A562" s="109"/>
      <c r="B562" s="109"/>
      <c r="F562" s="109"/>
      <c r="G562" s="109"/>
    </row>
    <row r="563" ht="15.75" customHeight="1">
      <c r="A563" s="109"/>
      <c r="B563" s="109"/>
      <c r="F563" s="109"/>
      <c r="G563" s="109"/>
    </row>
    <row r="564" ht="15.75" customHeight="1">
      <c r="A564" s="109"/>
      <c r="B564" s="109"/>
      <c r="F564" s="109"/>
      <c r="G564" s="109"/>
    </row>
    <row r="565" ht="15.75" customHeight="1">
      <c r="A565" s="109"/>
      <c r="B565" s="109"/>
      <c r="F565" s="109"/>
      <c r="G565" s="109"/>
    </row>
    <row r="566" ht="15.75" customHeight="1">
      <c r="A566" s="109"/>
      <c r="B566" s="109"/>
      <c r="F566" s="109"/>
      <c r="G566" s="109"/>
    </row>
    <row r="567" ht="15.75" customHeight="1">
      <c r="A567" s="109"/>
      <c r="B567" s="109"/>
      <c r="F567" s="109"/>
      <c r="G567" s="109"/>
    </row>
    <row r="568" ht="15.75" customHeight="1">
      <c r="A568" s="109"/>
      <c r="B568" s="109"/>
      <c r="F568" s="109"/>
      <c r="G568" s="109"/>
    </row>
    <row r="569" ht="15.75" customHeight="1">
      <c r="A569" s="109"/>
      <c r="B569" s="109"/>
      <c r="F569" s="109"/>
      <c r="G569" s="109"/>
    </row>
    <row r="570" ht="15.75" customHeight="1">
      <c r="A570" s="109"/>
      <c r="B570" s="109"/>
      <c r="F570" s="109"/>
      <c r="G570" s="109"/>
    </row>
    <row r="571" ht="15.75" customHeight="1">
      <c r="A571" s="109"/>
      <c r="B571" s="109"/>
      <c r="F571" s="109"/>
      <c r="G571" s="109"/>
    </row>
    <row r="572" ht="15.75" customHeight="1">
      <c r="A572" s="109"/>
      <c r="B572" s="109"/>
      <c r="F572" s="109"/>
      <c r="G572" s="109"/>
    </row>
    <row r="573" ht="15.75" customHeight="1">
      <c r="A573" s="109"/>
      <c r="B573" s="109"/>
      <c r="F573" s="109"/>
      <c r="G573" s="109"/>
    </row>
    <row r="574" ht="15.75" customHeight="1">
      <c r="A574" s="109"/>
      <c r="B574" s="109"/>
      <c r="F574" s="109"/>
      <c r="G574" s="109"/>
    </row>
    <row r="575" ht="15.75" customHeight="1">
      <c r="A575" s="109"/>
      <c r="B575" s="109"/>
      <c r="F575" s="109"/>
      <c r="G575" s="109"/>
    </row>
    <row r="576" ht="15.75" customHeight="1">
      <c r="A576" s="109"/>
      <c r="B576" s="109"/>
      <c r="F576" s="109"/>
      <c r="G576" s="109"/>
    </row>
    <row r="577" ht="15.75" customHeight="1">
      <c r="A577" s="109"/>
      <c r="B577" s="109"/>
      <c r="F577" s="109"/>
      <c r="G577" s="109"/>
    </row>
    <row r="578" ht="15.75" customHeight="1">
      <c r="A578" s="109"/>
      <c r="B578" s="109"/>
      <c r="F578" s="109"/>
      <c r="G578" s="109"/>
    </row>
    <row r="579" ht="15.75" customHeight="1">
      <c r="A579" s="109"/>
      <c r="B579" s="109"/>
      <c r="F579" s="109"/>
      <c r="G579" s="109"/>
    </row>
    <row r="580" ht="15.75" customHeight="1">
      <c r="A580" s="109"/>
      <c r="B580" s="109"/>
      <c r="F580" s="109"/>
      <c r="G580" s="109"/>
    </row>
    <row r="581" ht="15.75" customHeight="1">
      <c r="A581" s="109"/>
      <c r="B581" s="109"/>
      <c r="F581" s="109"/>
      <c r="G581" s="109"/>
    </row>
    <row r="582" ht="15.75" customHeight="1">
      <c r="A582" s="109"/>
      <c r="B582" s="109"/>
      <c r="F582" s="109"/>
      <c r="G582" s="109"/>
    </row>
    <row r="583" ht="15.75" customHeight="1">
      <c r="A583" s="109"/>
      <c r="B583" s="109"/>
      <c r="F583" s="109"/>
      <c r="G583" s="109"/>
    </row>
    <row r="584" ht="15.75" customHeight="1">
      <c r="A584" s="109"/>
      <c r="B584" s="109"/>
      <c r="F584" s="109"/>
      <c r="G584" s="109"/>
    </row>
    <row r="585" ht="15.75" customHeight="1">
      <c r="A585" s="109"/>
      <c r="B585" s="109"/>
      <c r="F585" s="109"/>
      <c r="G585" s="109"/>
    </row>
    <row r="586" ht="15.75" customHeight="1">
      <c r="A586" s="109"/>
      <c r="B586" s="109"/>
      <c r="F586" s="109"/>
      <c r="G586" s="109"/>
    </row>
    <row r="587" ht="15.75" customHeight="1">
      <c r="A587" s="109"/>
      <c r="B587" s="109"/>
      <c r="F587" s="109"/>
      <c r="G587" s="109"/>
    </row>
    <row r="588" ht="15.75" customHeight="1">
      <c r="A588" s="109"/>
      <c r="B588" s="109"/>
      <c r="F588" s="109"/>
      <c r="G588" s="109"/>
    </row>
    <row r="589" ht="15.75" customHeight="1">
      <c r="A589" s="109"/>
      <c r="B589" s="109"/>
      <c r="F589" s="109"/>
      <c r="G589" s="109"/>
    </row>
    <row r="590" ht="15.75" customHeight="1">
      <c r="A590" s="109"/>
      <c r="B590" s="109"/>
      <c r="F590" s="109"/>
      <c r="G590" s="109"/>
    </row>
    <row r="591" ht="15.75" customHeight="1">
      <c r="A591" s="109"/>
      <c r="B591" s="109"/>
      <c r="F591" s="109"/>
      <c r="G591" s="109"/>
    </row>
    <row r="592" ht="15.75" customHeight="1">
      <c r="A592" s="109"/>
      <c r="B592" s="109"/>
      <c r="F592" s="109"/>
      <c r="G592" s="109"/>
    </row>
    <row r="593" ht="15.75" customHeight="1">
      <c r="A593" s="109"/>
      <c r="B593" s="109"/>
      <c r="F593" s="109"/>
      <c r="G593" s="109"/>
    </row>
    <row r="594" ht="15.75" customHeight="1">
      <c r="A594" s="109"/>
      <c r="B594" s="109"/>
      <c r="F594" s="109"/>
      <c r="G594" s="109"/>
    </row>
    <row r="595" ht="15.75" customHeight="1">
      <c r="A595" s="109"/>
      <c r="B595" s="109"/>
      <c r="F595" s="109"/>
      <c r="G595" s="109"/>
    </row>
    <row r="596" ht="15.75" customHeight="1">
      <c r="A596" s="109"/>
      <c r="B596" s="109"/>
      <c r="F596" s="109"/>
      <c r="G596" s="109"/>
    </row>
    <row r="597" ht="15.75" customHeight="1">
      <c r="A597" s="109"/>
      <c r="B597" s="109"/>
      <c r="F597" s="109"/>
      <c r="G597" s="109"/>
    </row>
    <row r="598" ht="15.75" customHeight="1">
      <c r="A598" s="109"/>
      <c r="B598" s="109"/>
      <c r="F598" s="109"/>
      <c r="G598" s="109"/>
    </row>
    <row r="599" ht="15.75" customHeight="1">
      <c r="A599" s="109"/>
      <c r="B599" s="109"/>
      <c r="F599" s="109"/>
      <c r="G599" s="109"/>
    </row>
    <row r="600" ht="15.75" customHeight="1">
      <c r="A600" s="109"/>
      <c r="B600" s="109"/>
      <c r="F600" s="109"/>
      <c r="G600" s="109"/>
    </row>
    <row r="601" ht="15.75" customHeight="1">
      <c r="A601" s="109"/>
      <c r="B601" s="109"/>
      <c r="F601" s="109"/>
      <c r="G601" s="109"/>
    </row>
    <row r="602" ht="15.75" customHeight="1">
      <c r="A602" s="109"/>
      <c r="B602" s="109"/>
      <c r="F602" s="109"/>
      <c r="G602" s="109"/>
    </row>
    <row r="603" ht="15.75" customHeight="1">
      <c r="A603" s="109"/>
      <c r="B603" s="109"/>
      <c r="F603" s="109"/>
      <c r="G603" s="109"/>
    </row>
    <row r="604" ht="15.75" customHeight="1">
      <c r="A604" s="109"/>
      <c r="B604" s="109"/>
      <c r="F604" s="109"/>
      <c r="G604" s="109"/>
    </row>
    <row r="605" ht="15.75" customHeight="1">
      <c r="A605" s="109"/>
      <c r="B605" s="109"/>
      <c r="F605" s="109"/>
      <c r="G605" s="109"/>
    </row>
    <row r="606" ht="15.75" customHeight="1">
      <c r="A606" s="109"/>
      <c r="B606" s="109"/>
      <c r="F606" s="109"/>
      <c r="G606" s="109"/>
    </row>
    <row r="607" ht="15.75" customHeight="1">
      <c r="A607" s="109"/>
      <c r="B607" s="109"/>
      <c r="F607" s="109"/>
      <c r="G607" s="109"/>
    </row>
    <row r="608" ht="15.75" customHeight="1">
      <c r="A608" s="109"/>
      <c r="B608" s="109"/>
      <c r="F608" s="109"/>
      <c r="G608" s="109"/>
    </row>
    <row r="609" ht="15.75" customHeight="1">
      <c r="A609" s="109"/>
      <c r="B609" s="109"/>
      <c r="F609" s="109"/>
      <c r="G609" s="109"/>
    </row>
    <row r="610" ht="15.75" customHeight="1">
      <c r="A610" s="109"/>
      <c r="B610" s="109"/>
      <c r="F610" s="109"/>
      <c r="G610" s="109"/>
    </row>
    <row r="611" ht="15.75" customHeight="1">
      <c r="A611" s="109"/>
      <c r="B611" s="109"/>
      <c r="F611" s="109"/>
      <c r="G611" s="109"/>
    </row>
    <row r="612" ht="15.75" customHeight="1">
      <c r="A612" s="109"/>
      <c r="B612" s="109"/>
      <c r="F612" s="109"/>
      <c r="G612" s="109"/>
    </row>
    <row r="613" ht="15.75" customHeight="1">
      <c r="A613" s="109"/>
      <c r="B613" s="109"/>
      <c r="F613" s="109"/>
      <c r="G613" s="109"/>
    </row>
    <row r="614" ht="15.75" customHeight="1">
      <c r="A614" s="109"/>
      <c r="B614" s="109"/>
      <c r="F614" s="109"/>
      <c r="G614" s="109"/>
    </row>
    <row r="615" ht="15.75" customHeight="1">
      <c r="A615" s="109"/>
      <c r="B615" s="109"/>
      <c r="F615" s="109"/>
      <c r="G615" s="109"/>
    </row>
    <row r="616" ht="15.75" customHeight="1">
      <c r="A616" s="109"/>
      <c r="B616" s="109"/>
      <c r="F616" s="109"/>
      <c r="G616" s="109"/>
    </row>
    <row r="617" ht="15.75" customHeight="1">
      <c r="A617" s="109"/>
      <c r="B617" s="109"/>
      <c r="F617" s="109"/>
      <c r="G617" s="109"/>
    </row>
    <row r="618" ht="15.75" customHeight="1">
      <c r="A618" s="109"/>
      <c r="B618" s="109"/>
      <c r="F618" s="109"/>
      <c r="G618" s="109"/>
    </row>
    <row r="619" ht="15.75" customHeight="1">
      <c r="A619" s="109"/>
      <c r="B619" s="109"/>
      <c r="F619" s="109"/>
      <c r="G619" s="109"/>
    </row>
    <row r="620" ht="15.75" customHeight="1">
      <c r="A620" s="109"/>
      <c r="B620" s="109"/>
      <c r="F620" s="109"/>
      <c r="G620" s="109"/>
    </row>
    <row r="621" ht="15.75" customHeight="1">
      <c r="A621" s="109"/>
      <c r="B621" s="109"/>
      <c r="F621" s="109"/>
      <c r="G621" s="109"/>
    </row>
    <row r="622" ht="15.75" customHeight="1">
      <c r="A622" s="109"/>
      <c r="B622" s="109"/>
      <c r="F622" s="109"/>
      <c r="G622" s="109"/>
    </row>
    <row r="623" ht="15.75" customHeight="1">
      <c r="A623" s="109"/>
      <c r="B623" s="109"/>
      <c r="F623" s="109"/>
      <c r="G623" s="109"/>
    </row>
    <row r="624" ht="15.75" customHeight="1">
      <c r="A624" s="109"/>
      <c r="B624" s="109"/>
      <c r="F624" s="109"/>
      <c r="G624" s="109"/>
    </row>
    <row r="625" ht="15.75" customHeight="1">
      <c r="A625" s="109"/>
      <c r="B625" s="109"/>
      <c r="F625" s="109"/>
      <c r="G625" s="109"/>
    </row>
    <row r="626" ht="15.75" customHeight="1">
      <c r="A626" s="109"/>
      <c r="B626" s="109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/>
    <row r="999" ht="15.75" customHeight="1"/>
    <row r="1000" ht="15.75" customHeight="1"/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997">
      <formula1>Codes!$G$2:$G$51</formula1>
    </dataValidation>
    <dataValidation type="list" allowBlank="1" sqref="A4:A997">
      <formula1>Codes!$C$2:$C$172</formula1>
    </dataValidation>
    <dataValidation type="list" allowBlank="1" sqref="B4:B997">
      <formula1>Codes!$E$2:$E$6</formula1>
    </dataValidation>
    <dataValidation type="list" allowBlank="1" sqref="G4:G997">
      <formula1>Codes!$A$2:$A$6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25.63"/>
    <col customWidth="1" min="5" max="6" width="12.63"/>
    <col customWidth="1" min="8" max="8" width="28.88"/>
    <col customWidth="1" min="9" max="9" width="30.5"/>
  </cols>
  <sheetData>
    <row r="1" ht="15.75" customHeight="1">
      <c r="A1" s="114" t="s">
        <v>2439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50"/>
      <c r="E2" s="117"/>
      <c r="F2" s="31"/>
      <c r="G2" s="30">
        <f>countif(G4:G1997,"Open")</f>
        <v>0</v>
      </c>
      <c r="H2" s="50"/>
      <c r="I2" s="50"/>
    </row>
    <row r="3" ht="15.75" customHeight="1">
      <c r="A3" s="242" t="s">
        <v>662</v>
      </c>
      <c r="B3" s="242" t="s">
        <v>2</v>
      </c>
      <c r="C3" s="242" t="s">
        <v>663</v>
      </c>
      <c r="D3" s="242" t="s">
        <v>664</v>
      </c>
      <c r="E3" s="243" t="s">
        <v>665</v>
      </c>
      <c r="F3" s="244" t="s">
        <v>3</v>
      </c>
      <c r="G3" s="242" t="s">
        <v>0</v>
      </c>
      <c r="H3" s="242" t="s">
        <v>337</v>
      </c>
      <c r="I3" s="242" t="s">
        <v>338</v>
      </c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</row>
    <row r="4" ht="15.75" customHeight="1">
      <c r="A4" s="30" t="s">
        <v>162</v>
      </c>
      <c r="B4" s="30" t="s">
        <v>7</v>
      </c>
      <c r="C4" s="30">
        <v>1.0</v>
      </c>
      <c r="D4" s="50" t="s">
        <v>2440</v>
      </c>
      <c r="E4" s="149">
        <v>179257.26</v>
      </c>
      <c r="F4" s="31" t="s">
        <v>52</v>
      </c>
      <c r="G4" s="50" t="s">
        <v>16</v>
      </c>
    </row>
    <row r="5" ht="15.75" customHeight="1">
      <c r="A5" s="30" t="s">
        <v>162</v>
      </c>
      <c r="B5" s="30" t="s">
        <v>7</v>
      </c>
      <c r="C5" s="30">
        <v>2.0</v>
      </c>
      <c r="D5" s="50" t="s">
        <v>1994</v>
      </c>
      <c r="E5" s="149">
        <v>193199.91</v>
      </c>
      <c r="F5" s="31" t="s">
        <v>46</v>
      </c>
      <c r="G5" s="50" t="s">
        <v>16</v>
      </c>
    </row>
    <row r="6" ht="15.75" customHeight="1">
      <c r="A6" s="30" t="s">
        <v>162</v>
      </c>
      <c r="B6" s="30" t="s">
        <v>7</v>
      </c>
      <c r="C6" s="30">
        <v>3.0</v>
      </c>
      <c r="D6" s="50" t="s">
        <v>2441</v>
      </c>
      <c r="E6" s="149">
        <v>191731.21</v>
      </c>
      <c r="F6" s="31" t="s">
        <v>46</v>
      </c>
      <c r="G6" s="50" t="s">
        <v>16</v>
      </c>
    </row>
    <row r="7" ht="15.75" customHeight="1">
      <c r="A7" s="30" t="s">
        <v>162</v>
      </c>
      <c r="B7" s="30" t="s">
        <v>7</v>
      </c>
      <c r="C7" s="30">
        <v>4.0</v>
      </c>
      <c r="D7" s="50" t="s">
        <v>2442</v>
      </c>
      <c r="E7" s="149">
        <v>192459.0</v>
      </c>
      <c r="F7" s="31" t="s">
        <v>102</v>
      </c>
      <c r="G7" s="50" t="s">
        <v>16</v>
      </c>
    </row>
    <row r="8" ht="15.75" customHeight="1">
      <c r="A8" s="30" t="s">
        <v>162</v>
      </c>
      <c r="B8" s="30" t="s">
        <v>7</v>
      </c>
      <c r="C8" s="30">
        <v>5.0</v>
      </c>
      <c r="D8" s="50" t="s">
        <v>1994</v>
      </c>
      <c r="E8" s="149">
        <v>193718.14</v>
      </c>
      <c r="F8" s="31" t="s">
        <v>46</v>
      </c>
      <c r="G8" s="50" t="s">
        <v>16</v>
      </c>
    </row>
    <row r="9" ht="15.75" customHeight="1">
      <c r="A9" s="30" t="s">
        <v>162</v>
      </c>
      <c r="B9" s="30" t="s">
        <v>7</v>
      </c>
      <c r="C9" s="30">
        <v>6.0</v>
      </c>
      <c r="D9" s="50" t="s">
        <v>2443</v>
      </c>
      <c r="E9" s="149">
        <v>193704.52</v>
      </c>
      <c r="F9" s="31" t="s">
        <v>46</v>
      </c>
      <c r="G9" s="50" t="s">
        <v>16</v>
      </c>
    </row>
    <row r="10" ht="15.75" customHeight="1">
      <c r="A10" s="30" t="s">
        <v>162</v>
      </c>
      <c r="B10" s="30" t="s">
        <v>7</v>
      </c>
      <c r="C10" s="30">
        <v>7.0</v>
      </c>
      <c r="D10" s="50" t="s">
        <v>733</v>
      </c>
      <c r="E10" s="149">
        <v>193574.16</v>
      </c>
      <c r="F10" s="31" t="s">
        <v>108</v>
      </c>
      <c r="G10" s="50" t="s">
        <v>16</v>
      </c>
    </row>
    <row r="11" ht="15.75" customHeight="1">
      <c r="A11" s="30" t="s">
        <v>162</v>
      </c>
      <c r="B11" s="30" t="s">
        <v>7</v>
      </c>
      <c r="C11" s="30">
        <v>8.0</v>
      </c>
      <c r="D11" s="50" t="s">
        <v>2441</v>
      </c>
      <c r="E11" s="149">
        <v>191977.18</v>
      </c>
      <c r="F11" s="31" t="s">
        <v>46</v>
      </c>
      <c r="G11" s="50" t="s">
        <v>16</v>
      </c>
    </row>
    <row r="12" ht="15.75" customHeight="1">
      <c r="A12" s="30" t="s">
        <v>162</v>
      </c>
      <c r="B12" s="30" t="s">
        <v>7</v>
      </c>
      <c r="C12" s="30">
        <v>9.0</v>
      </c>
      <c r="D12" s="50" t="s">
        <v>2163</v>
      </c>
      <c r="E12" s="149">
        <v>191319.19</v>
      </c>
      <c r="F12" s="31" t="s">
        <v>46</v>
      </c>
      <c r="G12" s="50" t="s">
        <v>16</v>
      </c>
    </row>
    <row r="13" ht="15.75" customHeight="1">
      <c r="A13" s="30" t="s">
        <v>162</v>
      </c>
      <c r="B13" s="30" t="s">
        <v>7</v>
      </c>
      <c r="C13" s="30">
        <v>10.0</v>
      </c>
      <c r="D13" s="50" t="s">
        <v>2444</v>
      </c>
      <c r="E13" s="149">
        <v>200000.0</v>
      </c>
      <c r="F13" s="31" t="s">
        <v>31</v>
      </c>
      <c r="G13" s="50" t="s">
        <v>16</v>
      </c>
    </row>
    <row r="14" ht="15.75" customHeight="1">
      <c r="A14" s="30" t="s">
        <v>163</v>
      </c>
      <c r="B14" s="30" t="s">
        <v>7</v>
      </c>
      <c r="C14" s="30">
        <v>1.0</v>
      </c>
      <c r="D14" s="50" t="s">
        <v>2043</v>
      </c>
      <c r="E14" s="149">
        <v>156363.22</v>
      </c>
      <c r="F14" s="31" t="s">
        <v>28</v>
      </c>
      <c r="G14" s="50" t="s">
        <v>16</v>
      </c>
    </row>
    <row r="15" ht="15.75" customHeight="1">
      <c r="A15" s="30" t="s">
        <v>163</v>
      </c>
      <c r="B15" s="30" t="s">
        <v>7</v>
      </c>
      <c r="C15" s="30">
        <v>2.0</v>
      </c>
      <c r="D15" s="50" t="s">
        <v>2445</v>
      </c>
      <c r="E15" s="149">
        <v>193499.56</v>
      </c>
      <c r="F15" s="31" t="s">
        <v>76</v>
      </c>
      <c r="G15" s="50" t="s">
        <v>16</v>
      </c>
    </row>
    <row r="16" ht="15.75" customHeight="1">
      <c r="A16" s="30" t="s">
        <v>163</v>
      </c>
      <c r="B16" s="30" t="s">
        <v>7</v>
      </c>
      <c r="C16" s="30">
        <v>3.0</v>
      </c>
      <c r="D16" s="50" t="s">
        <v>2446</v>
      </c>
      <c r="E16" s="149">
        <v>193445.39</v>
      </c>
      <c r="F16" s="31" t="s">
        <v>93</v>
      </c>
      <c r="G16" s="50" t="s">
        <v>16</v>
      </c>
    </row>
    <row r="17" ht="15.75" customHeight="1">
      <c r="A17" s="30" t="s">
        <v>163</v>
      </c>
      <c r="B17" s="30" t="s">
        <v>7</v>
      </c>
      <c r="C17" s="30">
        <v>4.0</v>
      </c>
      <c r="D17" s="50" t="s">
        <v>880</v>
      </c>
      <c r="E17" s="149">
        <v>200000.0</v>
      </c>
      <c r="F17" s="31" t="s">
        <v>31</v>
      </c>
      <c r="G17" s="50" t="s">
        <v>16</v>
      </c>
    </row>
    <row r="18" ht="15.75" customHeight="1">
      <c r="A18" s="30" t="s">
        <v>163</v>
      </c>
      <c r="B18" s="30" t="s">
        <v>7</v>
      </c>
      <c r="C18" s="30">
        <v>5.0</v>
      </c>
      <c r="D18" s="50" t="s">
        <v>880</v>
      </c>
      <c r="E18" s="149">
        <v>200000.0</v>
      </c>
      <c r="F18" s="31" t="s">
        <v>31</v>
      </c>
      <c r="G18" s="50" t="s">
        <v>16</v>
      </c>
    </row>
    <row r="19" ht="15.75" customHeight="1">
      <c r="A19" s="30" t="s">
        <v>163</v>
      </c>
      <c r="B19" s="30" t="s">
        <v>7</v>
      </c>
      <c r="C19" s="30">
        <v>6.0</v>
      </c>
      <c r="D19" s="50" t="s">
        <v>1378</v>
      </c>
      <c r="E19" s="149">
        <v>176372.39</v>
      </c>
      <c r="F19" s="31" t="s">
        <v>87</v>
      </c>
      <c r="G19" s="50" t="s">
        <v>16</v>
      </c>
    </row>
    <row r="20" ht="15.75" customHeight="1">
      <c r="A20" s="30" t="s">
        <v>164</v>
      </c>
      <c r="B20" s="30" t="s">
        <v>7</v>
      </c>
      <c r="C20" s="30">
        <v>1.0</v>
      </c>
      <c r="D20" s="50" t="s">
        <v>2447</v>
      </c>
      <c r="E20" s="149">
        <v>148956.98</v>
      </c>
      <c r="F20" s="31" t="s">
        <v>52</v>
      </c>
      <c r="G20" s="50" t="s">
        <v>16</v>
      </c>
    </row>
    <row r="21" ht="15.75" customHeight="1">
      <c r="A21" s="30" t="s">
        <v>164</v>
      </c>
      <c r="B21" s="30" t="s">
        <v>7</v>
      </c>
      <c r="C21" s="30">
        <v>2.0</v>
      </c>
      <c r="D21" s="50" t="s">
        <v>2442</v>
      </c>
      <c r="E21" s="149">
        <v>193446.4</v>
      </c>
      <c r="F21" s="31" t="s">
        <v>102</v>
      </c>
      <c r="G21" s="50" t="s">
        <v>16</v>
      </c>
    </row>
    <row r="22" ht="15.75" customHeight="1">
      <c r="A22" s="30" t="s">
        <v>164</v>
      </c>
      <c r="B22" s="30" t="s">
        <v>7</v>
      </c>
      <c r="C22" s="30">
        <v>3.0</v>
      </c>
      <c r="D22" s="50" t="s">
        <v>2443</v>
      </c>
      <c r="E22" s="149">
        <v>192322.46</v>
      </c>
      <c r="F22" s="31" t="s">
        <v>46</v>
      </c>
      <c r="G22" s="50" t="s">
        <v>16</v>
      </c>
    </row>
    <row r="23" ht="15.75" customHeight="1">
      <c r="A23" s="30" t="s">
        <v>164</v>
      </c>
      <c r="B23" s="30" t="s">
        <v>7</v>
      </c>
      <c r="C23" s="30">
        <v>4.0</v>
      </c>
      <c r="D23" s="50" t="s">
        <v>1994</v>
      </c>
      <c r="E23" s="149">
        <v>193155.96</v>
      </c>
      <c r="F23" s="31" t="s">
        <v>46</v>
      </c>
      <c r="G23" s="50" t="s">
        <v>16</v>
      </c>
    </row>
    <row r="24" ht="15.75" customHeight="1">
      <c r="A24" s="30" t="s">
        <v>164</v>
      </c>
      <c r="B24" s="30" t="s">
        <v>7</v>
      </c>
      <c r="C24" s="30">
        <v>5.0</v>
      </c>
      <c r="D24" s="50" t="s">
        <v>1994</v>
      </c>
      <c r="E24" s="149">
        <v>192857.14</v>
      </c>
      <c r="F24" s="31" t="s">
        <v>46</v>
      </c>
      <c r="G24" s="50" t="s">
        <v>16</v>
      </c>
    </row>
    <row r="25" ht="15.75" customHeight="1">
      <c r="A25" s="30" t="s">
        <v>164</v>
      </c>
      <c r="B25" s="30" t="s">
        <v>7</v>
      </c>
      <c r="C25" s="30">
        <v>6.0</v>
      </c>
      <c r="D25" s="50" t="s">
        <v>2163</v>
      </c>
      <c r="E25" s="149">
        <v>190729.98</v>
      </c>
      <c r="F25" s="31" t="s">
        <v>46</v>
      </c>
      <c r="G25" s="50" t="s">
        <v>16</v>
      </c>
    </row>
    <row r="26" ht="15.75" customHeight="1">
      <c r="A26" s="30" t="s">
        <v>164</v>
      </c>
      <c r="B26" s="30" t="s">
        <v>7</v>
      </c>
      <c r="C26" s="30">
        <v>7.0</v>
      </c>
      <c r="D26" s="50" t="s">
        <v>880</v>
      </c>
      <c r="E26" s="149">
        <v>200000.0</v>
      </c>
      <c r="F26" s="31" t="s">
        <v>31</v>
      </c>
      <c r="G26" s="50" t="s">
        <v>16</v>
      </c>
    </row>
    <row r="27" ht="15.75" customHeight="1">
      <c r="A27" s="30" t="s">
        <v>165</v>
      </c>
      <c r="B27" s="30" t="s">
        <v>7</v>
      </c>
      <c r="C27" s="30">
        <v>1.0</v>
      </c>
      <c r="D27" s="50" t="s">
        <v>880</v>
      </c>
      <c r="E27" s="149">
        <v>200000.0</v>
      </c>
      <c r="F27" s="31" t="s">
        <v>31</v>
      </c>
      <c r="G27" s="50" t="s">
        <v>16</v>
      </c>
    </row>
    <row r="28" ht="15.75" customHeight="1">
      <c r="A28" s="30" t="s">
        <v>165</v>
      </c>
      <c r="B28" s="30" t="s">
        <v>7</v>
      </c>
      <c r="C28" s="30">
        <v>2.0</v>
      </c>
      <c r="D28" s="50" t="s">
        <v>2077</v>
      </c>
      <c r="E28" s="149">
        <v>199950.25</v>
      </c>
      <c r="F28" s="31" t="s">
        <v>46</v>
      </c>
      <c r="G28" s="50" t="s">
        <v>16</v>
      </c>
    </row>
    <row r="29" ht="15.75" customHeight="1">
      <c r="A29" s="30" t="s">
        <v>165</v>
      </c>
      <c r="B29" s="30" t="s">
        <v>7</v>
      </c>
      <c r="C29" s="30">
        <v>3.0</v>
      </c>
      <c r="D29" s="50" t="s">
        <v>2448</v>
      </c>
      <c r="E29" s="149">
        <v>169958.48</v>
      </c>
      <c r="F29" s="31" t="s">
        <v>8</v>
      </c>
      <c r="G29" s="50" t="s">
        <v>16</v>
      </c>
    </row>
    <row r="30" ht="15.75" customHeight="1">
      <c r="A30" s="30" t="s">
        <v>165</v>
      </c>
      <c r="B30" s="30" t="s">
        <v>7</v>
      </c>
      <c r="C30" s="30">
        <v>4.0</v>
      </c>
      <c r="D30" s="50" t="s">
        <v>2449</v>
      </c>
      <c r="E30" s="149">
        <v>190851.98</v>
      </c>
      <c r="F30" s="31" t="s">
        <v>24</v>
      </c>
      <c r="G30" s="50" t="s">
        <v>16</v>
      </c>
    </row>
    <row r="31" ht="15.75" customHeight="1">
      <c r="A31" s="30" t="s">
        <v>165</v>
      </c>
      <c r="B31" s="30" t="s">
        <v>7</v>
      </c>
      <c r="C31" s="30">
        <v>5.0</v>
      </c>
      <c r="D31" s="50" t="s">
        <v>2043</v>
      </c>
      <c r="E31" s="149">
        <v>165507.0</v>
      </c>
      <c r="F31" s="31" t="s">
        <v>28</v>
      </c>
      <c r="G31" s="50" t="s">
        <v>16</v>
      </c>
    </row>
    <row r="32" ht="15.75" customHeight="1">
      <c r="A32" s="30" t="s">
        <v>165</v>
      </c>
      <c r="B32" s="30" t="s">
        <v>7</v>
      </c>
      <c r="C32" s="30">
        <v>6.0</v>
      </c>
      <c r="D32" s="50" t="s">
        <v>2450</v>
      </c>
      <c r="E32" s="149">
        <v>179200.29</v>
      </c>
      <c r="F32" s="31" t="s">
        <v>117</v>
      </c>
      <c r="G32" s="50" t="s">
        <v>16</v>
      </c>
    </row>
    <row r="33" ht="15.75" customHeight="1">
      <c r="A33" s="30" t="s">
        <v>165</v>
      </c>
      <c r="B33" s="30" t="s">
        <v>7</v>
      </c>
      <c r="C33" s="30">
        <v>7.0</v>
      </c>
      <c r="D33" s="50" t="s">
        <v>2451</v>
      </c>
      <c r="E33" s="149">
        <v>176480.89</v>
      </c>
      <c r="F33" s="31" t="s">
        <v>8</v>
      </c>
      <c r="G33" s="50" t="s">
        <v>16</v>
      </c>
    </row>
    <row r="34" ht="15.75" customHeight="1">
      <c r="A34" s="30" t="s">
        <v>165</v>
      </c>
      <c r="B34" s="30" t="s">
        <v>7</v>
      </c>
      <c r="C34" s="30">
        <v>8.0</v>
      </c>
      <c r="D34" s="50" t="s">
        <v>2450</v>
      </c>
      <c r="E34" s="149">
        <v>153328.23</v>
      </c>
      <c r="F34" s="31" t="s">
        <v>117</v>
      </c>
      <c r="G34" s="50" t="s">
        <v>16</v>
      </c>
    </row>
    <row r="35" ht="15.75" customHeight="1">
      <c r="A35" s="30" t="s">
        <v>165</v>
      </c>
      <c r="B35" s="30" t="s">
        <v>7</v>
      </c>
      <c r="C35" s="30">
        <v>9.0</v>
      </c>
      <c r="D35" s="50" t="s">
        <v>739</v>
      </c>
      <c r="E35" s="149">
        <v>190862.21</v>
      </c>
      <c r="F35" s="31" t="s">
        <v>55</v>
      </c>
      <c r="G35" s="50" t="s">
        <v>16</v>
      </c>
    </row>
    <row r="36" ht="15.75" customHeight="1">
      <c r="A36" s="30" t="s">
        <v>166</v>
      </c>
      <c r="B36" s="30" t="s">
        <v>7</v>
      </c>
      <c r="C36" s="30">
        <v>1.0</v>
      </c>
      <c r="D36" s="50" t="s">
        <v>880</v>
      </c>
      <c r="E36" s="149">
        <v>200000.0</v>
      </c>
      <c r="F36" s="31" t="s">
        <v>31</v>
      </c>
      <c r="G36" s="50" t="s">
        <v>16</v>
      </c>
    </row>
    <row r="37" ht="15.75" customHeight="1">
      <c r="A37" s="30" t="s">
        <v>166</v>
      </c>
      <c r="B37" s="30" t="s">
        <v>7</v>
      </c>
      <c r="C37" s="30">
        <v>2.0</v>
      </c>
      <c r="D37" s="50" t="s">
        <v>880</v>
      </c>
      <c r="E37" s="149">
        <v>200000.0</v>
      </c>
      <c r="F37" s="31" t="s">
        <v>31</v>
      </c>
      <c r="G37" s="50" t="s">
        <v>16</v>
      </c>
    </row>
    <row r="38" ht="15.75" customHeight="1">
      <c r="A38" s="30" t="s">
        <v>166</v>
      </c>
      <c r="B38" s="30" t="s">
        <v>7</v>
      </c>
      <c r="C38" s="30">
        <v>3.0</v>
      </c>
      <c r="D38" s="50" t="s">
        <v>880</v>
      </c>
      <c r="E38" s="149">
        <v>200000.0</v>
      </c>
      <c r="F38" s="31" t="s">
        <v>31</v>
      </c>
      <c r="G38" s="50" t="s">
        <v>16</v>
      </c>
    </row>
    <row r="39" ht="15.75" customHeight="1">
      <c r="A39" s="30" t="s">
        <v>166</v>
      </c>
      <c r="B39" s="30" t="s">
        <v>7</v>
      </c>
      <c r="C39" s="30">
        <v>4.0</v>
      </c>
      <c r="D39" s="50" t="s">
        <v>2451</v>
      </c>
      <c r="E39" s="149">
        <v>178413.99</v>
      </c>
      <c r="F39" s="31" t="s">
        <v>8</v>
      </c>
      <c r="G39" s="50" t="s">
        <v>16</v>
      </c>
    </row>
    <row r="40" ht="15.75" customHeight="1">
      <c r="A40" s="30" t="s">
        <v>166</v>
      </c>
      <c r="B40" s="30" t="s">
        <v>7</v>
      </c>
      <c r="C40" s="30">
        <v>5.0</v>
      </c>
      <c r="D40" s="50" t="s">
        <v>2451</v>
      </c>
      <c r="E40" s="149">
        <v>178413.99</v>
      </c>
      <c r="F40" s="31" t="s">
        <v>8</v>
      </c>
      <c r="G40" s="50" t="s">
        <v>16</v>
      </c>
    </row>
    <row r="41" ht="15.75" customHeight="1">
      <c r="A41" s="30" t="s">
        <v>166</v>
      </c>
      <c r="B41" s="30" t="s">
        <v>7</v>
      </c>
      <c r="C41" s="30">
        <v>6.0</v>
      </c>
      <c r="D41" s="50" t="s">
        <v>2043</v>
      </c>
      <c r="E41" s="149">
        <v>158523.75</v>
      </c>
      <c r="F41" s="31" t="s">
        <v>28</v>
      </c>
      <c r="G41" s="50" t="s">
        <v>16</v>
      </c>
    </row>
    <row r="42" ht="15.75" customHeight="1">
      <c r="A42" s="30" t="s">
        <v>166</v>
      </c>
      <c r="B42" s="30" t="s">
        <v>7</v>
      </c>
      <c r="C42" s="30">
        <v>7.0</v>
      </c>
      <c r="D42" s="50" t="s">
        <v>2452</v>
      </c>
      <c r="E42" s="149">
        <v>182395.8</v>
      </c>
      <c r="F42" s="31" t="s">
        <v>87</v>
      </c>
      <c r="G42" s="50" t="s">
        <v>16</v>
      </c>
    </row>
    <row r="43" ht="15.75" customHeight="1">
      <c r="A43" s="30" t="s">
        <v>166</v>
      </c>
      <c r="B43" s="30" t="s">
        <v>7</v>
      </c>
      <c r="C43" s="30">
        <v>8.0</v>
      </c>
      <c r="D43" s="50" t="s">
        <v>880</v>
      </c>
      <c r="E43" s="149">
        <v>200000.0</v>
      </c>
      <c r="F43" s="31" t="s">
        <v>31</v>
      </c>
      <c r="G43" s="50" t="s">
        <v>16</v>
      </c>
    </row>
    <row r="44" ht="15.75" customHeight="1">
      <c r="A44" s="30" t="s">
        <v>166</v>
      </c>
      <c r="B44" s="30" t="s">
        <v>7</v>
      </c>
      <c r="C44" s="30">
        <v>9.0</v>
      </c>
      <c r="D44" s="50" t="s">
        <v>880</v>
      </c>
      <c r="E44" s="149">
        <v>200000.0</v>
      </c>
      <c r="F44" s="31" t="s">
        <v>31</v>
      </c>
      <c r="G44" s="50" t="s">
        <v>16</v>
      </c>
    </row>
    <row r="45" ht="15.75" customHeight="1">
      <c r="A45" s="30" t="s">
        <v>167</v>
      </c>
      <c r="B45" s="30" t="s">
        <v>7</v>
      </c>
      <c r="C45" s="30">
        <v>1.0</v>
      </c>
      <c r="D45" s="50" t="s">
        <v>2043</v>
      </c>
      <c r="E45" s="149">
        <v>156131.87</v>
      </c>
      <c r="F45" s="31" t="s">
        <v>28</v>
      </c>
      <c r="G45" s="50" t="s">
        <v>16</v>
      </c>
    </row>
    <row r="46" ht="15.75" customHeight="1">
      <c r="A46" s="30" t="s">
        <v>167</v>
      </c>
      <c r="B46" s="30" t="s">
        <v>7</v>
      </c>
      <c r="C46" s="30">
        <v>2.0</v>
      </c>
      <c r="D46" s="50" t="s">
        <v>2453</v>
      </c>
      <c r="E46" s="149">
        <v>144190.67</v>
      </c>
      <c r="F46" s="31" t="s">
        <v>117</v>
      </c>
      <c r="G46" s="50" t="s">
        <v>16</v>
      </c>
    </row>
    <row r="47" ht="15.75" customHeight="1">
      <c r="A47" s="30" t="s">
        <v>167</v>
      </c>
      <c r="B47" s="30" t="s">
        <v>7</v>
      </c>
      <c r="C47" s="30">
        <v>3.0</v>
      </c>
      <c r="D47" s="50" t="s">
        <v>2454</v>
      </c>
      <c r="E47" s="149">
        <v>200000.0</v>
      </c>
      <c r="F47" s="31" t="s">
        <v>31</v>
      </c>
      <c r="G47" s="50" t="s">
        <v>16</v>
      </c>
    </row>
    <row r="48" ht="15.75" customHeight="1">
      <c r="A48" s="30" t="s">
        <v>167</v>
      </c>
      <c r="B48" s="30" t="s">
        <v>7</v>
      </c>
      <c r="C48" s="30">
        <v>4.0</v>
      </c>
      <c r="D48" s="50" t="s">
        <v>2454</v>
      </c>
      <c r="E48" s="149">
        <v>200000.0</v>
      </c>
      <c r="F48" s="31" t="s">
        <v>31</v>
      </c>
      <c r="G48" s="50" t="s">
        <v>16</v>
      </c>
    </row>
    <row r="49" ht="15.75" customHeight="1">
      <c r="A49" s="30" t="s">
        <v>167</v>
      </c>
      <c r="B49" s="30" t="s">
        <v>7</v>
      </c>
      <c r="C49" s="30">
        <v>5.0</v>
      </c>
      <c r="D49" s="50" t="s">
        <v>2455</v>
      </c>
      <c r="E49" s="149">
        <v>151599.84</v>
      </c>
      <c r="F49" s="31" t="s">
        <v>46</v>
      </c>
      <c r="G49" s="50" t="s">
        <v>16</v>
      </c>
    </row>
    <row r="50" ht="15.75" customHeight="1">
      <c r="A50" s="30" t="s">
        <v>167</v>
      </c>
      <c r="B50" s="30" t="s">
        <v>7</v>
      </c>
      <c r="C50" s="30">
        <v>6.0</v>
      </c>
      <c r="D50" s="50" t="s">
        <v>2456</v>
      </c>
      <c r="E50" s="149">
        <v>159097.5</v>
      </c>
      <c r="F50" s="31" t="s">
        <v>108</v>
      </c>
      <c r="G50" s="50" t="s">
        <v>16</v>
      </c>
    </row>
    <row r="51" ht="15.75" customHeight="1">
      <c r="A51" s="30" t="s">
        <v>168</v>
      </c>
      <c r="B51" s="30" t="s">
        <v>7</v>
      </c>
      <c r="C51" s="30">
        <v>1.0</v>
      </c>
      <c r="D51" s="50" t="s">
        <v>880</v>
      </c>
      <c r="E51" s="149">
        <v>200000.0</v>
      </c>
      <c r="F51" s="31" t="s">
        <v>31</v>
      </c>
      <c r="G51" s="50" t="s">
        <v>16</v>
      </c>
    </row>
    <row r="52" ht="15.75" customHeight="1">
      <c r="A52" s="30" t="s">
        <v>168</v>
      </c>
      <c r="B52" s="30" t="s">
        <v>7</v>
      </c>
      <c r="C52" s="30">
        <v>2.0</v>
      </c>
      <c r="D52" s="50" t="s">
        <v>880</v>
      </c>
      <c r="E52" s="149">
        <v>200000.0</v>
      </c>
      <c r="F52" s="31" t="s">
        <v>31</v>
      </c>
      <c r="G52" s="50" t="s">
        <v>16</v>
      </c>
    </row>
    <row r="53" ht="15.75" customHeight="1">
      <c r="A53" s="30" t="s">
        <v>168</v>
      </c>
      <c r="B53" s="30" t="s">
        <v>7</v>
      </c>
      <c r="C53" s="30">
        <v>3.0</v>
      </c>
      <c r="D53" s="50" t="s">
        <v>2043</v>
      </c>
      <c r="E53" s="149">
        <v>129124.8</v>
      </c>
      <c r="F53" s="31" t="s">
        <v>28</v>
      </c>
      <c r="G53" s="50" t="s">
        <v>16</v>
      </c>
    </row>
    <row r="54" ht="15.75" customHeight="1">
      <c r="A54" s="30" t="s">
        <v>169</v>
      </c>
      <c r="B54" s="30" t="s">
        <v>7</v>
      </c>
      <c r="C54" s="30">
        <v>1.0</v>
      </c>
      <c r="D54" s="50" t="s">
        <v>880</v>
      </c>
      <c r="E54" s="149">
        <v>200000.0</v>
      </c>
      <c r="F54" s="31" t="s">
        <v>31</v>
      </c>
      <c r="G54" s="50" t="s">
        <v>16</v>
      </c>
    </row>
    <row r="55" ht="15.75" customHeight="1">
      <c r="A55" s="30" t="s">
        <v>169</v>
      </c>
      <c r="B55" s="30" t="s">
        <v>7</v>
      </c>
      <c r="C55" s="30">
        <v>2.0</v>
      </c>
      <c r="D55" s="50" t="s">
        <v>880</v>
      </c>
      <c r="E55" s="149">
        <v>200000.0</v>
      </c>
      <c r="F55" s="31" t="s">
        <v>31</v>
      </c>
      <c r="G55" s="50" t="s">
        <v>16</v>
      </c>
    </row>
    <row r="56" ht="15.75" customHeight="1">
      <c r="A56" s="30" t="s">
        <v>169</v>
      </c>
      <c r="B56" s="30" t="s">
        <v>7</v>
      </c>
      <c r="C56" s="30">
        <v>3.0</v>
      </c>
      <c r="D56" s="50" t="s">
        <v>880</v>
      </c>
      <c r="E56" s="149">
        <v>200000.0</v>
      </c>
      <c r="F56" s="31" t="s">
        <v>31</v>
      </c>
      <c r="G56" s="50" t="s">
        <v>16</v>
      </c>
    </row>
    <row r="57" ht="15.75" customHeight="1">
      <c r="A57" s="30" t="s">
        <v>169</v>
      </c>
      <c r="B57" s="30" t="s">
        <v>7</v>
      </c>
      <c r="C57" s="30">
        <v>4.0</v>
      </c>
      <c r="D57" s="50" t="s">
        <v>880</v>
      </c>
      <c r="E57" s="149">
        <v>200000.0</v>
      </c>
      <c r="F57" s="31" t="s">
        <v>31</v>
      </c>
      <c r="G57" s="50" t="s">
        <v>16</v>
      </c>
    </row>
    <row r="58" ht="15.75" customHeight="1">
      <c r="A58" s="30" t="s">
        <v>169</v>
      </c>
      <c r="B58" s="30" t="s">
        <v>7</v>
      </c>
      <c r="C58" s="30">
        <v>5.0</v>
      </c>
      <c r="D58" s="50" t="s">
        <v>2457</v>
      </c>
      <c r="E58" s="149">
        <v>179909.17</v>
      </c>
      <c r="F58" s="31" t="s">
        <v>43</v>
      </c>
      <c r="G58" s="50" t="s">
        <v>16</v>
      </c>
    </row>
    <row r="59" ht="15.75" customHeight="1">
      <c r="A59" s="30" t="s">
        <v>169</v>
      </c>
      <c r="B59" s="30" t="s">
        <v>7</v>
      </c>
      <c r="C59" s="30">
        <v>6.0</v>
      </c>
      <c r="D59" s="50" t="s">
        <v>2043</v>
      </c>
      <c r="E59" s="149">
        <v>158844.0</v>
      </c>
      <c r="F59" s="31" t="s">
        <v>28</v>
      </c>
      <c r="G59" s="50" t="s">
        <v>16</v>
      </c>
    </row>
    <row r="60" ht="15.75" customHeight="1">
      <c r="A60" s="30" t="s">
        <v>169</v>
      </c>
      <c r="B60" s="30" t="s">
        <v>7</v>
      </c>
      <c r="C60" s="30">
        <v>7.0</v>
      </c>
      <c r="D60" s="50" t="s">
        <v>2458</v>
      </c>
      <c r="E60" s="149">
        <v>179068.6</v>
      </c>
      <c r="F60" s="31" t="s">
        <v>46</v>
      </c>
      <c r="G60" s="50" t="s">
        <v>16</v>
      </c>
    </row>
    <row r="61" ht="15.75" customHeight="1">
      <c r="A61" s="30" t="s">
        <v>169</v>
      </c>
      <c r="B61" s="30" t="s">
        <v>7</v>
      </c>
      <c r="C61" s="30">
        <v>8.0</v>
      </c>
      <c r="D61" s="50" t="s">
        <v>1378</v>
      </c>
      <c r="E61" s="149">
        <v>169348.7</v>
      </c>
      <c r="F61" s="31" t="s">
        <v>87</v>
      </c>
      <c r="G61" s="50" t="s">
        <v>16</v>
      </c>
    </row>
    <row r="62" ht="15.75" customHeight="1">
      <c r="A62" s="30" t="s">
        <v>170</v>
      </c>
      <c r="B62" s="30" t="s">
        <v>7</v>
      </c>
      <c r="C62" s="30">
        <v>1.0</v>
      </c>
      <c r="D62" s="50" t="s">
        <v>2043</v>
      </c>
      <c r="E62" s="149">
        <v>183849.12</v>
      </c>
      <c r="F62" s="31" t="s">
        <v>28</v>
      </c>
      <c r="G62" s="50" t="s">
        <v>16</v>
      </c>
    </row>
    <row r="63" ht="15.75" customHeight="1">
      <c r="A63" s="30" t="s">
        <v>170</v>
      </c>
      <c r="B63" s="30" t="s">
        <v>7</v>
      </c>
      <c r="C63" s="30">
        <v>2.0</v>
      </c>
      <c r="D63" s="50" t="s">
        <v>2459</v>
      </c>
      <c r="E63" s="149">
        <v>77498.25</v>
      </c>
      <c r="F63" s="31" t="s">
        <v>52</v>
      </c>
      <c r="G63" s="50" t="s">
        <v>16</v>
      </c>
    </row>
    <row r="64" ht="15.75" customHeight="1">
      <c r="A64" s="30" t="s">
        <v>170</v>
      </c>
      <c r="B64" s="30" t="s">
        <v>7</v>
      </c>
      <c r="C64" s="30">
        <v>3.0</v>
      </c>
      <c r="D64" s="50" t="s">
        <v>2460</v>
      </c>
      <c r="E64" s="149">
        <v>91497.17</v>
      </c>
      <c r="F64" s="31" t="s">
        <v>52</v>
      </c>
      <c r="G64" s="50" t="s">
        <v>16</v>
      </c>
    </row>
    <row r="65" ht="15.75" customHeight="1">
      <c r="A65" s="30" t="s">
        <v>170</v>
      </c>
      <c r="B65" s="30" t="s">
        <v>7</v>
      </c>
      <c r="C65" s="30">
        <v>4.0</v>
      </c>
      <c r="D65" s="50" t="s">
        <v>880</v>
      </c>
      <c r="E65" s="149">
        <v>200000.0</v>
      </c>
      <c r="F65" s="31" t="s">
        <v>31</v>
      </c>
      <c r="G65" s="50" t="s">
        <v>16</v>
      </c>
    </row>
    <row r="66" ht="15.75" customHeight="1">
      <c r="A66" s="30" t="s">
        <v>171</v>
      </c>
      <c r="B66" s="30" t="s">
        <v>7</v>
      </c>
      <c r="C66" s="30">
        <v>1.0</v>
      </c>
      <c r="D66" s="50" t="s">
        <v>880</v>
      </c>
      <c r="E66" s="149">
        <v>200000.0</v>
      </c>
      <c r="F66" s="31" t="s">
        <v>31</v>
      </c>
      <c r="G66" s="50" t="s">
        <v>16</v>
      </c>
    </row>
    <row r="67" ht="15.75" customHeight="1">
      <c r="A67" s="30" t="s">
        <v>171</v>
      </c>
      <c r="B67" s="30" t="s">
        <v>7</v>
      </c>
      <c r="C67" s="30">
        <v>2.0</v>
      </c>
      <c r="D67" s="50" t="s">
        <v>2123</v>
      </c>
      <c r="E67" s="149">
        <v>185933.09</v>
      </c>
      <c r="F67" s="31" t="s">
        <v>46</v>
      </c>
      <c r="G67" s="50" t="s">
        <v>16</v>
      </c>
    </row>
    <row r="68" ht="15.75" customHeight="1">
      <c r="A68" s="30" t="s">
        <v>171</v>
      </c>
      <c r="B68" s="30" t="s">
        <v>7</v>
      </c>
      <c r="C68" s="30">
        <v>3.0</v>
      </c>
      <c r="D68" s="50" t="s">
        <v>2461</v>
      </c>
      <c r="E68" s="149">
        <v>189225.59</v>
      </c>
      <c r="F68" s="31" t="s">
        <v>93</v>
      </c>
      <c r="G68" s="50" t="s">
        <v>16</v>
      </c>
    </row>
    <row r="69" ht="15.75" customHeight="1">
      <c r="A69" s="30" t="s">
        <v>171</v>
      </c>
      <c r="B69" s="30" t="s">
        <v>7</v>
      </c>
      <c r="C69" s="30">
        <v>4.0</v>
      </c>
      <c r="D69" s="50" t="s">
        <v>2442</v>
      </c>
      <c r="E69" s="149">
        <v>189076.92</v>
      </c>
      <c r="F69" s="31" t="s">
        <v>102</v>
      </c>
      <c r="G69" s="50" t="s">
        <v>16</v>
      </c>
    </row>
    <row r="70" ht="15.75" customHeight="1">
      <c r="A70" s="30" t="s">
        <v>171</v>
      </c>
      <c r="B70" s="30" t="s">
        <v>7</v>
      </c>
      <c r="C70" s="30">
        <v>5.0</v>
      </c>
      <c r="D70" s="50" t="s">
        <v>2462</v>
      </c>
      <c r="E70" s="149">
        <v>180842.71</v>
      </c>
      <c r="F70" s="31" t="s">
        <v>43</v>
      </c>
      <c r="G70" s="50" t="s">
        <v>16</v>
      </c>
    </row>
    <row r="71" ht="15.75" customHeight="1">
      <c r="A71" s="30" t="s">
        <v>172</v>
      </c>
      <c r="B71" s="30" t="s">
        <v>7</v>
      </c>
      <c r="C71" s="30">
        <v>1.0</v>
      </c>
      <c r="D71" s="50" t="s">
        <v>880</v>
      </c>
      <c r="E71" s="149">
        <v>200000.0</v>
      </c>
      <c r="F71" s="31" t="s">
        <v>31</v>
      </c>
      <c r="G71" s="50" t="s">
        <v>16</v>
      </c>
    </row>
    <row r="72" ht="15.75" customHeight="1">
      <c r="A72" s="30" t="s">
        <v>172</v>
      </c>
      <c r="B72" s="30" t="s">
        <v>7</v>
      </c>
      <c r="C72" s="30">
        <v>2.0</v>
      </c>
      <c r="D72" s="50" t="s">
        <v>880</v>
      </c>
      <c r="E72" s="149">
        <v>200000.0</v>
      </c>
      <c r="F72" s="31" t="s">
        <v>31</v>
      </c>
      <c r="G72" s="50" t="s">
        <v>16</v>
      </c>
    </row>
    <row r="73" ht="15.75" customHeight="1">
      <c r="A73" s="30" t="s">
        <v>172</v>
      </c>
      <c r="B73" s="30" t="s">
        <v>7</v>
      </c>
      <c r="C73" s="30">
        <v>3.0</v>
      </c>
      <c r="D73" s="50" t="s">
        <v>2443</v>
      </c>
      <c r="E73" s="149">
        <v>133122.55</v>
      </c>
      <c r="F73" s="31" t="s">
        <v>46</v>
      </c>
      <c r="G73" s="50" t="s">
        <v>16</v>
      </c>
    </row>
    <row r="74" ht="15.75" customHeight="1">
      <c r="A74" s="30" t="s">
        <v>172</v>
      </c>
      <c r="B74" s="30" t="s">
        <v>7</v>
      </c>
      <c r="C74" s="30">
        <v>4.0</v>
      </c>
      <c r="D74" s="50" t="s">
        <v>880</v>
      </c>
      <c r="E74" s="149">
        <v>200000.0</v>
      </c>
      <c r="F74" s="31" t="s">
        <v>31</v>
      </c>
      <c r="G74" s="50" t="s">
        <v>16</v>
      </c>
    </row>
    <row r="75" ht="15.75" customHeight="1">
      <c r="A75" s="30" t="s">
        <v>172</v>
      </c>
      <c r="B75" s="30" t="s">
        <v>7</v>
      </c>
      <c r="C75" s="30">
        <v>5.0</v>
      </c>
      <c r="D75" s="50" t="s">
        <v>2463</v>
      </c>
      <c r="E75" s="149">
        <v>199151.44</v>
      </c>
      <c r="F75" s="31" t="s">
        <v>46</v>
      </c>
      <c r="G75" s="50" t="s">
        <v>16</v>
      </c>
    </row>
    <row r="76" ht="15.75" customHeight="1">
      <c r="A76" s="30" t="s">
        <v>172</v>
      </c>
      <c r="B76" s="30" t="s">
        <v>7</v>
      </c>
      <c r="C76" s="30">
        <v>6.0</v>
      </c>
      <c r="D76" s="50" t="s">
        <v>2463</v>
      </c>
      <c r="E76" s="149">
        <v>191559.53</v>
      </c>
      <c r="F76" s="31" t="s">
        <v>46</v>
      </c>
      <c r="G76" s="50" t="s">
        <v>16</v>
      </c>
    </row>
    <row r="77" ht="15.75" customHeight="1">
      <c r="A77" s="30" t="s">
        <v>172</v>
      </c>
      <c r="B77" s="30" t="s">
        <v>7</v>
      </c>
      <c r="C77" s="30">
        <v>7.0</v>
      </c>
      <c r="D77" s="50" t="s">
        <v>2443</v>
      </c>
      <c r="E77" s="149">
        <v>56653.25</v>
      </c>
      <c r="F77" s="31" t="s">
        <v>46</v>
      </c>
      <c r="G77" s="50" t="s">
        <v>16</v>
      </c>
    </row>
    <row r="78" ht="15.75" customHeight="1">
      <c r="A78" s="30" t="s">
        <v>172</v>
      </c>
      <c r="B78" s="30" t="s">
        <v>7</v>
      </c>
      <c r="C78" s="30">
        <v>8.0</v>
      </c>
      <c r="D78" s="50" t="s">
        <v>880</v>
      </c>
      <c r="E78" s="149">
        <v>200000.0</v>
      </c>
      <c r="F78" s="31" t="s">
        <v>31</v>
      </c>
      <c r="G78" s="50" t="s">
        <v>16</v>
      </c>
    </row>
    <row r="79" ht="15.75" customHeight="1">
      <c r="A79" s="30" t="s">
        <v>172</v>
      </c>
      <c r="B79" s="30" t="s">
        <v>7</v>
      </c>
      <c r="C79" s="30">
        <v>9.0</v>
      </c>
      <c r="D79" s="50" t="s">
        <v>880</v>
      </c>
      <c r="E79" s="149">
        <v>200000.0</v>
      </c>
      <c r="F79" s="31" t="s">
        <v>31</v>
      </c>
      <c r="G79" s="50" t="s">
        <v>16</v>
      </c>
    </row>
    <row r="80" ht="15.75" customHeight="1">
      <c r="A80" s="30" t="s">
        <v>172</v>
      </c>
      <c r="B80" s="30" t="s">
        <v>7</v>
      </c>
      <c r="C80" s="30">
        <v>10.0</v>
      </c>
      <c r="D80" s="50" t="s">
        <v>880</v>
      </c>
      <c r="E80" s="149">
        <v>200000.0</v>
      </c>
      <c r="F80" s="31" t="s">
        <v>31</v>
      </c>
      <c r="G80" s="50" t="s">
        <v>16</v>
      </c>
    </row>
    <row r="81" ht="15.75" customHeight="1">
      <c r="A81" s="30" t="s">
        <v>172</v>
      </c>
      <c r="B81" s="30" t="s">
        <v>7</v>
      </c>
      <c r="C81" s="30">
        <v>11.0</v>
      </c>
      <c r="D81" s="50" t="s">
        <v>880</v>
      </c>
      <c r="E81" s="149">
        <v>200000.0</v>
      </c>
      <c r="F81" s="31" t="s">
        <v>31</v>
      </c>
      <c r="G81" s="50" t="s">
        <v>16</v>
      </c>
    </row>
    <row r="82" ht="15.75" customHeight="1">
      <c r="A82" s="30" t="s">
        <v>173</v>
      </c>
      <c r="B82" s="30" t="s">
        <v>7</v>
      </c>
      <c r="C82" s="30">
        <v>1.0</v>
      </c>
      <c r="D82" s="50" t="s">
        <v>2458</v>
      </c>
      <c r="E82" s="149">
        <v>188804.9</v>
      </c>
      <c r="F82" s="31" t="s">
        <v>46</v>
      </c>
      <c r="G82" s="50" t="s">
        <v>16</v>
      </c>
    </row>
    <row r="83" ht="15.75" customHeight="1">
      <c r="A83" s="30" t="s">
        <v>173</v>
      </c>
      <c r="B83" s="30" t="s">
        <v>7</v>
      </c>
      <c r="C83" s="30">
        <v>2.0</v>
      </c>
      <c r="D83" s="50" t="s">
        <v>794</v>
      </c>
      <c r="E83" s="149">
        <v>182273.79</v>
      </c>
      <c r="F83" s="31" t="s">
        <v>46</v>
      </c>
      <c r="G83" s="50" t="s">
        <v>16</v>
      </c>
    </row>
    <row r="84" ht="15.75" customHeight="1">
      <c r="A84" s="30" t="s">
        <v>173</v>
      </c>
      <c r="B84" s="30" t="s">
        <v>7</v>
      </c>
      <c r="C84" s="30">
        <v>3.0</v>
      </c>
      <c r="D84" s="50" t="s">
        <v>794</v>
      </c>
      <c r="E84" s="149">
        <v>187523.9</v>
      </c>
      <c r="F84" s="31" t="s">
        <v>46</v>
      </c>
      <c r="G84" s="50" t="s">
        <v>16</v>
      </c>
    </row>
    <row r="85" ht="15.75" customHeight="1">
      <c r="A85" s="30" t="s">
        <v>173</v>
      </c>
      <c r="B85" s="30" t="s">
        <v>7</v>
      </c>
      <c r="C85" s="30">
        <v>7.0</v>
      </c>
      <c r="D85" s="50" t="s">
        <v>2123</v>
      </c>
      <c r="E85" s="149">
        <v>189648.29</v>
      </c>
      <c r="F85" s="31" t="s">
        <v>46</v>
      </c>
      <c r="G85" s="50" t="s">
        <v>16</v>
      </c>
    </row>
    <row r="86" ht="15.75" customHeight="1">
      <c r="A86" s="30" t="s">
        <v>173</v>
      </c>
      <c r="B86" s="30" t="s">
        <v>7</v>
      </c>
      <c r="C86" s="30">
        <v>8.0</v>
      </c>
      <c r="D86" s="50" t="s">
        <v>880</v>
      </c>
      <c r="E86" s="149">
        <v>200000.0</v>
      </c>
      <c r="F86" s="31" t="s">
        <v>31</v>
      </c>
      <c r="G86" s="50" t="s">
        <v>16</v>
      </c>
    </row>
    <row r="87" ht="15.75" customHeight="1">
      <c r="A87" s="30" t="s">
        <v>173</v>
      </c>
      <c r="B87" s="30" t="s">
        <v>7</v>
      </c>
      <c r="C87" s="30">
        <v>9.0</v>
      </c>
      <c r="D87" s="50" t="s">
        <v>2123</v>
      </c>
      <c r="E87" s="149">
        <v>155521.28</v>
      </c>
      <c r="F87" s="31" t="s">
        <v>46</v>
      </c>
      <c r="G87" s="50" t="s">
        <v>16</v>
      </c>
    </row>
    <row r="88" ht="15.75" customHeight="1">
      <c r="A88" s="30" t="s">
        <v>173</v>
      </c>
      <c r="B88" s="30" t="s">
        <v>7</v>
      </c>
      <c r="C88" s="30">
        <v>10.0</v>
      </c>
      <c r="D88" s="50" t="s">
        <v>2442</v>
      </c>
      <c r="E88" s="149">
        <v>127926.3</v>
      </c>
      <c r="F88" s="31" t="s">
        <v>102</v>
      </c>
      <c r="G88" s="50" t="s">
        <v>16</v>
      </c>
    </row>
    <row r="89" ht="15.75" customHeight="1">
      <c r="A89" s="30" t="s">
        <v>173</v>
      </c>
      <c r="B89" s="30" t="s">
        <v>7</v>
      </c>
      <c r="C89" s="30">
        <v>11.0</v>
      </c>
      <c r="D89" s="50" t="s">
        <v>2043</v>
      </c>
      <c r="E89" s="149">
        <v>179852.4</v>
      </c>
      <c r="F89" s="31" t="s">
        <v>28</v>
      </c>
      <c r="G89" s="50" t="s">
        <v>16</v>
      </c>
    </row>
    <row r="90" ht="15.75" customHeight="1">
      <c r="A90" s="30" t="s">
        <v>173</v>
      </c>
      <c r="B90" s="30" t="s">
        <v>7</v>
      </c>
      <c r="C90" s="30">
        <v>12.0</v>
      </c>
      <c r="D90" s="50" t="s">
        <v>848</v>
      </c>
      <c r="E90" s="149">
        <v>191446.3</v>
      </c>
      <c r="F90" s="31" t="s">
        <v>46</v>
      </c>
      <c r="G90" s="50" t="s">
        <v>16</v>
      </c>
    </row>
    <row r="91" ht="15.75" customHeight="1">
      <c r="A91" s="135" t="s">
        <v>173</v>
      </c>
      <c r="B91" s="135" t="s">
        <v>7</v>
      </c>
      <c r="C91" s="135">
        <v>13.0</v>
      </c>
      <c r="D91" s="63" t="s">
        <v>2464</v>
      </c>
      <c r="E91" s="150">
        <v>191268.14</v>
      </c>
      <c r="F91" s="137" t="s">
        <v>28</v>
      </c>
      <c r="G91" s="50" t="s">
        <v>16</v>
      </c>
    </row>
    <row r="92" ht="15.75" customHeight="1">
      <c r="A92" s="30" t="s">
        <v>162</v>
      </c>
      <c r="B92" s="30" t="s">
        <v>12</v>
      </c>
      <c r="C92" s="30">
        <v>1.0</v>
      </c>
      <c r="D92" s="50" t="s">
        <v>2465</v>
      </c>
      <c r="E92" s="149">
        <v>92096.14</v>
      </c>
      <c r="F92" s="31" t="s">
        <v>55</v>
      </c>
      <c r="G92" s="50" t="s">
        <v>16</v>
      </c>
    </row>
    <row r="93" ht="15.75" customHeight="1">
      <c r="A93" s="30" t="s">
        <v>162</v>
      </c>
      <c r="B93" s="30" t="s">
        <v>12</v>
      </c>
      <c r="C93" s="30">
        <v>2.0</v>
      </c>
      <c r="D93" s="50" t="s">
        <v>2466</v>
      </c>
      <c r="E93" s="149">
        <v>192684.28</v>
      </c>
      <c r="F93" s="31" t="s">
        <v>46</v>
      </c>
      <c r="G93" s="50" t="s">
        <v>16</v>
      </c>
    </row>
    <row r="94" ht="15.75" customHeight="1">
      <c r="A94" s="30" t="s">
        <v>162</v>
      </c>
      <c r="B94" s="30" t="s">
        <v>12</v>
      </c>
      <c r="C94" s="30">
        <v>3.0</v>
      </c>
      <c r="D94" s="50" t="s">
        <v>2466</v>
      </c>
      <c r="E94" s="149">
        <v>196779.41</v>
      </c>
      <c r="F94" s="31" t="s">
        <v>46</v>
      </c>
      <c r="G94" s="50" t="s">
        <v>16</v>
      </c>
    </row>
    <row r="95" ht="15.75" customHeight="1">
      <c r="A95" s="30" t="s">
        <v>162</v>
      </c>
      <c r="B95" s="30" t="s">
        <v>12</v>
      </c>
      <c r="C95" s="30">
        <v>4.0</v>
      </c>
      <c r="D95" s="50" t="s">
        <v>2467</v>
      </c>
      <c r="E95" s="149">
        <v>197805.63</v>
      </c>
      <c r="F95" s="31" t="s">
        <v>46</v>
      </c>
      <c r="G95" s="50" t="s">
        <v>16</v>
      </c>
    </row>
    <row r="96" ht="15.75" customHeight="1">
      <c r="A96" s="30" t="s">
        <v>162</v>
      </c>
      <c r="B96" s="30" t="s">
        <v>12</v>
      </c>
      <c r="C96" s="30">
        <v>5.0</v>
      </c>
      <c r="D96" s="50" t="s">
        <v>2468</v>
      </c>
      <c r="E96" s="149">
        <v>197406.15</v>
      </c>
      <c r="F96" s="31" t="s">
        <v>46</v>
      </c>
      <c r="G96" s="50" t="s">
        <v>16</v>
      </c>
    </row>
    <row r="97" ht="15.75" customHeight="1">
      <c r="A97" s="30" t="s">
        <v>162</v>
      </c>
      <c r="B97" s="30" t="s">
        <v>12</v>
      </c>
      <c r="C97" s="30">
        <v>6.0</v>
      </c>
      <c r="D97" s="50" t="s">
        <v>880</v>
      </c>
      <c r="E97" s="149">
        <v>200000.0</v>
      </c>
      <c r="F97" s="31" t="s">
        <v>31</v>
      </c>
      <c r="G97" s="50" t="s">
        <v>16</v>
      </c>
    </row>
    <row r="98" ht="15.75" customHeight="1">
      <c r="A98" s="30" t="s">
        <v>162</v>
      </c>
      <c r="B98" s="30" t="s">
        <v>12</v>
      </c>
      <c r="C98" s="30">
        <v>7.0</v>
      </c>
      <c r="D98" s="50" t="s">
        <v>2467</v>
      </c>
      <c r="E98" s="149">
        <v>197333.62</v>
      </c>
      <c r="F98" s="31" t="s">
        <v>46</v>
      </c>
      <c r="G98" s="50" t="s">
        <v>16</v>
      </c>
    </row>
    <row r="99" ht="15.75" customHeight="1">
      <c r="A99" s="30" t="s">
        <v>162</v>
      </c>
      <c r="B99" s="30" t="s">
        <v>12</v>
      </c>
      <c r="C99" s="30">
        <v>8.0</v>
      </c>
      <c r="D99" s="50" t="s">
        <v>2440</v>
      </c>
      <c r="E99" s="149">
        <v>152603.79</v>
      </c>
      <c r="F99" s="31" t="s">
        <v>52</v>
      </c>
      <c r="G99" s="50" t="s">
        <v>16</v>
      </c>
    </row>
    <row r="100" ht="15.75" customHeight="1">
      <c r="A100" s="30" t="s">
        <v>162</v>
      </c>
      <c r="B100" s="30" t="s">
        <v>12</v>
      </c>
      <c r="C100" s="30">
        <v>9.0</v>
      </c>
      <c r="D100" s="50" t="s">
        <v>2440</v>
      </c>
      <c r="E100" s="149">
        <v>152935.18</v>
      </c>
      <c r="F100" s="31" t="s">
        <v>52</v>
      </c>
      <c r="G100" s="50" t="s">
        <v>16</v>
      </c>
    </row>
    <row r="101" ht="15.75" customHeight="1">
      <c r="A101" s="30" t="s">
        <v>163</v>
      </c>
      <c r="B101" s="30" t="s">
        <v>12</v>
      </c>
      <c r="C101" s="30">
        <v>1.0</v>
      </c>
      <c r="D101" s="50" t="s">
        <v>880</v>
      </c>
      <c r="E101" s="149">
        <v>200000.0</v>
      </c>
      <c r="F101" s="31" t="s">
        <v>31</v>
      </c>
      <c r="G101" s="50" t="s">
        <v>16</v>
      </c>
    </row>
    <row r="102" ht="15.75" customHeight="1">
      <c r="A102" s="30" t="s">
        <v>163</v>
      </c>
      <c r="B102" s="30" t="s">
        <v>12</v>
      </c>
      <c r="C102" s="30">
        <v>2.0</v>
      </c>
      <c r="D102" s="50" t="s">
        <v>880</v>
      </c>
      <c r="E102" s="149">
        <v>200000.0</v>
      </c>
      <c r="F102" s="31" t="s">
        <v>31</v>
      </c>
      <c r="G102" s="50" t="s">
        <v>16</v>
      </c>
    </row>
    <row r="103" ht="15.75" customHeight="1">
      <c r="A103" s="30" t="s">
        <v>163</v>
      </c>
      <c r="B103" s="30" t="s">
        <v>12</v>
      </c>
      <c r="C103" s="30">
        <v>3.0</v>
      </c>
      <c r="D103" s="50" t="s">
        <v>880</v>
      </c>
      <c r="E103" s="149">
        <v>200000.0</v>
      </c>
      <c r="F103" s="31" t="s">
        <v>31</v>
      </c>
      <c r="G103" s="50" t="s">
        <v>16</v>
      </c>
    </row>
    <row r="104" ht="15.75" customHeight="1">
      <c r="A104" s="30" t="s">
        <v>163</v>
      </c>
      <c r="B104" s="30" t="s">
        <v>12</v>
      </c>
      <c r="C104" s="30">
        <v>4.0</v>
      </c>
      <c r="D104" s="50" t="s">
        <v>2453</v>
      </c>
      <c r="E104" s="149">
        <v>195961.38</v>
      </c>
      <c r="F104" s="31" t="s">
        <v>117</v>
      </c>
      <c r="G104" s="50" t="s">
        <v>16</v>
      </c>
    </row>
    <row r="105" ht="15.75" customHeight="1">
      <c r="A105" s="30" t="s">
        <v>163</v>
      </c>
      <c r="B105" s="30" t="s">
        <v>12</v>
      </c>
      <c r="C105" s="30">
        <v>5.0</v>
      </c>
      <c r="D105" s="50" t="s">
        <v>1378</v>
      </c>
      <c r="E105" s="149">
        <v>197889.89</v>
      </c>
      <c r="F105" s="31" t="s">
        <v>87</v>
      </c>
      <c r="G105" s="50" t="s">
        <v>16</v>
      </c>
    </row>
    <row r="106" ht="15.75" customHeight="1">
      <c r="A106" s="30" t="s">
        <v>163</v>
      </c>
      <c r="B106" s="30" t="s">
        <v>12</v>
      </c>
      <c r="C106" s="30">
        <v>6.0</v>
      </c>
      <c r="D106" s="50" t="s">
        <v>1378</v>
      </c>
      <c r="E106" s="149">
        <v>193808.33</v>
      </c>
      <c r="F106" s="31" t="s">
        <v>87</v>
      </c>
      <c r="G106" s="50" t="s">
        <v>16</v>
      </c>
    </row>
    <row r="107" ht="15.75" customHeight="1">
      <c r="A107" s="30" t="s">
        <v>163</v>
      </c>
      <c r="B107" s="30" t="s">
        <v>12</v>
      </c>
      <c r="C107" s="30">
        <v>7.0</v>
      </c>
      <c r="D107" s="50" t="s">
        <v>2469</v>
      </c>
      <c r="E107" s="149">
        <v>182515.97</v>
      </c>
      <c r="F107" s="31" t="s">
        <v>111</v>
      </c>
      <c r="G107" s="50" t="s">
        <v>16</v>
      </c>
    </row>
    <row r="108" ht="15.75" customHeight="1">
      <c r="A108" s="30" t="s">
        <v>164</v>
      </c>
      <c r="B108" s="30" t="s">
        <v>12</v>
      </c>
      <c r="C108" s="30">
        <v>1.0</v>
      </c>
      <c r="D108" s="50" t="s">
        <v>880</v>
      </c>
      <c r="E108" s="149">
        <v>200000.0</v>
      </c>
      <c r="F108" s="31" t="s">
        <v>31</v>
      </c>
      <c r="G108" s="50" t="s">
        <v>16</v>
      </c>
    </row>
    <row r="109" ht="15.75" customHeight="1">
      <c r="A109" s="30" t="s">
        <v>164</v>
      </c>
      <c r="B109" s="30" t="s">
        <v>12</v>
      </c>
      <c r="C109" s="30">
        <v>2.0</v>
      </c>
      <c r="D109" s="50" t="s">
        <v>2011</v>
      </c>
      <c r="E109" s="149">
        <v>196915.76</v>
      </c>
      <c r="F109" s="31" t="s">
        <v>46</v>
      </c>
      <c r="G109" s="50" t="s">
        <v>16</v>
      </c>
    </row>
    <row r="110" ht="15.75" customHeight="1">
      <c r="A110" s="30" t="s">
        <v>164</v>
      </c>
      <c r="B110" s="30" t="s">
        <v>12</v>
      </c>
      <c r="C110" s="30">
        <v>3.0</v>
      </c>
      <c r="D110" s="50" t="s">
        <v>739</v>
      </c>
      <c r="E110" s="149">
        <v>97869.13</v>
      </c>
      <c r="F110" s="31" t="s">
        <v>55</v>
      </c>
      <c r="G110" s="50" t="s">
        <v>16</v>
      </c>
    </row>
    <row r="111" ht="15.75" customHeight="1">
      <c r="A111" s="30" t="s">
        <v>164</v>
      </c>
      <c r="B111" s="30" t="s">
        <v>12</v>
      </c>
      <c r="C111" s="30">
        <v>4.0</v>
      </c>
      <c r="D111" s="50" t="s">
        <v>2467</v>
      </c>
      <c r="E111" s="149">
        <v>197494.08</v>
      </c>
      <c r="F111" s="31" t="s">
        <v>46</v>
      </c>
      <c r="G111" s="50" t="s">
        <v>16</v>
      </c>
    </row>
    <row r="112" ht="15.75" customHeight="1">
      <c r="A112" s="30" t="s">
        <v>164</v>
      </c>
      <c r="B112" s="30" t="s">
        <v>12</v>
      </c>
      <c r="C112" s="30">
        <v>5.0</v>
      </c>
      <c r="D112" s="50" t="s">
        <v>2470</v>
      </c>
      <c r="E112" s="149">
        <v>189459.63</v>
      </c>
      <c r="F112" s="31" t="s">
        <v>96</v>
      </c>
      <c r="G112" s="50" t="s">
        <v>16</v>
      </c>
    </row>
    <row r="113" ht="15.75" customHeight="1">
      <c r="A113" s="30" t="s">
        <v>165</v>
      </c>
      <c r="B113" s="30" t="s">
        <v>12</v>
      </c>
      <c r="C113" s="30">
        <v>1.0</v>
      </c>
      <c r="D113" s="50" t="s">
        <v>880</v>
      </c>
      <c r="E113" s="149">
        <v>200000.0</v>
      </c>
      <c r="F113" s="31" t="s">
        <v>31</v>
      </c>
      <c r="G113" s="50" t="s">
        <v>16</v>
      </c>
    </row>
    <row r="114" ht="15.75" customHeight="1">
      <c r="A114" s="30" t="s">
        <v>165</v>
      </c>
      <c r="B114" s="30" t="s">
        <v>12</v>
      </c>
      <c r="C114" s="30">
        <v>2.0</v>
      </c>
      <c r="D114" s="50" t="s">
        <v>880</v>
      </c>
      <c r="E114" s="149">
        <v>200000.0</v>
      </c>
      <c r="F114" s="31" t="s">
        <v>31</v>
      </c>
      <c r="G114" s="50" t="s">
        <v>16</v>
      </c>
    </row>
    <row r="115" ht="15.75" customHeight="1">
      <c r="A115" s="30" t="s">
        <v>165</v>
      </c>
      <c r="B115" s="30" t="s">
        <v>12</v>
      </c>
      <c r="C115" s="30">
        <v>3.0</v>
      </c>
      <c r="D115" s="50" t="s">
        <v>880</v>
      </c>
      <c r="E115" s="149">
        <v>200000.0</v>
      </c>
      <c r="F115" s="31" t="s">
        <v>31</v>
      </c>
      <c r="G115" s="50" t="s">
        <v>16</v>
      </c>
    </row>
    <row r="116" ht="15.75" customHeight="1">
      <c r="A116" s="30" t="s">
        <v>165</v>
      </c>
      <c r="B116" s="30" t="s">
        <v>12</v>
      </c>
      <c r="C116" s="30">
        <v>4.0</v>
      </c>
      <c r="D116" s="50" t="s">
        <v>880</v>
      </c>
      <c r="E116" s="149">
        <v>200000.0</v>
      </c>
      <c r="F116" s="31" t="s">
        <v>31</v>
      </c>
      <c r="G116" s="50" t="s">
        <v>16</v>
      </c>
    </row>
    <row r="117" ht="15.75" customHeight="1">
      <c r="A117" s="30" t="s">
        <v>165</v>
      </c>
      <c r="B117" s="30" t="s">
        <v>12</v>
      </c>
      <c r="C117" s="30">
        <v>5.0</v>
      </c>
      <c r="D117" s="50" t="s">
        <v>2471</v>
      </c>
      <c r="E117" s="149">
        <v>187690.72</v>
      </c>
      <c r="F117" s="31" t="s">
        <v>46</v>
      </c>
      <c r="G117" s="50" t="s">
        <v>16</v>
      </c>
    </row>
    <row r="118" ht="15.75" customHeight="1">
      <c r="A118" s="30" t="s">
        <v>165</v>
      </c>
      <c r="B118" s="30" t="s">
        <v>12</v>
      </c>
      <c r="C118" s="30">
        <v>6.0</v>
      </c>
      <c r="D118" s="50" t="s">
        <v>2043</v>
      </c>
      <c r="E118" s="149">
        <v>197344.22</v>
      </c>
      <c r="F118" s="31" t="s">
        <v>28</v>
      </c>
      <c r="G118" s="50" t="s">
        <v>16</v>
      </c>
    </row>
    <row r="119" ht="15.75" customHeight="1">
      <c r="A119" s="30" t="s">
        <v>165</v>
      </c>
      <c r="B119" s="30" t="s">
        <v>12</v>
      </c>
      <c r="C119" s="30">
        <v>7.0</v>
      </c>
      <c r="D119" s="50" t="s">
        <v>739</v>
      </c>
      <c r="E119" s="149">
        <v>91199.38</v>
      </c>
      <c r="F119" s="31" t="s">
        <v>55</v>
      </c>
      <c r="G119" s="50" t="s">
        <v>16</v>
      </c>
    </row>
    <row r="120" ht="15.75" customHeight="1">
      <c r="A120" s="30" t="s">
        <v>165</v>
      </c>
      <c r="B120" s="30" t="s">
        <v>12</v>
      </c>
      <c r="C120" s="30">
        <v>8.0</v>
      </c>
      <c r="D120" s="50" t="s">
        <v>733</v>
      </c>
      <c r="E120" s="149">
        <v>192287.49</v>
      </c>
      <c r="F120" s="31" t="s">
        <v>108</v>
      </c>
      <c r="G120" s="50" t="s">
        <v>16</v>
      </c>
    </row>
    <row r="121" ht="15.75" customHeight="1">
      <c r="A121" s="30" t="s">
        <v>165</v>
      </c>
      <c r="B121" s="30" t="s">
        <v>12</v>
      </c>
      <c r="C121" s="30">
        <v>9.0</v>
      </c>
      <c r="D121" s="50" t="s">
        <v>2472</v>
      </c>
      <c r="E121" s="149">
        <v>196297.1</v>
      </c>
      <c r="F121" s="31" t="s">
        <v>46</v>
      </c>
      <c r="G121" s="50" t="s">
        <v>16</v>
      </c>
    </row>
    <row r="122" ht="15.75" customHeight="1">
      <c r="A122" s="30" t="s">
        <v>165</v>
      </c>
      <c r="B122" s="30" t="s">
        <v>12</v>
      </c>
      <c r="C122" s="30">
        <v>10.0</v>
      </c>
      <c r="D122" s="50" t="s">
        <v>2043</v>
      </c>
      <c r="E122" s="149">
        <v>198340.91</v>
      </c>
      <c r="F122" s="31" t="s">
        <v>28</v>
      </c>
      <c r="G122" s="50" t="s">
        <v>16</v>
      </c>
    </row>
    <row r="123" ht="15.75" customHeight="1">
      <c r="A123" s="30" t="s">
        <v>166</v>
      </c>
      <c r="B123" s="30" t="s">
        <v>12</v>
      </c>
      <c r="C123" s="30">
        <v>1.0</v>
      </c>
      <c r="D123" s="50" t="s">
        <v>2473</v>
      </c>
      <c r="E123" s="149">
        <v>194261.75</v>
      </c>
      <c r="F123" s="31" t="s">
        <v>96</v>
      </c>
      <c r="G123" s="50" t="s">
        <v>16</v>
      </c>
    </row>
    <row r="124" ht="15.75" customHeight="1">
      <c r="A124" s="30" t="s">
        <v>166</v>
      </c>
      <c r="B124" s="30" t="s">
        <v>12</v>
      </c>
      <c r="C124" s="30">
        <v>2.0</v>
      </c>
      <c r="D124" s="50" t="s">
        <v>2474</v>
      </c>
      <c r="E124" s="149">
        <v>197782.06</v>
      </c>
      <c r="F124" s="31" t="s">
        <v>55</v>
      </c>
      <c r="G124" s="50" t="s">
        <v>16</v>
      </c>
    </row>
    <row r="125" ht="15.75" customHeight="1">
      <c r="A125" s="30" t="s">
        <v>166</v>
      </c>
      <c r="B125" s="30" t="s">
        <v>12</v>
      </c>
      <c r="C125" s="30">
        <v>3.0</v>
      </c>
      <c r="D125" s="50" t="s">
        <v>880</v>
      </c>
      <c r="E125" s="149">
        <v>200000.0</v>
      </c>
      <c r="F125" s="31" t="s">
        <v>31</v>
      </c>
      <c r="G125" s="50" t="s">
        <v>16</v>
      </c>
    </row>
    <row r="126" ht="15.75" customHeight="1">
      <c r="A126" s="30" t="s">
        <v>166</v>
      </c>
      <c r="B126" s="30" t="s">
        <v>12</v>
      </c>
      <c r="C126" s="30">
        <v>4.0</v>
      </c>
      <c r="D126" s="50" t="s">
        <v>880</v>
      </c>
      <c r="E126" s="149">
        <v>200000.0</v>
      </c>
      <c r="F126" s="31" t="s">
        <v>31</v>
      </c>
      <c r="G126" s="50" t="s">
        <v>16</v>
      </c>
    </row>
    <row r="127" ht="15.75" customHeight="1">
      <c r="A127" s="30" t="s">
        <v>166</v>
      </c>
      <c r="B127" s="30" t="s">
        <v>12</v>
      </c>
      <c r="C127" s="30">
        <v>5.0</v>
      </c>
      <c r="D127" s="50" t="s">
        <v>880</v>
      </c>
      <c r="E127" s="149">
        <v>200000.0</v>
      </c>
      <c r="F127" s="31" t="s">
        <v>31</v>
      </c>
      <c r="G127" s="50" t="s">
        <v>16</v>
      </c>
    </row>
    <row r="128" ht="15.75" customHeight="1">
      <c r="A128" s="30" t="s">
        <v>166</v>
      </c>
      <c r="B128" s="30" t="s">
        <v>12</v>
      </c>
      <c r="C128" s="30">
        <v>6.0</v>
      </c>
      <c r="D128" s="50" t="s">
        <v>2043</v>
      </c>
      <c r="E128" s="149">
        <v>199138.26</v>
      </c>
      <c r="F128" s="31" t="s">
        <v>28</v>
      </c>
      <c r="G128" s="50" t="s">
        <v>16</v>
      </c>
    </row>
    <row r="129" ht="15.75" customHeight="1">
      <c r="A129" s="30" t="s">
        <v>166</v>
      </c>
      <c r="B129" s="30" t="s">
        <v>12</v>
      </c>
      <c r="C129" s="30">
        <v>7.0</v>
      </c>
      <c r="D129" s="50" t="s">
        <v>2473</v>
      </c>
      <c r="E129" s="149">
        <v>190113.34</v>
      </c>
      <c r="F129" s="31" t="s">
        <v>96</v>
      </c>
      <c r="G129" s="50" t="s">
        <v>16</v>
      </c>
    </row>
    <row r="130" ht="15.75" customHeight="1">
      <c r="A130" s="30" t="s">
        <v>166</v>
      </c>
      <c r="B130" s="30" t="s">
        <v>12</v>
      </c>
      <c r="C130" s="30">
        <v>8.0</v>
      </c>
      <c r="D130" s="50" t="s">
        <v>2475</v>
      </c>
      <c r="E130" s="149">
        <v>169797.7</v>
      </c>
      <c r="F130" s="31" t="s">
        <v>70</v>
      </c>
      <c r="G130" s="50" t="s">
        <v>16</v>
      </c>
    </row>
    <row r="131" ht="15.75" customHeight="1">
      <c r="A131" s="30" t="s">
        <v>167</v>
      </c>
      <c r="B131" s="30" t="s">
        <v>12</v>
      </c>
      <c r="C131" s="30">
        <v>1.0</v>
      </c>
      <c r="D131" s="50" t="s">
        <v>2476</v>
      </c>
      <c r="E131" s="149">
        <v>85614.46</v>
      </c>
      <c r="F131" s="31" t="s">
        <v>70</v>
      </c>
      <c r="G131" s="50" t="s">
        <v>16</v>
      </c>
    </row>
    <row r="132" ht="15.75" customHeight="1">
      <c r="A132" s="30" t="s">
        <v>167</v>
      </c>
      <c r="B132" s="30" t="s">
        <v>12</v>
      </c>
      <c r="C132" s="30">
        <v>2.0</v>
      </c>
      <c r="D132" s="50" t="s">
        <v>2476</v>
      </c>
      <c r="E132" s="149">
        <v>86657.93</v>
      </c>
      <c r="F132" s="31" t="s">
        <v>70</v>
      </c>
      <c r="G132" s="50" t="s">
        <v>16</v>
      </c>
    </row>
    <row r="133" ht="15.75" customHeight="1">
      <c r="A133" s="30" t="s">
        <v>167</v>
      </c>
      <c r="B133" s="30" t="s">
        <v>12</v>
      </c>
      <c r="C133" s="30">
        <v>3.0</v>
      </c>
      <c r="D133" s="50" t="s">
        <v>2077</v>
      </c>
      <c r="E133" s="149">
        <v>197436.35</v>
      </c>
      <c r="F133" s="31" t="s">
        <v>46</v>
      </c>
      <c r="G133" s="50" t="s">
        <v>16</v>
      </c>
    </row>
    <row r="134" ht="15.75" customHeight="1">
      <c r="A134" s="30" t="s">
        <v>167</v>
      </c>
      <c r="B134" s="30" t="s">
        <v>12</v>
      </c>
      <c r="C134" s="30">
        <v>4.0</v>
      </c>
      <c r="D134" s="50" t="s">
        <v>2077</v>
      </c>
      <c r="E134" s="149">
        <v>198064.32</v>
      </c>
      <c r="F134" s="31" t="s">
        <v>46</v>
      </c>
      <c r="G134" s="50" t="s">
        <v>16</v>
      </c>
    </row>
    <row r="135" ht="15.75" customHeight="1">
      <c r="A135" s="30" t="s">
        <v>167</v>
      </c>
      <c r="B135" s="30" t="s">
        <v>12</v>
      </c>
      <c r="C135" s="30">
        <v>5.0</v>
      </c>
      <c r="D135" s="50" t="s">
        <v>880</v>
      </c>
      <c r="E135" s="149">
        <v>200000.0</v>
      </c>
      <c r="F135" s="31" t="s">
        <v>31</v>
      </c>
      <c r="G135" s="50" t="s">
        <v>16</v>
      </c>
    </row>
    <row r="136" ht="15.75" customHeight="1">
      <c r="A136" s="30" t="s">
        <v>167</v>
      </c>
      <c r="B136" s="30" t="s">
        <v>12</v>
      </c>
      <c r="C136" s="30">
        <v>6.0</v>
      </c>
      <c r="D136" s="50" t="s">
        <v>880</v>
      </c>
      <c r="E136" s="149">
        <v>200000.0</v>
      </c>
      <c r="F136" s="31" t="s">
        <v>31</v>
      </c>
      <c r="G136" s="50" t="s">
        <v>16</v>
      </c>
    </row>
    <row r="137" ht="15.75" customHeight="1">
      <c r="A137" s="30" t="s">
        <v>168</v>
      </c>
      <c r="B137" s="30" t="s">
        <v>12</v>
      </c>
      <c r="C137" s="30">
        <v>1.0</v>
      </c>
      <c r="D137" s="50" t="s">
        <v>880</v>
      </c>
      <c r="E137" s="149">
        <v>200000.0</v>
      </c>
      <c r="F137" s="31" t="s">
        <v>31</v>
      </c>
      <c r="G137" s="50" t="s">
        <v>16</v>
      </c>
    </row>
    <row r="138" ht="15.75" customHeight="1">
      <c r="A138" s="30" t="s">
        <v>168</v>
      </c>
      <c r="B138" s="30" t="s">
        <v>12</v>
      </c>
      <c r="C138" s="30">
        <v>2.0</v>
      </c>
      <c r="D138" s="50" t="s">
        <v>880</v>
      </c>
      <c r="E138" s="149">
        <v>200000.0</v>
      </c>
      <c r="F138" s="31" t="s">
        <v>31</v>
      </c>
      <c r="G138" s="50" t="s">
        <v>16</v>
      </c>
    </row>
    <row r="139" ht="15.75" customHeight="1">
      <c r="A139" s="30" t="s">
        <v>168</v>
      </c>
      <c r="B139" s="30" t="s">
        <v>12</v>
      </c>
      <c r="C139" s="30">
        <v>3.0</v>
      </c>
      <c r="D139" s="50" t="s">
        <v>880</v>
      </c>
      <c r="E139" s="149">
        <v>200000.0</v>
      </c>
      <c r="F139" s="31" t="s">
        <v>31</v>
      </c>
      <c r="G139" s="50" t="s">
        <v>16</v>
      </c>
    </row>
    <row r="140" ht="15.75" customHeight="1">
      <c r="A140" s="30" t="s">
        <v>168</v>
      </c>
      <c r="B140" s="30" t="s">
        <v>12</v>
      </c>
      <c r="C140" s="30">
        <v>4.0</v>
      </c>
      <c r="D140" s="50" t="s">
        <v>880</v>
      </c>
      <c r="E140" s="149">
        <v>200000.0</v>
      </c>
      <c r="F140" s="31" t="s">
        <v>31</v>
      </c>
      <c r="G140" s="50" t="s">
        <v>16</v>
      </c>
    </row>
    <row r="141" ht="15.75" customHeight="1">
      <c r="A141" s="30" t="s">
        <v>169</v>
      </c>
      <c r="B141" s="30" t="s">
        <v>12</v>
      </c>
      <c r="C141" s="30">
        <v>1.0</v>
      </c>
      <c r="D141" s="50" t="s">
        <v>880</v>
      </c>
      <c r="E141" s="149">
        <v>200000.0</v>
      </c>
      <c r="F141" s="31" t="s">
        <v>31</v>
      </c>
      <c r="G141" s="50" t="s">
        <v>16</v>
      </c>
    </row>
    <row r="142" ht="15.75" customHeight="1">
      <c r="A142" s="30" t="s">
        <v>169</v>
      </c>
      <c r="B142" s="30" t="s">
        <v>12</v>
      </c>
      <c r="C142" s="30">
        <v>2.0</v>
      </c>
      <c r="D142" s="50" t="s">
        <v>880</v>
      </c>
      <c r="E142" s="149">
        <v>200000.0</v>
      </c>
      <c r="F142" s="31" t="s">
        <v>31</v>
      </c>
      <c r="G142" s="50" t="s">
        <v>16</v>
      </c>
    </row>
    <row r="143" ht="15.75" customHeight="1">
      <c r="A143" s="30" t="s">
        <v>169</v>
      </c>
      <c r="B143" s="30" t="s">
        <v>12</v>
      </c>
      <c r="C143" s="30">
        <v>3.0</v>
      </c>
      <c r="D143" s="50" t="s">
        <v>880</v>
      </c>
      <c r="E143" s="149">
        <v>200000.0</v>
      </c>
      <c r="F143" s="31" t="s">
        <v>31</v>
      </c>
      <c r="G143" s="50" t="s">
        <v>16</v>
      </c>
    </row>
    <row r="144" ht="15.75" customHeight="1">
      <c r="A144" s="30" t="s">
        <v>169</v>
      </c>
      <c r="B144" s="30" t="s">
        <v>12</v>
      </c>
      <c r="C144" s="30">
        <v>4.0</v>
      </c>
      <c r="D144" s="50" t="s">
        <v>880</v>
      </c>
      <c r="E144" s="149">
        <v>200000.0</v>
      </c>
      <c r="F144" s="31" t="s">
        <v>31</v>
      </c>
      <c r="G144" s="50" t="s">
        <v>16</v>
      </c>
    </row>
    <row r="145" ht="15.75" customHeight="1">
      <c r="A145" s="30" t="s">
        <v>169</v>
      </c>
      <c r="B145" s="30" t="s">
        <v>12</v>
      </c>
      <c r="C145" s="30">
        <v>5.0</v>
      </c>
      <c r="D145" s="50" t="s">
        <v>2477</v>
      </c>
      <c r="E145" s="149">
        <v>199236.02</v>
      </c>
      <c r="F145" s="31" t="s">
        <v>105</v>
      </c>
      <c r="G145" s="50" t="s">
        <v>16</v>
      </c>
    </row>
    <row r="146" ht="15.75" customHeight="1">
      <c r="A146" s="30" t="s">
        <v>169</v>
      </c>
      <c r="B146" s="30" t="s">
        <v>12</v>
      </c>
      <c r="C146" s="30">
        <v>6.0</v>
      </c>
      <c r="D146" s="50" t="s">
        <v>739</v>
      </c>
      <c r="E146" s="149">
        <v>161769.68</v>
      </c>
      <c r="F146" s="31" t="s">
        <v>55</v>
      </c>
      <c r="G146" s="50" t="s">
        <v>16</v>
      </c>
    </row>
    <row r="147" ht="15.75" customHeight="1">
      <c r="A147" s="30" t="s">
        <v>169</v>
      </c>
      <c r="B147" s="30" t="s">
        <v>12</v>
      </c>
      <c r="C147" s="30">
        <v>7.0</v>
      </c>
      <c r="D147" s="50" t="s">
        <v>739</v>
      </c>
      <c r="E147" s="149">
        <v>159737.76</v>
      </c>
      <c r="F147" s="31" t="s">
        <v>55</v>
      </c>
      <c r="G147" s="50" t="s">
        <v>16</v>
      </c>
    </row>
    <row r="148" ht="15.75" customHeight="1">
      <c r="A148" s="30" t="s">
        <v>169</v>
      </c>
      <c r="B148" s="30" t="s">
        <v>12</v>
      </c>
      <c r="C148" s="30">
        <v>8.0</v>
      </c>
      <c r="D148" s="50" t="s">
        <v>102</v>
      </c>
      <c r="E148" s="149">
        <v>196028.63</v>
      </c>
      <c r="F148" s="31" t="s">
        <v>102</v>
      </c>
      <c r="G148" s="50" t="s">
        <v>16</v>
      </c>
    </row>
    <row r="149" ht="15.75" customHeight="1">
      <c r="A149" s="30" t="s">
        <v>170</v>
      </c>
      <c r="B149" s="30" t="s">
        <v>12</v>
      </c>
      <c r="C149" s="30">
        <v>1.0</v>
      </c>
      <c r="D149" s="50" t="s">
        <v>2478</v>
      </c>
      <c r="E149" s="149">
        <v>196466.98</v>
      </c>
      <c r="F149" s="31" t="s">
        <v>43</v>
      </c>
      <c r="G149" s="50" t="s">
        <v>16</v>
      </c>
    </row>
    <row r="150" ht="15.75" customHeight="1">
      <c r="A150" s="30" t="s">
        <v>170</v>
      </c>
      <c r="B150" s="30" t="s">
        <v>12</v>
      </c>
      <c r="C150" s="30">
        <v>2.0</v>
      </c>
      <c r="D150" s="50" t="s">
        <v>739</v>
      </c>
      <c r="E150" s="149">
        <v>196479.65</v>
      </c>
      <c r="F150" s="31" t="s">
        <v>55</v>
      </c>
      <c r="G150" s="50" t="s">
        <v>10</v>
      </c>
    </row>
    <row r="151" ht="15.75" customHeight="1">
      <c r="A151" s="30" t="s">
        <v>170</v>
      </c>
      <c r="B151" s="30" t="s">
        <v>12</v>
      </c>
      <c r="C151" s="30">
        <v>3.0</v>
      </c>
      <c r="D151" s="50" t="s">
        <v>2479</v>
      </c>
      <c r="E151" s="149">
        <v>191539.71</v>
      </c>
      <c r="F151" s="31" t="s">
        <v>81</v>
      </c>
      <c r="G151" s="50" t="s">
        <v>10</v>
      </c>
      <c r="H151" s="50" t="s">
        <v>2480</v>
      </c>
    </row>
    <row r="152" ht="15.75" customHeight="1">
      <c r="A152" s="30" t="s">
        <v>170</v>
      </c>
      <c r="B152" s="30" t="s">
        <v>12</v>
      </c>
      <c r="C152" s="30">
        <v>4.0</v>
      </c>
      <c r="D152" s="50" t="s">
        <v>2481</v>
      </c>
      <c r="E152" s="149">
        <v>162100.76</v>
      </c>
      <c r="F152" s="31" t="s">
        <v>87</v>
      </c>
      <c r="G152" s="50" t="s">
        <v>16</v>
      </c>
    </row>
    <row r="153" ht="15.75" customHeight="1">
      <c r="A153" s="30" t="s">
        <v>170</v>
      </c>
      <c r="B153" s="30" t="s">
        <v>12</v>
      </c>
      <c r="C153" s="30">
        <v>5.0</v>
      </c>
      <c r="D153" s="50" t="s">
        <v>2043</v>
      </c>
      <c r="E153" s="149">
        <v>197364.16</v>
      </c>
      <c r="F153" s="31" t="s">
        <v>28</v>
      </c>
      <c r="G153" s="50" t="s">
        <v>16</v>
      </c>
    </row>
    <row r="154" ht="15.75" customHeight="1">
      <c r="A154" s="30" t="s">
        <v>171</v>
      </c>
      <c r="B154" s="30" t="s">
        <v>12</v>
      </c>
      <c r="C154" s="30">
        <v>1.0</v>
      </c>
      <c r="D154" s="50" t="s">
        <v>2199</v>
      </c>
      <c r="E154" s="149">
        <v>200000.0</v>
      </c>
      <c r="F154" s="31" t="s">
        <v>46</v>
      </c>
      <c r="G154" s="50" t="s">
        <v>16</v>
      </c>
    </row>
    <row r="155" ht="15.75" customHeight="1">
      <c r="A155" s="30" t="s">
        <v>171</v>
      </c>
      <c r="B155" s="30" t="s">
        <v>12</v>
      </c>
      <c r="C155" s="30">
        <v>2.0</v>
      </c>
      <c r="D155" s="50" t="s">
        <v>2482</v>
      </c>
      <c r="E155" s="149">
        <v>197609.34</v>
      </c>
      <c r="F155" s="31" t="s">
        <v>96</v>
      </c>
      <c r="G155" s="50" t="s">
        <v>16</v>
      </c>
    </row>
    <row r="156" ht="15.75" customHeight="1">
      <c r="A156" s="30" t="s">
        <v>171</v>
      </c>
      <c r="B156" s="30" t="s">
        <v>12</v>
      </c>
      <c r="C156" s="30">
        <v>3.0</v>
      </c>
      <c r="D156" s="50" t="s">
        <v>2483</v>
      </c>
      <c r="E156" s="149">
        <v>197396.98</v>
      </c>
      <c r="F156" s="31" t="s">
        <v>93</v>
      </c>
      <c r="G156" s="50" t="s">
        <v>16</v>
      </c>
    </row>
    <row r="157" ht="15.75" customHeight="1">
      <c r="A157" s="30" t="s">
        <v>171</v>
      </c>
      <c r="B157" s="30" t="s">
        <v>12</v>
      </c>
      <c r="C157" s="30">
        <v>4.0</v>
      </c>
      <c r="D157" s="50" t="s">
        <v>1378</v>
      </c>
      <c r="E157" s="149">
        <v>197008.26</v>
      </c>
      <c r="F157" s="31" t="s">
        <v>87</v>
      </c>
      <c r="G157" s="50" t="s">
        <v>16</v>
      </c>
    </row>
    <row r="158" ht="15.75" customHeight="1">
      <c r="A158" s="30" t="s">
        <v>171</v>
      </c>
      <c r="B158" s="30" t="s">
        <v>12</v>
      </c>
      <c r="C158" s="30">
        <v>5.0</v>
      </c>
      <c r="D158" s="50" t="s">
        <v>2484</v>
      </c>
      <c r="E158" s="149">
        <v>196086.14</v>
      </c>
      <c r="F158" s="31" t="s">
        <v>46</v>
      </c>
      <c r="G158" s="50" t="s">
        <v>16</v>
      </c>
    </row>
    <row r="159" ht="15.75" customHeight="1">
      <c r="A159" s="30" t="s">
        <v>171</v>
      </c>
      <c r="B159" s="30" t="s">
        <v>12</v>
      </c>
      <c r="C159" s="30">
        <v>6.0</v>
      </c>
      <c r="D159" s="50" t="s">
        <v>2485</v>
      </c>
      <c r="E159" s="149">
        <v>191499.97</v>
      </c>
      <c r="F159" s="31" t="s">
        <v>96</v>
      </c>
      <c r="G159" s="50" t="s">
        <v>16</v>
      </c>
    </row>
    <row r="160" ht="15.75" customHeight="1">
      <c r="A160" s="30" t="s">
        <v>171</v>
      </c>
      <c r="B160" s="30" t="s">
        <v>12</v>
      </c>
      <c r="C160" s="30">
        <v>7.0</v>
      </c>
      <c r="D160" s="50" t="s">
        <v>2486</v>
      </c>
      <c r="E160" s="149">
        <v>191563.37</v>
      </c>
      <c r="F160" s="31" t="s">
        <v>102</v>
      </c>
      <c r="G160" s="50" t="s">
        <v>16</v>
      </c>
    </row>
    <row r="161" ht="15.75" customHeight="1">
      <c r="A161" s="30" t="s">
        <v>172</v>
      </c>
      <c r="B161" s="30" t="s">
        <v>12</v>
      </c>
      <c r="C161" s="30">
        <v>1.0</v>
      </c>
      <c r="D161" s="50" t="s">
        <v>880</v>
      </c>
      <c r="E161" s="149">
        <v>200000.0</v>
      </c>
      <c r="F161" s="31" t="s">
        <v>31</v>
      </c>
      <c r="G161" s="50" t="s">
        <v>16</v>
      </c>
    </row>
    <row r="162" ht="15.75" customHeight="1">
      <c r="A162" s="30" t="s">
        <v>172</v>
      </c>
      <c r="B162" s="30" t="s">
        <v>12</v>
      </c>
      <c r="C162" s="30">
        <v>2.0</v>
      </c>
      <c r="D162" s="50" t="s">
        <v>880</v>
      </c>
      <c r="E162" s="149">
        <v>200000.0</v>
      </c>
      <c r="F162" s="31" t="s">
        <v>31</v>
      </c>
      <c r="G162" s="50" t="s">
        <v>16</v>
      </c>
    </row>
    <row r="163" ht="15.75" customHeight="1">
      <c r="A163" s="30" t="s">
        <v>172</v>
      </c>
      <c r="B163" s="30" t="s">
        <v>12</v>
      </c>
      <c r="C163" s="30">
        <v>3.0</v>
      </c>
      <c r="D163" s="50" t="s">
        <v>880</v>
      </c>
      <c r="E163" s="149">
        <v>200000.0</v>
      </c>
      <c r="F163" s="31" t="s">
        <v>31</v>
      </c>
      <c r="G163" s="50" t="s">
        <v>16</v>
      </c>
    </row>
    <row r="164" ht="15.75" customHeight="1">
      <c r="A164" s="30" t="s">
        <v>172</v>
      </c>
      <c r="B164" s="30" t="s">
        <v>12</v>
      </c>
      <c r="C164" s="30">
        <v>4.0</v>
      </c>
      <c r="D164" s="50" t="s">
        <v>880</v>
      </c>
      <c r="E164" s="149">
        <v>200000.0</v>
      </c>
      <c r="F164" s="31" t="s">
        <v>31</v>
      </c>
      <c r="G164" s="50" t="s">
        <v>16</v>
      </c>
    </row>
    <row r="165" ht="15.75" customHeight="1">
      <c r="A165" s="30" t="s">
        <v>172</v>
      </c>
      <c r="B165" s="30" t="s">
        <v>12</v>
      </c>
      <c r="C165" s="30">
        <v>5.0</v>
      </c>
      <c r="D165" s="50" t="s">
        <v>716</v>
      </c>
      <c r="E165" s="149">
        <v>200000.0</v>
      </c>
      <c r="F165" s="31" t="s">
        <v>46</v>
      </c>
      <c r="G165" s="50" t="s">
        <v>16</v>
      </c>
    </row>
    <row r="166" ht="15.75" customHeight="1">
      <c r="A166" s="30" t="s">
        <v>172</v>
      </c>
      <c r="B166" s="30" t="s">
        <v>12</v>
      </c>
      <c r="C166" s="30">
        <v>6.0</v>
      </c>
      <c r="D166" s="50" t="s">
        <v>2043</v>
      </c>
      <c r="E166" s="149">
        <v>200000.0</v>
      </c>
      <c r="F166" s="31" t="s">
        <v>28</v>
      </c>
      <c r="G166" s="50" t="s">
        <v>16</v>
      </c>
    </row>
    <row r="167" ht="15.75" customHeight="1">
      <c r="A167" s="30" t="s">
        <v>172</v>
      </c>
      <c r="B167" s="30" t="s">
        <v>12</v>
      </c>
      <c r="C167" s="30">
        <v>7.0</v>
      </c>
      <c r="D167" s="50" t="s">
        <v>2487</v>
      </c>
      <c r="E167" s="149">
        <v>196887.29</v>
      </c>
      <c r="F167" s="31" t="s">
        <v>46</v>
      </c>
      <c r="G167" s="50" t="s">
        <v>16</v>
      </c>
    </row>
    <row r="168" ht="15.75" customHeight="1">
      <c r="A168" s="30" t="s">
        <v>172</v>
      </c>
      <c r="B168" s="30" t="s">
        <v>12</v>
      </c>
      <c r="C168" s="30">
        <v>8.0</v>
      </c>
      <c r="D168" s="50" t="s">
        <v>2488</v>
      </c>
      <c r="E168" s="149">
        <v>196794.61</v>
      </c>
      <c r="F168" s="31" t="s">
        <v>55</v>
      </c>
      <c r="G168" s="50" t="s">
        <v>16</v>
      </c>
    </row>
    <row r="169" ht="15.75" customHeight="1">
      <c r="A169" s="30" t="s">
        <v>173</v>
      </c>
      <c r="B169" s="30" t="s">
        <v>12</v>
      </c>
      <c r="C169" s="30">
        <v>1.0</v>
      </c>
      <c r="D169" s="50" t="s">
        <v>880</v>
      </c>
      <c r="E169" s="149">
        <v>200000.0</v>
      </c>
      <c r="F169" s="31" t="s">
        <v>31</v>
      </c>
      <c r="G169" s="50" t="s">
        <v>16</v>
      </c>
    </row>
    <row r="170" ht="15.75" customHeight="1">
      <c r="A170" s="30" t="s">
        <v>173</v>
      </c>
      <c r="B170" s="30" t="s">
        <v>12</v>
      </c>
      <c r="C170" s="30">
        <v>2.0</v>
      </c>
      <c r="D170" s="50" t="s">
        <v>880</v>
      </c>
      <c r="E170" s="149">
        <v>200000.0</v>
      </c>
      <c r="F170" s="31" t="s">
        <v>31</v>
      </c>
      <c r="G170" s="50" t="s">
        <v>16</v>
      </c>
    </row>
    <row r="171" ht="15.75" customHeight="1">
      <c r="A171" s="30" t="s">
        <v>173</v>
      </c>
      <c r="B171" s="30" t="s">
        <v>12</v>
      </c>
      <c r="C171" s="30">
        <v>3.0</v>
      </c>
      <c r="D171" s="50" t="s">
        <v>2077</v>
      </c>
      <c r="E171" s="149">
        <v>198734.41</v>
      </c>
      <c r="F171" s="31" t="s">
        <v>46</v>
      </c>
      <c r="G171" s="50" t="s">
        <v>16</v>
      </c>
    </row>
    <row r="172" ht="15.75" customHeight="1">
      <c r="A172" s="30" t="s">
        <v>173</v>
      </c>
      <c r="B172" s="30" t="s">
        <v>12</v>
      </c>
      <c r="C172" s="30">
        <v>4.0</v>
      </c>
      <c r="D172" s="50" t="s">
        <v>2435</v>
      </c>
      <c r="E172" s="149">
        <v>197541.56</v>
      </c>
      <c r="F172" s="31" t="s">
        <v>46</v>
      </c>
      <c r="G172" s="50" t="s">
        <v>16</v>
      </c>
    </row>
    <row r="173" ht="15.75" customHeight="1">
      <c r="A173" s="30" t="s">
        <v>173</v>
      </c>
      <c r="B173" s="30" t="s">
        <v>12</v>
      </c>
      <c r="C173" s="30">
        <v>5.0</v>
      </c>
      <c r="D173" s="50" t="s">
        <v>2123</v>
      </c>
      <c r="E173" s="149">
        <v>196602.42</v>
      </c>
      <c r="F173" s="31" t="s">
        <v>46</v>
      </c>
      <c r="G173" s="50" t="s">
        <v>16</v>
      </c>
    </row>
    <row r="174" ht="15.75" customHeight="1">
      <c r="A174" s="30" t="s">
        <v>173</v>
      </c>
      <c r="B174" s="30" t="s">
        <v>12</v>
      </c>
      <c r="C174" s="30">
        <v>6.0</v>
      </c>
      <c r="D174" s="50" t="s">
        <v>2489</v>
      </c>
      <c r="E174" s="149">
        <v>170522.89</v>
      </c>
      <c r="F174" s="31" t="s">
        <v>46</v>
      </c>
      <c r="G174" s="50" t="s">
        <v>16</v>
      </c>
    </row>
    <row r="175" ht="15.75" customHeight="1">
      <c r="A175" s="30" t="s">
        <v>173</v>
      </c>
      <c r="B175" s="30" t="s">
        <v>12</v>
      </c>
      <c r="C175" s="30">
        <v>7.0</v>
      </c>
      <c r="D175" s="50" t="s">
        <v>2077</v>
      </c>
      <c r="E175" s="149">
        <v>198780.68</v>
      </c>
      <c r="F175" s="31" t="s">
        <v>46</v>
      </c>
      <c r="G175" s="50" t="s">
        <v>16</v>
      </c>
    </row>
    <row r="176" ht="15.75" customHeight="1">
      <c r="A176" s="30" t="s">
        <v>173</v>
      </c>
      <c r="B176" s="30" t="s">
        <v>12</v>
      </c>
      <c r="C176" s="30">
        <v>8.0</v>
      </c>
      <c r="D176" s="50" t="s">
        <v>733</v>
      </c>
      <c r="E176" s="149">
        <v>198326.93</v>
      </c>
      <c r="F176" s="31" t="s">
        <v>108</v>
      </c>
      <c r="G176" s="50" t="s">
        <v>16</v>
      </c>
    </row>
    <row r="177" ht="15.75" customHeight="1">
      <c r="A177" s="30" t="s">
        <v>173</v>
      </c>
      <c r="B177" s="30" t="s">
        <v>12</v>
      </c>
      <c r="C177" s="30">
        <v>9.0</v>
      </c>
      <c r="D177" s="50" t="s">
        <v>2490</v>
      </c>
      <c r="E177" s="149">
        <v>99575.21</v>
      </c>
      <c r="F177" s="31" t="s">
        <v>120</v>
      </c>
      <c r="G177" s="50" t="s">
        <v>16</v>
      </c>
    </row>
    <row r="178" ht="15.75" customHeight="1">
      <c r="A178" s="135" t="s">
        <v>173</v>
      </c>
      <c r="B178" s="135" t="s">
        <v>12</v>
      </c>
      <c r="C178" s="135">
        <v>10.0</v>
      </c>
      <c r="D178" s="63" t="s">
        <v>2491</v>
      </c>
      <c r="E178" s="150">
        <v>189209.2</v>
      </c>
      <c r="F178" s="137" t="s">
        <v>76</v>
      </c>
      <c r="G178" s="50" t="s">
        <v>16</v>
      </c>
    </row>
    <row r="179" ht="15.75" customHeight="1">
      <c r="A179" s="30" t="s">
        <v>162</v>
      </c>
      <c r="B179" s="30" t="s">
        <v>18</v>
      </c>
      <c r="C179" s="30">
        <v>1.0</v>
      </c>
      <c r="D179" s="50" t="s">
        <v>2492</v>
      </c>
      <c r="E179" s="149">
        <v>198081.85</v>
      </c>
      <c r="F179" s="31" t="s">
        <v>46</v>
      </c>
      <c r="G179" s="50" t="s">
        <v>16</v>
      </c>
    </row>
    <row r="180" ht="15.75" customHeight="1">
      <c r="A180" s="30" t="s">
        <v>162</v>
      </c>
      <c r="B180" s="30" t="s">
        <v>18</v>
      </c>
      <c r="C180" s="30">
        <v>2.0</v>
      </c>
      <c r="D180" s="50" t="s">
        <v>2123</v>
      </c>
      <c r="E180" s="149">
        <v>186385.11</v>
      </c>
      <c r="F180" s="31" t="s">
        <v>46</v>
      </c>
      <c r="G180" s="50" t="s">
        <v>16</v>
      </c>
    </row>
    <row r="181" ht="15.75" customHeight="1">
      <c r="A181" s="30" t="s">
        <v>162</v>
      </c>
      <c r="B181" s="30" t="s">
        <v>18</v>
      </c>
      <c r="C181" s="30">
        <v>3.0</v>
      </c>
      <c r="D181" s="50" t="s">
        <v>739</v>
      </c>
      <c r="E181" s="149">
        <v>189997.8</v>
      </c>
      <c r="F181" s="31" t="s">
        <v>55</v>
      </c>
      <c r="G181" s="50" t="s">
        <v>16</v>
      </c>
    </row>
    <row r="182" ht="15.75" customHeight="1">
      <c r="A182" s="30" t="s">
        <v>162</v>
      </c>
      <c r="B182" s="30" t="s">
        <v>18</v>
      </c>
      <c r="C182" s="30">
        <v>4.0</v>
      </c>
      <c r="D182" s="50" t="s">
        <v>848</v>
      </c>
      <c r="E182" s="149">
        <v>197997.51</v>
      </c>
      <c r="F182" s="31" t="s">
        <v>46</v>
      </c>
      <c r="G182" s="50" t="s">
        <v>16</v>
      </c>
    </row>
    <row r="183" ht="15.75" customHeight="1">
      <c r="A183" s="30" t="s">
        <v>162</v>
      </c>
      <c r="B183" s="30" t="s">
        <v>18</v>
      </c>
      <c r="C183" s="30">
        <v>5.0</v>
      </c>
      <c r="D183" s="50" t="s">
        <v>102</v>
      </c>
      <c r="E183" s="149">
        <v>196732.48</v>
      </c>
      <c r="F183" s="31" t="s">
        <v>102</v>
      </c>
      <c r="G183" s="50" t="s">
        <v>16</v>
      </c>
    </row>
    <row r="184" ht="15.75" customHeight="1">
      <c r="A184" s="30" t="s">
        <v>162</v>
      </c>
      <c r="B184" s="30" t="s">
        <v>18</v>
      </c>
      <c r="C184" s="30">
        <v>6.0</v>
      </c>
      <c r="D184" s="50" t="s">
        <v>2123</v>
      </c>
      <c r="E184" s="149">
        <v>186122.79</v>
      </c>
      <c r="F184" s="31" t="s">
        <v>46</v>
      </c>
      <c r="G184" s="50" t="s">
        <v>16</v>
      </c>
    </row>
    <row r="185" ht="15.75" customHeight="1">
      <c r="A185" s="30" t="s">
        <v>162</v>
      </c>
      <c r="B185" s="30" t="s">
        <v>18</v>
      </c>
      <c r="C185" s="30">
        <v>7.0</v>
      </c>
      <c r="D185" s="50" t="s">
        <v>2493</v>
      </c>
      <c r="E185" s="149">
        <v>196604.09</v>
      </c>
      <c r="F185" s="31" t="s">
        <v>46</v>
      </c>
      <c r="G185" s="50" t="s">
        <v>16</v>
      </c>
    </row>
    <row r="186" ht="15.75" customHeight="1">
      <c r="A186" s="30" t="s">
        <v>162</v>
      </c>
      <c r="B186" s="30" t="s">
        <v>18</v>
      </c>
      <c r="C186" s="30">
        <v>8.0</v>
      </c>
      <c r="D186" s="50" t="s">
        <v>1029</v>
      </c>
      <c r="E186" s="149">
        <v>189995.53</v>
      </c>
      <c r="F186" s="31" t="s">
        <v>46</v>
      </c>
      <c r="G186" s="50" t="s">
        <v>16</v>
      </c>
    </row>
    <row r="187" ht="15.75" customHeight="1">
      <c r="A187" s="30" t="s">
        <v>162</v>
      </c>
      <c r="B187" s="30" t="s">
        <v>18</v>
      </c>
      <c r="C187" s="30">
        <v>9.0</v>
      </c>
      <c r="D187" s="50" t="s">
        <v>733</v>
      </c>
      <c r="E187" s="149">
        <v>195729.37</v>
      </c>
      <c r="F187" s="31" t="s">
        <v>108</v>
      </c>
      <c r="G187" s="50" t="s">
        <v>16</v>
      </c>
    </row>
    <row r="188" ht="15.75" customHeight="1">
      <c r="A188" s="30" t="s">
        <v>162</v>
      </c>
      <c r="B188" s="30" t="s">
        <v>18</v>
      </c>
      <c r="C188" s="30">
        <v>10.0</v>
      </c>
      <c r="D188" s="50" t="s">
        <v>1029</v>
      </c>
      <c r="E188" s="149">
        <v>190639.71</v>
      </c>
      <c r="F188" s="31" t="s">
        <v>46</v>
      </c>
      <c r="G188" s="50" t="s">
        <v>16</v>
      </c>
    </row>
    <row r="189" ht="15.75" customHeight="1">
      <c r="A189" s="30" t="s">
        <v>163</v>
      </c>
      <c r="B189" s="30" t="s">
        <v>18</v>
      </c>
      <c r="C189" s="30">
        <v>1.0</v>
      </c>
      <c r="D189" s="50" t="s">
        <v>666</v>
      </c>
      <c r="E189" s="149">
        <v>197319.87</v>
      </c>
      <c r="F189" s="31" t="s">
        <v>46</v>
      </c>
      <c r="G189" s="50" t="s">
        <v>16</v>
      </c>
    </row>
    <row r="190" ht="15.75" customHeight="1">
      <c r="A190" s="30" t="s">
        <v>163</v>
      </c>
      <c r="B190" s="30" t="s">
        <v>18</v>
      </c>
      <c r="C190" s="30">
        <v>2.0</v>
      </c>
      <c r="D190" s="50" t="s">
        <v>733</v>
      </c>
      <c r="E190" s="149">
        <v>196108.21</v>
      </c>
      <c r="F190" s="31" t="s">
        <v>108</v>
      </c>
      <c r="G190" s="50" t="s">
        <v>16</v>
      </c>
    </row>
    <row r="191" ht="15.75" customHeight="1">
      <c r="A191" s="30" t="s">
        <v>163</v>
      </c>
      <c r="B191" s="30" t="s">
        <v>18</v>
      </c>
      <c r="C191" s="30">
        <v>3.0</v>
      </c>
      <c r="D191" s="50" t="s">
        <v>679</v>
      </c>
      <c r="E191" s="149">
        <v>197339.11</v>
      </c>
      <c r="F191" s="31" t="s">
        <v>46</v>
      </c>
      <c r="G191" s="50" t="s">
        <v>16</v>
      </c>
    </row>
    <row r="192" ht="15.75" customHeight="1">
      <c r="A192" s="30" t="s">
        <v>163</v>
      </c>
      <c r="B192" s="30" t="s">
        <v>18</v>
      </c>
      <c r="C192" s="30">
        <v>4.0</v>
      </c>
      <c r="D192" s="50" t="s">
        <v>1029</v>
      </c>
      <c r="E192" s="149">
        <v>197903.75</v>
      </c>
      <c r="F192" s="31" t="s">
        <v>46</v>
      </c>
      <c r="G192" s="50" t="s">
        <v>16</v>
      </c>
    </row>
    <row r="193" ht="15.75" customHeight="1">
      <c r="A193" s="30" t="s">
        <v>163</v>
      </c>
      <c r="B193" s="30" t="s">
        <v>18</v>
      </c>
      <c r="C193" s="30">
        <v>5.0</v>
      </c>
      <c r="D193" s="50" t="s">
        <v>880</v>
      </c>
      <c r="E193" s="149">
        <v>200000.0</v>
      </c>
      <c r="F193" s="31" t="s">
        <v>31</v>
      </c>
      <c r="G193" s="50" t="s">
        <v>16</v>
      </c>
    </row>
    <row r="194" ht="15.75" customHeight="1">
      <c r="A194" s="30" t="s">
        <v>163</v>
      </c>
      <c r="B194" s="30" t="s">
        <v>18</v>
      </c>
      <c r="C194" s="30">
        <v>6.0</v>
      </c>
      <c r="D194" s="50" t="s">
        <v>880</v>
      </c>
      <c r="E194" s="149">
        <v>200000.0</v>
      </c>
      <c r="F194" s="31" t="s">
        <v>31</v>
      </c>
      <c r="G194" s="50" t="s">
        <v>16</v>
      </c>
    </row>
    <row r="195" ht="15.75" customHeight="1">
      <c r="A195" s="30" t="s">
        <v>163</v>
      </c>
      <c r="B195" s="30" t="s">
        <v>18</v>
      </c>
      <c r="C195" s="30">
        <v>7.0</v>
      </c>
      <c r="D195" s="50" t="s">
        <v>880</v>
      </c>
      <c r="E195" s="149">
        <v>100000.0</v>
      </c>
      <c r="F195" s="31" t="s">
        <v>31</v>
      </c>
      <c r="G195" s="50" t="s">
        <v>16</v>
      </c>
    </row>
    <row r="196" ht="15.75" customHeight="1">
      <c r="A196" s="30" t="s">
        <v>163</v>
      </c>
      <c r="B196" s="30" t="s">
        <v>18</v>
      </c>
      <c r="C196" s="30">
        <v>8.0</v>
      </c>
      <c r="D196" s="50" t="s">
        <v>1378</v>
      </c>
      <c r="E196" s="149">
        <v>196516.95</v>
      </c>
      <c r="F196" s="31" t="s">
        <v>87</v>
      </c>
      <c r="G196" s="50" t="s">
        <v>16</v>
      </c>
    </row>
    <row r="197" ht="15.75" customHeight="1">
      <c r="A197" s="30" t="s">
        <v>164</v>
      </c>
      <c r="B197" s="30" t="s">
        <v>18</v>
      </c>
      <c r="C197" s="30">
        <v>1.0</v>
      </c>
      <c r="D197" s="50" t="s">
        <v>2493</v>
      </c>
      <c r="E197" s="149">
        <v>197954.11</v>
      </c>
      <c r="F197" s="31" t="s">
        <v>46</v>
      </c>
      <c r="G197" s="50" t="s">
        <v>16</v>
      </c>
    </row>
    <row r="198" ht="15.75" customHeight="1">
      <c r="A198" s="30" t="s">
        <v>164</v>
      </c>
      <c r="B198" s="30" t="s">
        <v>18</v>
      </c>
      <c r="C198" s="30">
        <v>2.0</v>
      </c>
      <c r="D198" s="50" t="s">
        <v>1029</v>
      </c>
      <c r="E198" s="149">
        <v>197711.58</v>
      </c>
      <c r="F198" s="31" t="s">
        <v>46</v>
      </c>
      <c r="G198" s="50" t="s">
        <v>16</v>
      </c>
    </row>
    <row r="199" ht="15.75" customHeight="1">
      <c r="A199" s="30" t="s">
        <v>164</v>
      </c>
      <c r="B199" s="30" t="s">
        <v>18</v>
      </c>
      <c r="C199" s="30">
        <v>3.0</v>
      </c>
      <c r="D199" s="50" t="s">
        <v>2123</v>
      </c>
      <c r="E199" s="149">
        <v>186290.12</v>
      </c>
      <c r="F199" s="31" t="s">
        <v>46</v>
      </c>
      <c r="G199" s="50" t="s">
        <v>16</v>
      </c>
    </row>
    <row r="200" ht="15.75" customHeight="1">
      <c r="A200" s="30" t="s">
        <v>164</v>
      </c>
      <c r="B200" s="30" t="s">
        <v>18</v>
      </c>
      <c r="C200" s="30">
        <v>4.0</v>
      </c>
      <c r="D200" s="50" t="s">
        <v>102</v>
      </c>
      <c r="E200" s="149">
        <v>196632.35</v>
      </c>
      <c r="F200" s="31" t="s">
        <v>102</v>
      </c>
      <c r="G200" s="50" t="s">
        <v>16</v>
      </c>
    </row>
    <row r="201" ht="15.75" customHeight="1">
      <c r="A201" s="30" t="s">
        <v>164</v>
      </c>
      <c r="B201" s="30" t="s">
        <v>18</v>
      </c>
      <c r="C201" s="30">
        <v>5.0</v>
      </c>
      <c r="D201" s="50" t="s">
        <v>733</v>
      </c>
      <c r="E201" s="149">
        <v>196447.35</v>
      </c>
      <c r="F201" s="31" t="s">
        <v>108</v>
      </c>
      <c r="G201" s="50" t="s">
        <v>16</v>
      </c>
    </row>
    <row r="202" ht="15.75" customHeight="1">
      <c r="A202" s="30" t="s">
        <v>164</v>
      </c>
      <c r="B202" s="30" t="s">
        <v>18</v>
      </c>
      <c r="C202" s="30">
        <v>6.0</v>
      </c>
      <c r="D202" s="50" t="s">
        <v>739</v>
      </c>
      <c r="E202" s="149">
        <v>197305.5</v>
      </c>
      <c r="F202" s="31" t="s">
        <v>55</v>
      </c>
      <c r="G202" s="50" t="s">
        <v>16</v>
      </c>
    </row>
    <row r="203" ht="15.75" customHeight="1">
      <c r="A203" s="30" t="s">
        <v>164</v>
      </c>
      <c r="B203" s="30" t="s">
        <v>18</v>
      </c>
      <c r="C203" s="30">
        <v>7.0</v>
      </c>
      <c r="D203" s="50" t="s">
        <v>102</v>
      </c>
      <c r="E203" s="149">
        <v>198293.59</v>
      </c>
      <c r="F203" s="31" t="s">
        <v>102</v>
      </c>
      <c r="G203" s="50" t="s">
        <v>16</v>
      </c>
    </row>
    <row r="204" ht="15.75" customHeight="1">
      <c r="A204" s="30" t="s">
        <v>164</v>
      </c>
      <c r="B204" s="30" t="s">
        <v>18</v>
      </c>
      <c r="C204" s="30">
        <v>8.0</v>
      </c>
      <c r="D204" s="50" t="s">
        <v>2123</v>
      </c>
      <c r="E204" s="149">
        <v>196638.63</v>
      </c>
      <c r="F204" s="31" t="s">
        <v>46</v>
      </c>
      <c r="G204" s="50" t="s">
        <v>16</v>
      </c>
    </row>
    <row r="205" ht="15.75" customHeight="1">
      <c r="A205" s="30" t="s">
        <v>165</v>
      </c>
      <c r="B205" s="30" t="s">
        <v>18</v>
      </c>
      <c r="C205" s="30">
        <v>1.0</v>
      </c>
      <c r="D205" s="50" t="s">
        <v>2492</v>
      </c>
      <c r="E205" s="149">
        <v>196212.35</v>
      </c>
      <c r="F205" s="31" t="s">
        <v>46</v>
      </c>
      <c r="G205" s="50" t="s">
        <v>16</v>
      </c>
    </row>
    <row r="206" ht="15.75" customHeight="1">
      <c r="A206" s="30" t="s">
        <v>165</v>
      </c>
      <c r="B206" s="30" t="s">
        <v>18</v>
      </c>
      <c r="C206" s="30">
        <v>2.0</v>
      </c>
      <c r="D206" s="50" t="s">
        <v>2494</v>
      </c>
      <c r="E206" s="149">
        <v>199869.27</v>
      </c>
      <c r="F206" s="31" t="s">
        <v>46</v>
      </c>
      <c r="G206" s="50" t="s">
        <v>16</v>
      </c>
    </row>
    <row r="207" ht="15.75" customHeight="1">
      <c r="A207" s="30" t="s">
        <v>165</v>
      </c>
      <c r="B207" s="30" t="s">
        <v>18</v>
      </c>
      <c r="C207" s="30">
        <v>3.0</v>
      </c>
      <c r="D207" s="50" t="s">
        <v>2493</v>
      </c>
      <c r="E207" s="149">
        <v>199680.83</v>
      </c>
      <c r="F207" s="31" t="s">
        <v>46</v>
      </c>
      <c r="G207" s="50" t="s">
        <v>16</v>
      </c>
    </row>
    <row r="208" ht="15.75" customHeight="1">
      <c r="A208" s="30" t="s">
        <v>165</v>
      </c>
      <c r="B208" s="30" t="s">
        <v>18</v>
      </c>
      <c r="C208" s="30">
        <v>4.0</v>
      </c>
      <c r="D208" s="50" t="s">
        <v>2465</v>
      </c>
      <c r="E208" s="149">
        <v>199763.62</v>
      </c>
      <c r="F208" s="31" t="s">
        <v>55</v>
      </c>
      <c r="G208" s="50" t="s">
        <v>16</v>
      </c>
    </row>
    <row r="209" ht="15.75" customHeight="1">
      <c r="A209" s="30" t="s">
        <v>165</v>
      </c>
      <c r="B209" s="30" t="s">
        <v>18</v>
      </c>
      <c r="C209" s="30">
        <v>5.0</v>
      </c>
      <c r="D209" s="50" t="s">
        <v>2465</v>
      </c>
      <c r="E209" s="149">
        <v>199717.68</v>
      </c>
      <c r="F209" s="31" t="s">
        <v>55</v>
      </c>
      <c r="G209" s="50" t="s">
        <v>16</v>
      </c>
    </row>
    <row r="210" ht="15.75" customHeight="1">
      <c r="A210" s="30" t="s">
        <v>165</v>
      </c>
      <c r="B210" s="30" t="s">
        <v>18</v>
      </c>
      <c r="C210" s="30">
        <v>6.0</v>
      </c>
      <c r="D210" s="50" t="s">
        <v>2495</v>
      </c>
      <c r="E210" s="149">
        <v>196534.01</v>
      </c>
      <c r="F210" s="31" t="s">
        <v>46</v>
      </c>
      <c r="G210" s="50" t="s">
        <v>16</v>
      </c>
    </row>
    <row r="211" ht="15.75" customHeight="1">
      <c r="A211" s="30" t="s">
        <v>165</v>
      </c>
      <c r="B211" s="30" t="s">
        <v>18</v>
      </c>
      <c r="C211" s="30">
        <v>7.0</v>
      </c>
      <c r="D211" s="50" t="s">
        <v>2496</v>
      </c>
      <c r="E211" s="149">
        <v>195670.26</v>
      </c>
      <c r="F211" s="31" t="s">
        <v>46</v>
      </c>
      <c r="G211" s="50" t="s">
        <v>16</v>
      </c>
    </row>
    <row r="212" ht="15.75" customHeight="1">
      <c r="A212" s="30" t="s">
        <v>165</v>
      </c>
      <c r="B212" s="30" t="s">
        <v>18</v>
      </c>
      <c r="C212" s="30">
        <v>8.0</v>
      </c>
      <c r="D212" s="50" t="s">
        <v>2043</v>
      </c>
      <c r="E212" s="149">
        <v>189881.75</v>
      </c>
      <c r="F212" s="31" t="s">
        <v>28</v>
      </c>
      <c r="G212" s="50" t="s">
        <v>16</v>
      </c>
    </row>
    <row r="213" ht="15.75" customHeight="1">
      <c r="A213" s="30" t="s">
        <v>166</v>
      </c>
      <c r="B213" s="30" t="s">
        <v>18</v>
      </c>
      <c r="C213" s="30">
        <v>1.0</v>
      </c>
      <c r="D213" s="50" t="s">
        <v>1378</v>
      </c>
      <c r="E213" s="149">
        <v>197113.65</v>
      </c>
      <c r="F213" s="31" t="s">
        <v>87</v>
      </c>
      <c r="G213" s="50" t="s">
        <v>16</v>
      </c>
    </row>
    <row r="214" ht="15.75" customHeight="1">
      <c r="A214" s="30" t="s">
        <v>166</v>
      </c>
      <c r="B214" s="30" t="s">
        <v>18</v>
      </c>
      <c r="C214" s="30">
        <v>2.0</v>
      </c>
      <c r="D214" s="50" t="s">
        <v>2483</v>
      </c>
      <c r="E214" s="149">
        <v>197611.5</v>
      </c>
      <c r="F214" s="31" t="s">
        <v>93</v>
      </c>
      <c r="G214" s="50" t="s">
        <v>16</v>
      </c>
    </row>
    <row r="215" ht="15.75" customHeight="1">
      <c r="A215" s="30" t="s">
        <v>166</v>
      </c>
      <c r="B215" s="30" t="s">
        <v>18</v>
      </c>
      <c r="C215" s="30">
        <v>3.0</v>
      </c>
      <c r="D215" s="50" t="s">
        <v>2483</v>
      </c>
      <c r="E215" s="149">
        <v>196797.93</v>
      </c>
      <c r="F215" s="31" t="s">
        <v>93</v>
      </c>
      <c r="G215" s="50" t="s">
        <v>16</v>
      </c>
    </row>
    <row r="216" ht="15.75" customHeight="1">
      <c r="A216" s="30" t="s">
        <v>166</v>
      </c>
      <c r="B216" s="30" t="s">
        <v>18</v>
      </c>
      <c r="C216" s="30">
        <v>4.0</v>
      </c>
      <c r="D216" s="50" t="s">
        <v>1378</v>
      </c>
      <c r="E216" s="149">
        <v>196656.77</v>
      </c>
      <c r="F216" s="31" t="s">
        <v>87</v>
      </c>
      <c r="G216" s="50" t="s">
        <v>16</v>
      </c>
    </row>
    <row r="217" ht="15.75" customHeight="1">
      <c r="A217" s="30" t="s">
        <v>166</v>
      </c>
      <c r="B217" s="30" t="s">
        <v>18</v>
      </c>
      <c r="C217" s="30">
        <v>5.0</v>
      </c>
      <c r="D217" s="50" t="s">
        <v>2497</v>
      </c>
      <c r="E217" s="149">
        <v>197205.85</v>
      </c>
      <c r="F217" s="31" t="s">
        <v>46</v>
      </c>
      <c r="G217" s="50" t="s">
        <v>16</v>
      </c>
    </row>
    <row r="218" ht="15.75" customHeight="1">
      <c r="A218" s="30" t="s">
        <v>166</v>
      </c>
      <c r="B218" s="30" t="s">
        <v>18</v>
      </c>
      <c r="C218" s="30">
        <v>6.0</v>
      </c>
      <c r="D218" s="50" t="s">
        <v>2493</v>
      </c>
      <c r="E218" s="149">
        <v>196791.72</v>
      </c>
      <c r="F218" s="31" t="s">
        <v>46</v>
      </c>
      <c r="G218" s="50" t="s">
        <v>16</v>
      </c>
    </row>
    <row r="219" ht="15.75" customHeight="1">
      <c r="A219" s="30" t="s">
        <v>166</v>
      </c>
      <c r="B219" s="30" t="s">
        <v>18</v>
      </c>
      <c r="C219" s="30">
        <v>7.0</v>
      </c>
      <c r="D219" s="50" t="s">
        <v>2498</v>
      </c>
      <c r="E219" s="149">
        <v>196731.31</v>
      </c>
      <c r="F219" s="31" t="s">
        <v>46</v>
      </c>
      <c r="G219" s="50" t="s">
        <v>16</v>
      </c>
    </row>
    <row r="220" ht="15.75" customHeight="1">
      <c r="A220" s="30" t="s">
        <v>166</v>
      </c>
      <c r="B220" s="30" t="s">
        <v>18</v>
      </c>
      <c r="C220" s="30">
        <v>8.0</v>
      </c>
      <c r="D220" s="50" t="s">
        <v>2499</v>
      </c>
      <c r="E220" s="149">
        <v>197173.71</v>
      </c>
      <c r="F220" s="31" t="s">
        <v>46</v>
      </c>
      <c r="G220" s="50" t="s">
        <v>16</v>
      </c>
    </row>
    <row r="221" ht="15.75" customHeight="1">
      <c r="A221" s="30" t="s">
        <v>166</v>
      </c>
      <c r="B221" s="30" t="s">
        <v>18</v>
      </c>
      <c r="C221" s="30">
        <v>9.0</v>
      </c>
      <c r="D221" s="50" t="s">
        <v>2500</v>
      </c>
      <c r="E221" s="149">
        <v>195844.02</v>
      </c>
      <c r="F221" s="31" t="s">
        <v>43</v>
      </c>
      <c r="G221" s="50" t="s">
        <v>16</v>
      </c>
    </row>
    <row r="222" ht="15.75" customHeight="1">
      <c r="A222" s="30" t="s">
        <v>166</v>
      </c>
      <c r="B222" s="30" t="s">
        <v>18</v>
      </c>
      <c r="C222" s="30">
        <v>10.0</v>
      </c>
      <c r="D222" s="50" t="s">
        <v>2501</v>
      </c>
      <c r="E222" s="149">
        <v>196760.36</v>
      </c>
      <c r="F222" s="31" t="s">
        <v>96</v>
      </c>
      <c r="G222" s="50" t="s">
        <v>16</v>
      </c>
    </row>
    <row r="223" ht="15.75" customHeight="1">
      <c r="A223" s="30" t="s">
        <v>167</v>
      </c>
      <c r="B223" s="30" t="s">
        <v>18</v>
      </c>
      <c r="C223" s="30">
        <v>1.0</v>
      </c>
      <c r="D223" s="50" t="s">
        <v>2502</v>
      </c>
      <c r="E223" s="149">
        <v>188338.6</v>
      </c>
      <c r="F223" s="31" t="s">
        <v>96</v>
      </c>
      <c r="G223" s="50" t="s">
        <v>16</v>
      </c>
    </row>
    <row r="224" ht="15.75" customHeight="1">
      <c r="A224" s="30" t="s">
        <v>167</v>
      </c>
      <c r="B224" s="30" t="s">
        <v>18</v>
      </c>
      <c r="C224" s="30">
        <v>2.0</v>
      </c>
      <c r="D224" s="50" t="s">
        <v>2485</v>
      </c>
      <c r="E224" s="149">
        <v>197134.81</v>
      </c>
      <c r="F224" s="31" t="s">
        <v>96</v>
      </c>
      <c r="G224" s="50" t="s">
        <v>16</v>
      </c>
    </row>
    <row r="225" ht="15.75" customHeight="1">
      <c r="A225" s="30" t="s">
        <v>167</v>
      </c>
      <c r="B225" s="30" t="s">
        <v>18</v>
      </c>
      <c r="C225" s="30">
        <v>3.0</v>
      </c>
      <c r="D225" s="50" t="s">
        <v>2503</v>
      </c>
      <c r="E225" s="149">
        <v>183854.68</v>
      </c>
      <c r="F225" s="31" t="s">
        <v>46</v>
      </c>
      <c r="G225" s="50" t="s">
        <v>16</v>
      </c>
    </row>
    <row r="226" ht="15.75" customHeight="1">
      <c r="A226" s="30" t="s">
        <v>167</v>
      </c>
      <c r="B226" s="30" t="s">
        <v>18</v>
      </c>
      <c r="C226" s="30">
        <v>4.0</v>
      </c>
      <c r="D226" s="50" t="s">
        <v>2504</v>
      </c>
      <c r="E226" s="149">
        <v>182343.19</v>
      </c>
      <c r="F226" s="31" t="s">
        <v>96</v>
      </c>
      <c r="G226" s="50" t="s">
        <v>16</v>
      </c>
    </row>
    <row r="227" ht="15.75" customHeight="1">
      <c r="A227" s="30" t="s">
        <v>167</v>
      </c>
      <c r="B227" s="30" t="s">
        <v>18</v>
      </c>
      <c r="C227" s="30">
        <v>5.0</v>
      </c>
      <c r="D227" s="50" t="s">
        <v>1378</v>
      </c>
      <c r="E227" s="149">
        <v>197908.16</v>
      </c>
      <c r="F227" s="31" t="s">
        <v>87</v>
      </c>
      <c r="G227" s="50" t="s">
        <v>16</v>
      </c>
    </row>
    <row r="228" ht="15.75" customHeight="1">
      <c r="A228" s="30" t="s">
        <v>167</v>
      </c>
      <c r="B228" s="30" t="s">
        <v>18</v>
      </c>
      <c r="C228" s="30">
        <v>7.0</v>
      </c>
      <c r="D228" s="50" t="s">
        <v>733</v>
      </c>
      <c r="E228" s="149">
        <v>196982.24</v>
      </c>
      <c r="F228" s="31" t="s">
        <v>108</v>
      </c>
      <c r="G228" s="50" t="s">
        <v>16</v>
      </c>
    </row>
    <row r="229" ht="15.75" customHeight="1">
      <c r="A229" s="30" t="s">
        <v>167</v>
      </c>
      <c r="B229" s="30" t="s">
        <v>18</v>
      </c>
      <c r="C229" s="30">
        <v>8.0</v>
      </c>
      <c r="D229" s="50" t="s">
        <v>2043</v>
      </c>
      <c r="E229" s="149">
        <v>98492.12</v>
      </c>
      <c r="F229" s="31" t="s">
        <v>28</v>
      </c>
      <c r="G229" s="50" t="s">
        <v>16</v>
      </c>
    </row>
    <row r="230" ht="15.75" customHeight="1">
      <c r="A230" s="30" t="s">
        <v>168</v>
      </c>
      <c r="B230" s="30" t="s">
        <v>18</v>
      </c>
      <c r="C230" s="30">
        <v>1.0</v>
      </c>
      <c r="D230" s="50" t="s">
        <v>2505</v>
      </c>
      <c r="E230" s="149">
        <v>195233.49</v>
      </c>
      <c r="F230" s="31" t="s">
        <v>64</v>
      </c>
      <c r="G230" s="50" t="s">
        <v>16</v>
      </c>
    </row>
    <row r="231" ht="15.75" customHeight="1">
      <c r="A231" s="30" t="s">
        <v>168</v>
      </c>
      <c r="B231" s="30" t="s">
        <v>18</v>
      </c>
      <c r="C231" s="30">
        <v>2.0</v>
      </c>
      <c r="D231" s="50" t="s">
        <v>2489</v>
      </c>
      <c r="E231" s="149">
        <v>196943.66</v>
      </c>
      <c r="F231" s="31" t="s">
        <v>46</v>
      </c>
      <c r="G231" s="50" t="s">
        <v>16</v>
      </c>
    </row>
    <row r="232" ht="15.75" customHeight="1">
      <c r="A232" s="30" t="s">
        <v>168</v>
      </c>
      <c r="B232" s="30" t="s">
        <v>18</v>
      </c>
      <c r="C232" s="30">
        <v>3.0</v>
      </c>
      <c r="D232" s="50" t="s">
        <v>848</v>
      </c>
      <c r="E232" s="149">
        <v>196743.66</v>
      </c>
      <c r="F232" s="31" t="s">
        <v>46</v>
      </c>
      <c r="G232" s="50" t="s">
        <v>16</v>
      </c>
    </row>
    <row r="233" ht="15.75" customHeight="1">
      <c r="A233" s="30" t="s">
        <v>169</v>
      </c>
      <c r="B233" s="30" t="s">
        <v>18</v>
      </c>
      <c r="C233" s="30">
        <v>1.0</v>
      </c>
      <c r="D233" s="50" t="s">
        <v>848</v>
      </c>
      <c r="E233" s="149">
        <v>199101.25</v>
      </c>
      <c r="F233" s="31" t="s">
        <v>46</v>
      </c>
      <c r="G233" s="50" t="s">
        <v>16</v>
      </c>
    </row>
    <row r="234" ht="15.75" customHeight="1">
      <c r="A234" s="30" t="s">
        <v>169</v>
      </c>
      <c r="B234" s="30" t="s">
        <v>18</v>
      </c>
      <c r="C234" s="30">
        <v>2.0</v>
      </c>
      <c r="D234" s="50" t="s">
        <v>2506</v>
      </c>
      <c r="E234" s="149">
        <v>199306.89</v>
      </c>
      <c r="F234" s="31" t="s">
        <v>46</v>
      </c>
      <c r="G234" s="50" t="s">
        <v>16</v>
      </c>
    </row>
    <row r="235" ht="15.75" customHeight="1">
      <c r="A235" s="30" t="s">
        <v>169</v>
      </c>
      <c r="B235" s="30" t="s">
        <v>18</v>
      </c>
      <c r="C235" s="30">
        <v>3.0</v>
      </c>
      <c r="D235" s="50" t="s">
        <v>848</v>
      </c>
      <c r="E235" s="149">
        <v>199259.34</v>
      </c>
      <c r="F235" s="31" t="s">
        <v>46</v>
      </c>
      <c r="G235" s="50" t="s">
        <v>16</v>
      </c>
    </row>
    <row r="236" ht="15.75" customHeight="1">
      <c r="A236" s="30" t="s">
        <v>169</v>
      </c>
      <c r="B236" s="30" t="s">
        <v>18</v>
      </c>
      <c r="C236" s="30">
        <v>4.0</v>
      </c>
      <c r="D236" s="50" t="s">
        <v>848</v>
      </c>
      <c r="E236" s="149">
        <v>197514.95</v>
      </c>
      <c r="F236" s="31" t="s">
        <v>46</v>
      </c>
      <c r="G236" s="50" t="s">
        <v>16</v>
      </c>
    </row>
    <row r="237" ht="15.75" customHeight="1">
      <c r="A237" s="30" t="s">
        <v>169</v>
      </c>
      <c r="B237" s="30" t="s">
        <v>18</v>
      </c>
      <c r="C237" s="30">
        <v>5.0</v>
      </c>
      <c r="D237" s="50" t="s">
        <v>848</v>
      </c>
      <c r="E237" s="149">
        <v>197596.89</v>
      </c>
      <c r="F237" s="31" t="s">
        <v>46</v>
      </c>
      <c r="G237" s="50" t="s">
        <v>16</v>
      </c>
    </row>
    <row r="238" ht="15.75" customHeight="1">
      <c r="A238" s="30" t="s">
        <v>169</v>
      </c>
      <c r="B238" s="30" t="s">
        <v>18</v>
      </c>
      <c r="C238" s="30">
        <v>6.0</v>
      </c>
      <c r="D238" s="50" t="s">
        <v>848</v>
      </c>
      <c r="E238" s="149">
        <v>176353.11</v>
      </c>
      <c r="F238" s="31" t="s">
        <v>46</v>
      </c>
      <c r="G238" s="50" t="s">
        <v>16</v>
      </c>
    </row>
    <row r="239" ht="15.75" customHeight="1">
      <c r="A239" s="30" t="s">
        <v>170</v>
      </c>
      <c r="B239" s="30" t="s">
        <v>18</v>
      </c>
      <c r="C239" s="30">
        <v>1.0</v>
      </c>
      <c r="D239" s="50" t="s">
        <v>2466</v>
      </c>
      <c r="E239" s="149">
        <v>197275.83</v>
      </c>
      <c r="F239" s="31" t="s">
        <v>46</v>
      </c>
      <c r="G239" s="50" t="s">
        <v>16</v>
      </c>
    </row>
    <row r="240" ht="15.75" customHeight="1">
      <c r="A240" s="30" t="s">
        <v>170</v>
      </c>
      <c r="B240" s="30" t="s">
        <v>18</v>
      </c>
      <c r="C240" s="30">
        <v>2.0</v>
      </c>
      <c r="D240" s="50" t="s">
        <v>1378</v>
      </c>
      <c r="E240" s="149">
        <v>193606.05</v>
      </c>
      <c r="F240" s="31" t="s">
        <v>87</v>
      </c>
      <c r="G240" s="50" t="s">
        <v>16</v>
      </c>
    </row>
    <row r="241" ht="15.75" customHeight="1">
      <c r="A241" s="30" t="s">
        <v>170</v>
      </c>
      <c r="B241" s="30" t="s">
        <v>18</v>
      </c>
      <c r="C241" s="30">
        <v>3.0</v>
      </c>
      <c r="D241" s="50" t="s">
        <v>2500</v>
      </c>
      <c r="E241" s="149">
        <v>197608.12</v>
      </c>
      <c r="F241" s="31" t="s">
        <v>43</v>
      </c>
      <c r="G241" s="50" t="s">
        <v>16</v>
      </c>
    </row>
    <row r="242" ht="15.75" customHeight="1">
      <c r="A242" s="30" t="s">
        <v>170</v>
      </c>
      <c r="B242" s="30" t="s">
        <v>18</v>
      </c>
      <c r="C242" s="30">
        <v>4.0</v>
      </c>
      <c r="D242" s="50" t="s">
        <v>2507</v>
      </c>
      <c r="E242" s="149">
        <v>197319.01</v>
      </c>
      <c r="F242" s="31" t="s">
        <v>64</v>
      </c>
      <c r="G242" s="50" t="s">
        <v>16</v>
      </c>
    </row>
    <row r="243" ht="15.75" customHeight="1">
      <c r="A243" s="30" t="s">
        <v>171</v>
      </c>
      <c r="B243" s="30" t="s">
        <v>18</v>
      </c>
      <c r="C243" s="30">
        <v>1.0</v>
      </c>
      <c r="D243" s="50" t="s">
        <v>880</v>
      </c>
      <c r="E243" s="149">
        <v>200000.0</v>
      </c>
      <c r="F243" s="31" t="s">
        <v>31</v>
      </c>
      <c r="G243" s="50" t="s">
        <v>16</v>
      </c>
    </row>
    <row r="244" ht="15.75" customHeight="1">
      <c r="A244" s="30" t="s">
        <v>171</v>
      </c>
      <c r="B244" s="30" t="s">
        <v>18</v>
      </c>
      <c r="C244" s="30">
        <v>2.0</v>
      </c>
      <c r="D244" s="50" t="s">
        <v>880</v>
      </c>
      <c r="E244" s="149">
        <v>200000.0</v>
      </c>
      <c r="F244" s="31" t="s">
        <v>31</v>
      </c>
      <c r="G244" s="50" t="s">
        <v>16</v>
      </c>
    </row>
    <row r="245" ht="15.75" customHeight="1">
      <c r="A245" s="30" t="s">
        <v>171</v>
      </c>
      <c r="B245" s="30" t="s">
        <v>18</v>
      </c>
      <c r="C245" s="30">
        <v>3.0</v>
      </c>
      <c r="D245" s="50" t="s">
        <v>102</v>
      </c>
      <c r="E245" s="149">
        <v>197820.92</v>
      </c>
      <c r="F245" s="31" t="s">
        <v>102</v>
      </c>
      <c r="G245" s="50" t="s">
        <v>16</v>
      </c>
    </row>
    <row r="246" ht="15.75" customHeight="1">
      <c r="A246" s="30" t="s">
        <v>171</v>
      </c>
      <c r="B246" s="30" t="s">
        <v>18</v>
      </c>
      <c r="C246" s="30">
        <v>4.0</v>
      </c>
      <c r="D246" s="50" t="s">
        <v>2508</v>
      </c>
      <c r="E246" s="149">
        <v>198383.98</v>
      </c>
      <c r="F246" s="31" t="s">
        <v>46</v>
      </c>
      <c r="G246" s="50" t="s">
        <v>16</v>
      </c>
    </row>
    <row r="247" ht="15.75" customHeight="1">
      <c r="A247" s="30" t="s">
        <v>171</v>
      </c>
      <c r="B247" s="30" t="s">
        <v>18</v>
      </c>
      <c r="C247" s="30">
        <v>5.0</v>
      </c>
      <c r="D247" s="50" t="s">
        <v>2493</v>
      </c>
      <c r="E247" s="149">
        <v>194252.02</v>
      </c>
      <c r="F247" s="31" t="s">
        <v>46</v>
      </c>
      <c r="G247" s="50" t="s">
        <v>16</v>
      </c>
    </row>
    <row r="248" ht="15.75" customHeight="1">
      <c r="A248" s="30" t="s">
        <v>171</v>
      </c>
      <c r="B248" s="30" t="s">
        <v>18</v>
      </c>
      <c r="C248" s="30">
        <v>6.0</v>
      </c>
      <c r="D248" s="50" t="s">
        <v>2509</v>
      </c>
      <c r="E248" s="149">
        <v>196749.89</v>
      </c>
      <c r="F248" s="31" t="s">
        <v>46</v>
      </c>
      <c r="G248" s="50" t="s">
        <v>16</v>
      </c>
    </row>
    <row r="249" ht="15.75" customHeight="1">
      <c r="A249" s="30" t="s">
        <v>172</v>
      </c>
      <c r="B249" s="30" t="s">
        <v>18</v>
      </c>
      <c r="C249" s="30">
        <v>1.0</v>
      </c>
      <c r="D249" s="50" t="s">
        <v>2493</v>
      </c>
      <c r="E249" s="149">
        <v>197362.14</v>
      </c>
      <c r="F249" s="31" t="s">
        <v>46</v>
      </c>
      <c r="G249" s="50" t="s">
        <v>16</v>
      </c>
    </row>
    <row r="250" ht="15.75" customHeight="1">
      <c r="A250" s="30" t="s">
        <v>172</v>
      </c>
      <c r="B250" s="30" t="s">
        <v>18</v>
      </c>
      <c r="C250" s="30">
        <v>2.0</v>
      </c>
      <c r="D250" s="50" t="s">
        <v>1378</v>
      </c>
      <c r="E250" s="149">
        <v>192127.05</v>
      </c>
      <c r="F250" s="31" t="s">
        <v>87</v>
      </c>
      <c r="G250" s="50" t="s">
        <v>16</v>
      </c>
    </row>
    <row r="251" ht="15.75" customHeight="1">
      <c r="A251" s="30" t="s">
        <v>172</v>
      </c>
      <c r="B251" s="30" t="s">
        <v>18</v>
      </c>
      <c r="C251" s="30">
        <v>3.0</v>
      </c>
      <c r="D251" s="50" t="s">
        <v>2510</v>
      </c>
      <c r="E251" s="149">
        <v>197490.02</v>
      </c>
      <c r="F251" s="31" t="s">
        <v>46</v>
      </c>
      <c r="G251" s="50" t="s">
        <v>16</v>
      </c>
    </row>
    <row r="252" ht="15.75" customHeight="1">
      <c r="A252" s="30" t="s">
        <v>172</v>
      </c>
      <c r="B252" s="30" t="s">
        <v>18</v>
      </c>
      <c r="C252" s="30">
        <v>4.0</v>
      </c>
      <c r="D252" s="50" t="s">
        <v>1378</v>
      </c>
      <c r="E252" s="149">
        <v>196584.42</v>
      </c>
      <c r="F252" s="31" t="s">
        <v>87</v>
      </c>
      <c r="G252" s="50" t="s">
        <v>16</v>
      </c>
    </row>
    <row r="253" ht="15.75" customHeight="1">
      <c r="A253" s="30" t="s">
        <v>172</v>
      </c>
      <c r="B253" s="30" t="s">
        <v>18</v>
      </c>
      <c r="C253" s="30">
        <v>5.0</v>
      </c>
      <c r="D253" s="50" t="s">
        <v>2493</v>
      </c>
      <c r="E253" s="149">
        <v>197450.37</v>
      </c>
      <c r="F253" s="31" t="s">
        <v>46</v>
      </c>
      <c r="G253" s="50" t="s">
        <v>16</v>
      </c>
    </row>
    <row r="254" ht="15.75" customHeight="1">
      <c r="A254" s="30" t="s">
        <v>172</v>
      </c>
      <c r="B254" s="30" t="s">
        <v>18</v>
      </c>
      <c r="C254" s="30">
        <v>6.0</v>
      </c>
      <c r="D254" s="50" t="s">
        <v>1378</v>
      </c>
      <c r="E254" s="149">
        <v>196243.27</v>
      </c>
      <c r="F254" s="31" t="s">
        <v>87</v>
      </c>
      <c r="G254" s="50" t="s">
        <v>16</v>
      </c>
    </row>
    <row r="255" ht="15.75" customHeight="1">
      <c r="A255" s="30" t="s">
        <v>172</v>
      </c>
      <c r="B255" s="30" t="s">
        <v>18</v>
      </c>
      <c r="C255" s="30">
        <v>7.0</v>
      </c>
      <c r="D255" s="50" t="s">
        <v>2510</v>
      </c>
      <c r="E255" s="149">
        <v>197228.68</v>
      </c>
      <c r="F255" s="31" t="s">
        <v>46</v>
      </c>
      <c r="G255" s="50" t="s">
        <v>16</v>
      </c>
    </row>
    <row r="256" ht="15.75" customHeight="1">
      <c r="A256" s="30" t="s">
        <v>172</v>
      </c>
      <c r="B256" s="30" t="s">
        <v>18</v>
      </c>
      <c r="C256" s="30">
        <v>8.0</v>
      </c>
      <c r="D256" s="50" t="s">
        <v>2043</v>
      </c>
      <c r="E256" s="149">
        <v>195592.12</v>
      </c>
      <c r="F256" s="31" t="s">
        <v>28</v>
      </c>
      <c r="G256" s="50" t="s">
        <v>16</v>
      </c>
    </row>
    <row r="257" ht="15.75" customHeight="1">
      <c r="A257" s="30" t="s">
        <v>172</v>
      </c>
      <c r="B257" s="30" t="s">
        <v>18</v>
      </c>
      <c r="C257" s="30">
        <v>9.0</v>
      </c>
      <c r="D257" s="50" t="s">
        <v>2511</v>
      </c>
      <c r="E257" s="149">
        <v>195187.44</v>
      </c>
      <c r="F257" s="31" t="s">
        <v>46</v>
      </c>
      <c r="G257" s="50" t="s">
        <v>16</v>
      </c>
    </row>
    <row r="258" ht="15.75" customHeight="1">
      <c r="A258" s="30" t="s">
        <v>173</v>
      </c>
      <c r="B258" s="30" t="s">
        <v>18</v>
      </c>
      <c r="C258" s="30">
        <v>1.0</v>
      </c>
      <c r="D258" s="50" t="s">
        <v>2512</v>
      </c>
      <c r="E258" s="149">
        <v>197665.01</v>
      </c>
      <c r="F258" s="31" t="s">
        <v>46</v>
      </c>
      <c r="G258" s="50" t="s">
        <v>16</v>
      </c>
    </row>
    <row r="259" ht="15.75" customHeight="1">
      <c r="A259" s="30" t="s">
        <v>173</v>
      </c>
      <c r="B259" s="30" t="s">
        <v>18</v>
      </c>
      <c r="C259" s="30">
        <v>2.0</v>
      </c>
      <c r="D259" s="50" t="s">
        <v>733</v>
      </c>
      <c r="E259" s="149">
        <v>198040.93</v>
      </c>
      <c r="F259" s="31" t="s">
        <v>108</v>
      </c>
      <c r="G259" s="50" t="s">
        <v>16</v>
      </c>
    </row>
    <row r="260" ht="15.75" customHeight="1">
      <c r="A260" s="30" t="s">
        <v>173</v>
      </c>
      <c r="B260" s="30" t="s">
        <v>18</v>
      </c>
      <c r="C260" s="30">
        <v>3.0</v>
      </c>
      <c r="D260" s="50" t="s">
        <v>733</v>
      </c>
      <c r="E260" s="149">
        <v>198256.36</v>
      </c>
      <c r="F260" s="31" t="s">
        <v>108</v>
      </c>
      <c r="G260" s="50" t="s">
        <v>16</v>
      </c>
    </row>
    <row r="261" ht="15.75" customHeight="1">
      <c r="A261" s="30" t="s">
        <v>173</v>
      </c>
      <c r="B261" s="30" t="s">
        <v>18</v>
      </c>
      <c r="C261" s="30">
        <v>4.0</v>
      </c>
      <c r="D261" s="50" t="s">
        <v>2512</v>
      </c>
      <c r="E261" s="149">
        <v>197175.68</v>
      </c>
      <c r="F261" s="31" t="s">
        <v>46</v>
      </c>
      <c r="G261" s="50" t="s">
        <v>16</v>
      </c>
    </row>
    <row r="262" ht="15.75" customHeight="1">
      <c r="A262" s="30" t="s">
        <v>173</v>
      </c>
      <c r="B262" s="30" t="s">
        <v>18</v>
      </c>
      <c r="C262" s="30">
        <v>5.0</v>
      </c>
      <c r="D262" s="50" t="s">
        <v>2513</v>
      </c>
      <c r="E262" s="149">
        <v>198592.71</v>
      </c>
      <c r="F262" s="31" t="s">
        <v>46</v>
      </c>
      <c r="G262" s="50" t="s">
        <v>16</v>
      </c>
    </row>
    <row r="263" ht="15.75" customHeight="1">
      <c r="A263" s="30" t="s">
        <v>173</v>
      </c>
      <c r="B263" s="30" t="s">
        <v>18</v>
      </c>
      <c r="C263" s="30">
        <v>6.0</v>
      </c>
      <c r="D263" s="50" t="s">
        <v>2514</v>
      </c>
      <c r="E263" s="149">
        <v>198028.97</v>
      </c>
      <c r="F263" s="31" t="s">
        <v>46</v>
      </c>
      <c r="G263" s="50" t="s">
        <v>16</v>
      </c>
    </row>
    <row r="264" ht="15.75" customHeight="1">
      <c r="A264" s="30" t="s">
        <v>173</v>
      </c>
      <c r="B264" s="30" t="s">
        <v>18</v>
      </c>
      <c r="C264" s="30">
        <v>7.0</v>
      </c>
      <c r="D264" s="50" t="s">
        <v>880</v>
      </c>
      <c r="E264" s="149">
        <v>200000.0</v>
      </c>
      <c r="F264" s="31" t="s">
        <v>31</v>
      </c>
      <c r="G264" s="50" t="s">
        <v>16</v>
      </c>
    </row>
    <row r="265" ht="15.75" customHeight="1">
      <c r="A265" s="135" t="s">
        <v>173</v>
      </c>
      <c r="B265" s="135" t="s">
        <v>18</v>
      </c>
      <c r="C265" s="135">
        <v>8.0</v>
      </c>
      <c r="D265" s="63" t="s">
        <v>2491</v>
      </c>
      <c r="E265" s="150">
        <v>195988.22</v>
      </c>
      <c r="F265" s="137" t="s">
        <v>76</v>
      </c>
      <c r="G265" s="50" t="s">
        <v>16</v>
      </c>
    </row>
    <row r="266" ht="15.75" customHeight="1">
      <c r="A266" s="30" t="s">
        <v>162</v>
      </c>
      <c r="B266" s="30" t="s">
        <v>23</v>
      </c>
      <c r="C266" s="30">
        <v>1.0</v>
      </c>
      <c r="D266" s="50" t="s">
        <v>2515</v>
      </c>
      <c r="E266" s="149">
        <v>200000.0</v>
      </c>
      <c r="F266" s="31" t="s">
        <v>123</v>
      </c>
      <c r="G266" s="50" t="s">
        <v>16</v>
      </c>
    </row>
    <row r="267" ht="15.75" customHeight="1">
      <c r="A267" s="30" t="s">
        <v>162</v>
      </c>
      <c r="B267" s="30" t="s">
        <v>23</v>
      </c>
      <c r="C267" s="30">
        <v>2.0</v>
      </c>
      <c r="D267" s="50" t="s">
        <v>2043</v>
      </c>
      <c r="E267" s="149">
        <v>197712.36</v>
      </c>
      <c r="F267" s="31" t="s">
        <v>28</v>
      </c>
      <c r="G267" s="50" t="s">
        <v>16</v>
      </c>
    </row>
    <row r="268" ht="15.75" customHeight="1">
      <c r="A268" s="30" t="s">
        <v>162</v>
      </c>
      <c r="B268" s="30" t="s">
        <v>23</v>
      </c>
      <c r="C268" s="30">
        <v>3.0</v>
      </c>
      <c r="D268" s="50" t="s">
        <v>2043</v>
      </c>
      <c r="E268" s="149">
        <v>197712.36</v>
      </c>
      <c r="F268" s="31" t="s">
        <v>28</v>
      </c>
      <c r="G268" s="50" t="s">
        <v>16</v>
      </c>
    </row>
    <row r="269" ht="15.75" customHeight="1">
      <c r="A269" s="30" t="s">
        <v>162</v>
      </c>
      <c r="B269" s="30" t="s">
        <v>23</v>
      </c>
      <c r="C269" s="30">
        <v>4.0</v>
      </c>
      <c r="D269" s="50" t="s">
        <v>733</v>
      </c>
      <c r="E269" s="149">
        <v>198084.02</v>
      </c>
      <c r="F269" s="31" t="s">
        <v>108</v>
      </c>
      <c r="G269" s="50" t="s">
        <v>16</v>
      </c>
    </row>
    <row r="270" ht="15.75" customHeight="1">
      <c r="A270" s="30" t="s">
        <v>162</v>
      </c>
      <c r="B270" s="30" t="s">
        <v>23</v>
      </c>
      <c r="C270" s="30">
        <v>5.0</v>
      </c>
      <c r="D270" s="50" t="s">
        <v>2472</v>
      </c>
      <c r="E270" s="149">
        <v>198007.29</v>
      </c>
      <c r="F270" s="31" t="s">
        <v>46</v>
      </c>
      <c r="G270" s="50" t="s">
        <v>16</v>
      </c>
    </row>
    <row r="271" ht="15.75" customHeight="1">
      <c r="A271" s="30" t="s">
        <v>162</v>
      </c>
      <c r="B271" s="30" t="s">
        <v>23</v>
      </c>
      <c r="C271" s="30">
        <v>6.0</v>
      </c>
      <c r="D271" s="50" t="s">
        <v>2162</v>
      </c>
      <c r="E271" s="149">
        <v>197967.08</v>
      </c>
      <c r="F271" s="31" t="s">
        <v>46</v>
      </c>
      <c r="G271" s="50" t="s">
        <v>16</v>
      </c>
    </row>
    <row r="272" ht="15.75" customHeight="1">
      <c r="A272" s="30" t="s">
        <v>162</v>
      </c>
      <c r="B272" s="30" t="s">
        <v>23</v>
      </c>
      <c r="C272" s="30">
        <v>7.0</v>
      </c>
      <c r="D272" s="50" t="s">
        <v>2123</v>
      </c>
      <c r="E272" s="149">
        <v>197703.18</v>
      </c>
      <c r="F272" s="31" t="s">
        <v>46</v>
      </c>
      <c r="G272" s="50" t="s">
        <v>16</v>
      </c>
    </row>
    <row r="273" ht="15.75" customHeight="1">
      <c r="A273" s="30" t="s">
        <v>162</v>
      </c>
      <c r="B273" s="30" t="s">
        <v>23</v>
      </c>
      <c r="C273" s="30">
        <v>8.0</v>
      </c>
      <c r="D273" s="50" t="s">
        <v>733</v>
      </c>
      <c r="E273" s="149">
        <v>197390.39</v>
      </c>
      <c r="F273" s="31" t="s">
        <v>108</v>
      </c>
      <c r="G273" s="50" t="s">
        <v>16</v>
      </c>
    </row>
    <row r="274" ht="15.75" customHeight="1">
      <c r="A274" s="30" t="s">
        <v>162</v>
      </c>
      <c r="B274" s="30" t="s">
        <v>23</v>
      </c>
      <c r="C274" s="30">
        <v>9.0</v>
      </c>
      <c r="D274" s="50" t="s">
        <v>2472</v>
      </c>
      <c r="E274" s="149">
        <v>179030.65</v>
      </c>
      <c r="F274" s="31" t="s">
        <v>46</v>
      </c>
      <c r="G274" s="50" t="s">
        <v>16</v>
      </c>
    </row>
    <row r="275" ht="15.75" customHeight="1">
      <c r="A275" s="30" t="s">
        <v>163</v>
      </c>
      <c r="B275" s="30" t="s">
        <v>23</v>
      </c>
      <c r="C275" s="30">
        <v>1.0</v>
      </c>
      <c r="D275" s="50" t="s">
        <v>2515</v>
      </c>
      <c r="E275" s="149">
        <v>200000.0</v>
      </c>
      <c r="F275" s="31" t="s">
        <v>123</v>
      </c>
      <c r="G275" s="50" t="s">
        <v>16</v>
      </c>
    </row>
    <row r="276" ht="15.75" customHeight="1">
      <c r="A276" s="30" t="s">
        <v>163</v>
      </c>
      <c r="B276" s="30" t="s">
        <v>23</v>
      </c>
      <c r="C276" s="30">
        <v>2.0</v>
      </c>
      <c r="D276" s="50" t="s">
        <v>2043</v>
      </c>
      <c r="E276" s="149">
        <v>196509.12</v>
      </c>
      <c r="F276" s="31" t="s">
        <v>28</v>
      </c>
      <c r="G276" s="50" t="s">
        <v>16</v>
      </c>
    </row>
    <row r="277" ht="15.75" customHeight="1">
      <c r="A277" s="30" t="s">
        <v>163</v>
      </c>
      <c r="B277" s="30" t="s">
        <v>23</v>
      </c>
      <c r="C277" s="30">
        <v>3.0</v>
      </c>
      <c r="D277" s="50" t="s">
        <v>2043</v>
      </c>
      <c r="E277" s="149">
        <v>196509.12</v>
      </c>
      <c r="F277" s="31" t="s">
        <v>28</v>
      </c>
      <c r="G277" s="50" t="s">
        <v>16</v>
      </c>
    </row>
    <row r="278" ht="15.75" customHeight="1">
      <c r="A278" s="30" t="s">
        <v>163</v>
      </c>
      <c r="B278" s="30" t="s">
        <v>23</v>
      </c>
      <c r="C278" s="30">
        <v>4.0</v>
      </c>
      <c r="D278" s="50" t="s">
        <v>733</v>
      </c>
      <c r="E278" s="149">
        <v>197682.69</v>
      </c>
      <c r="F278" s="31" t="s">
        <v>108</v>
      </c>
      <c r="G278" s="50" t="s">
        <v>16</v>
      </c>
    </row>
    <row r="279" ht="15.75" customHeight="1">
      <c r="A279" s="30" t="s">
        <v>163</v>
      </c>
      <c r="B279" s="30" t="s">
        <v>23</v>
      </c>
      <c r="C279" s="30">
        <v>5.0</v>
      </c>
      <c r="D279" s="50" t="s">
        <v>2516</v>
      </c>
      <c r="E279" s="149">
        <v>196749.07</v>
      </c>
      <c r="F279" s="31" t="s">
        <v>105</v>
      </c>
      <c r="G279" s="50" t="s">
        <v>16</v>
      </c>
    </row>
    <row r="280" ht="15.75" customHeight="1">
      <c r="A280" s="30" t="s">
        <v>163</v>
      </c>
      <c r="B280" s="30" t="s">
        <v>23</v>
      </c>
      <c r="C280" s="30">
        <v>6.0</v>
      </c>
      <c r="D280" s="50" t="s">
        <v>733</v>
      </c>
      <c r="E280" s="149">
        <v>197243.73</v>
      </c>
      <c r="F280" s="31" t="s">
        <v>108</v>
      </c>
      <c r="G280" s="50" t="s">
        <v>16</v>
      </c>
    </row>
    <row r="281" ht="15.75" customHeight="1">
      <c r="A281" s="30" t="s">
        <v>163</v>
      </c>
      <c r="B281" s="30" t="s">
        <v>23</v>
      </c>
      <c r="C281" s="30">
        <v>7.0</v>
      </c>
      <c r="D281" s="50" t="s">
        <v>2123</v>
      </c>
      <c r="E281" s="149">
        <v>197491.55</v>
      </c>
      <c r="F281" s="31" t="s">
        <v>46</v>
      </c>
      <c r="G281" s="50" t="s">
        <v>16</v>
      </c>
    </row>
    <row r="282" ht="15.75" customHeight="1">
      <c r="A282" s="30" t="s">
        <v>163</v>
      </c>
      <c r="B282" s="30" t="s">
        <v>23</v>
      </c>
      <c r="C282" s="30">
        <v>8.0</v>
      </c>
      <c r="D282" s="50" t="s">
        <v>2162</v>
      </c>
      <c r="E282" s="149">
        <v>196981.9</v>
      </c>
      <c r="F282" s="31" t="s">
        <v>46</v>
      </c>
      <c r="G282" s="50" t="s">
        <v>16</v>
      </c>
    </row>
    <row r="283" ht="15.75" customHeight="1">
      <c r="A283" s="30" t="s">
        <v>163</v>
      </c>
      <c r="B283" s="30" t="s">
        <v>23</v>
      </c>
      <c r="C283" s="30">
        <v>9.0</v>
      </c>
      <c r="D283" s="50" t="s">
        <v>2162</v>
      </c>
      <c r="E283" s="149">
        <v>195451.03</v>
      </c>
      <c r="F283" s="31" t="s">
        <v>46</v>
      </c>
      <c r="G283" s="50" t="s">
        <v>16</v>
      </c>
    </row>
    <row r="284" ht="15.75" customHeight="1">
      <c r="A284" s="30" t="s">
        <v>163</v>
      </c>
      <c r="B284" s="30" t="s">
        <v>23</v>
      </c>
      <c r="C284" s="30">
        <v>10.0</v>
      </c>
      <c r="D284" s="50" t="s">
        <v>2472</v>
      </c>
      <c r="E284" s="149">
        <v>195525.11</v>
      </c>
      <c r="F284" s="31" t="s">
        <v>46</v>
      </c>
      <c r="G284" s="50" t="s">
        <v>16</v>
      </c>
    </row>
    <row r="285" ht="15.75" customHeight="1">
      <c r="A285" s="30" t="s">
        <v>164</v>
      </c>
      <c r="B285" s="30" t="s">
        <v>23</v>
      </c>
      <c r="C285" s="30">
        <v>1.0</v>
      </c>
      <c r="D285" s="50" t="s">
        <v>2515</v>
      </c>
      <c r="E285" s="149">
        <v>200000.0</v>
      </c>
      <c r="F285" s="31" t="s">
        <v>123</v>
      </c>
      <c r="G285" s="50" t="s">
        <v>16</v>
      </c>
    </row>
    <row r="286" ht="15.75" customHeight="1">
      <c r="A286" s="30" t="s">
        <v>164</v>
      </c>
      <c r="B286" s="30" t="s">
        <v>23</v>
      </c>
      <c r="C286" s="30">
        <v>2.0</v>
      </c>
      <c r="D286" s="50" t="s">
        <v>733</v>
      </c>
      <c r="E286" s="149">
        <v>195554.31</v>
      </c>
      <c r="F286" s="31" t="s">
        <v>108</v>
      </c>
      <c r="G286" s="50" t="s">
        <v>16</v>
      </c>
    </row>
    <row r="287" ht="15.75" customHeight="1">
      <c r="A287" s="30" t="s">
        <v>164</v>
      </c>
      <c r="B287" s="30" t="s">
        <v>23</v>
      </c>
      <c r="C287" s="30">
        <v>3.0</v>
      </c>
      <c r="D287" s="50" t="s">
        <v>2043</v>
      </c>
      <c r="E287" s="149">
        <v>197712.36</v>
      </c>
      <c r="F287" s="31" t="s">
        <v>28</v>
      </c>
      <c r="G287" s="50" t="s">
        <v>16</v>
      </c>
    </row>
    <row r="288" ht="15.75" customHeight="1">
      <c r="A288" s="30" t="s">
        <v>164</v>
      </c>
      <c r="B288" s="30" t="s">
        <v>23</v>
      </c>
      <c r="C288" s="30">
        <v>4.0</v>
      </c>
      <c r="D288" s="50" t="s">
        <v>2043</v>
      </c>
      <c r="E288" s="149">
        <v>197712.36</v>
      </c>
      <c r="F288" s="31" t="s">
        <v>28</v>
      </c>
      <c r="G288" s="50" t="s">
        <v>16</v>
      </c>
    </row>
    <row r="289" ht="15.75" customHeight="1">
      <c r="A289" s="30" t="s">
        <v>164</v>
      </c>
      <c r="B289" s="30" t="s">
        <v>23</v>
      </c>
      <c r="C289" s="30">
        <v>5.0</v>
      </c>
      <c r="D289" s="50" t="s">
        <v>2472</v>
      </c>
      <c r="E289" s="149">
        <v>197653.86</v>
      </c>
      <c r="F289" s="31" t="s">
        <v>46</v>
      </c>
      <c r="G289" s="50" t="s">
        <v>16</v>
      </c>
    </row>
    <row r="290" ht="15.75" customHeight="1">
      <c r="A290" s="30" t="s">
        <v>164</v>
      </c>
      <c r="B290" s="30" t="s">
        <v>23</v>
      </c>
      <c r="C290" s="30">
        <v>6.0</v>
      </c>
      <c r="D290" s="50" t="s">
        <v>2162</v>
      </c>
      <c r="E290" s="149">
        <v>197818.32</v>
      </c>
      <c r="F290" s="31" t="s">
        <v>46</v>
      </c>
      <c r="G290" s="50" t="s">
        <v>16</v>
      </c>
    </row>
    <row r="291" ht="15.75" customHeight="1">
      <c r="A291" s="30" t="s">
        <v>164</v>
      </c>
      <c r="B291" s="30" t="s">
        <v>23</v>
      </c>
      <c r="C291" s="30">
        <v>7.0</v>
      </c>
      <c r="D291" s="50" t="s">
        <v>2162</v>
      </c>
      <c r="E291" s="149">
        <v>197499.51</v>
      </c>
      <c r="F291" s="31" t="s">
        <v>46</v>
      </c>
      <c r="G291" s="50" t="s">
        <v>16</v>
      </c>
    </row>
    <row r="292" ht="15.75" customHeight="1">
      <c r="A292" s="30" t="s">
        <v>164</v>
      </c>
      <c r="B292" s="30" t="s">
        <v>23</v>
      </c>
      <c r="C292" s="30">
        <v>8.0</v>
      </c>
      <c r="D292" s="50" t="s">
        <v>733</v>
      </c>
      <c r="E292" s="149">
        <v>197741.89</v>
      </c>
      <c r="F292" s="31" t="s">
        <v>108</v>
      </c>
      <c r="G292" s="50" t="s">
        <v>16</v>
      </c>
    </row>
    <row r="293" ht="15.75" customHeight="1">
      <c r="A293" s="30" t="s">
        <v>164</v>
      </c>
      <c r="B293" s="30" t="s">
        <v>23</v>
      </c>
      <c r="C293" s="30">
        <v>9.0</v>
      </c>
      <c r="D293" s="50" t="s">
        <v>2123</v>
      </c>
      <c r="E293" s="149">
        <v>197334.76</v>
      </c>
      <c r="F293" s="31" t="s">
        <v>46</v>
      </c>
      <c r="G293" s="50" t="s">
        <v>16</v>
      </c>
    </row>
    <row r="294" ht="15.75" customHeight="1">
      <c r="A294" s="30" t="s">
        <v>164</v>
      </c>
      <c r="B294" s="30" t="s">
        <v>23</v>
      </c>
      <c r="C294" s="30">
        <v>10.0</v>
      </c>
      <c r="D294" s="50" t="s">
        <v>2472</v>
      </c>
      <c r="E294" s="149">
        <v>179454.8</v>
      </c>
      <c r="F294" s="31" t="s">
        <v>46</v>
      </c>
      <c r="G294" s="50" t="s">
        <v>16</v>
      </c>
    </row>
    <row r="295" ht="15.75" customHeight="1">
      <c r="A295" s="30" t="s">
        <v>165</v>
      </c>
      <c r="B295" s="30" t="s">
        <v>23</v>
      </c>
      <c r="C295" s="30">
        <v>1.0</v>
      </c>
      <c r="D295" s="50" t="s">
        <v>2515</v>
      </c>
      <c r="E295" s="149">
        <v>200000.0</v>
      </c>
      <c r="F295" s="31" t="s">
        <v>123</v>
      </c>
      <c r="G295" s="50" t="s">
        <v>16</v>
      </c>
    </row>
    <row r="296" ht="15.75" customHeight="1">
      <c r="A296" s="30" t="s">
        <v>165</v>
      </c>
      <c r="B296" s="30" t="s">
        <v>23</v>
      </c>
      <c r="C296" s="30">
        <v>2.0</v>
      </c>
      <c r="D296" s="50" t="s">
        <v>1535</v>
      </c>
      <c r="E296" s="149">
        <v>197340.38</v>
      </c>
      <c r="F296" s="31" t="s">
        <v>46</v>
      </c>
      <c r="G296" s="50" t="s">
        <v>16</v>
      </c>
    </row>
    <row r="297" ht="15.75" customHeight="1">
      <c r="A297" s="30" t="s">
        <v>165</v>
      </c>
      <c r="B297" s="30" t="s">
        <v>23</v>
      </c>
      <c r="C297" s="30">
        <v>3.0</v>
      </c>
      <c r="D297" s="50" t="s">
        <v>1535</v>
      </c>
      <c r="E297" s="149">
        <v>197818.09</v>
      </c>
      <c r="F297" s="31" t="s">
        <v>46</v>
      </c>
      <c r="G297" s="50" t="s">
        <v>16</v>
      </c>
    </row>
    <row r="298" ht="15.75" customHeight="1">
      <c r="A298" s="30" t="s">
        <v>165</v>
      </c>
      <c r="B298" s="30" t="s">
        <v>23</v>
      </c>
      <c r="C298" s="30">
        <v>4.0</v>
      </c>
      <c r="D298" s="50" t="s">
        <v>2496</v>
      </c>
      <c r="E298" s="149">
        <v>197651.88</v>
      </c>
      <c r="F298" s="31" t="s">
        <v>46</v>
      </c>
      <c r="G298" s="50" t="s">
        <v>16</v>
      </c>
    </row>
    <row r="299" ht="15.75" customHeight="1">
      <c r="A299" s="30" t="s">
        <v>165</v>
      </c>
      <c r="B299" s="30" t="s">
        <v>23</v>
      </c>
      <c r="C299" s="30">
        <v>5.0</v>
      </c>
      <c r="D299" s="50" t="s">
        <v>102</v>
      </c>
      <c r="E299" s="149">
        <v>197285.22</v>
      </c>
      <c r="F299" s="31" t="s">
        <v>102</v>
      </c>
      <c r="G299" s="50" t="s">
        <v>16</v>
      </c>
    </row>
    <row r="300" ht="15.75" customHeight="1">
      <c r="A300" s="30" t="s">
        <v>165</v>
      </c>
      <c r="B300" s="30" t="s">
        <v>23</v>
      </c>
      <c r="C300" s="30">
        <v>6.0</v>
      </c>
      <c r="D300" s="50" t="s">
        <v>1535</v>
      </c>
      <c r="E300" s="149">
        <v>197618.66</v>
      </c>
      <c r="F300" s="31" t="s">
        <v>46</v>
      </c>
      <c r="G300" s="50" t="s">
        <v>16</v>
      </c>
    </row>
    <row r="301" ht="15.75" customHeight="1">
      <c r="A301" s="30" t="s">
        <v>165</v>
      </c>
      <c r="B301" s="30" t="s">
        <v>23</v>
      </c>
      <c r="C301" s="30">
        <v>7.0</v>
      </c>
      <c r="D301" s="50" t="s">
        <v>1535</v>
      </c>
      <c r="E301" s="149">
        <v>197580.27</v>
      </c>
      <c r="F301" s="31" t="s">
        <v>46</v>
      </c>
      <c r="G301" s="50" t="s">
        <v>16</v>
      </c>
    </row>
    <row r="302" ht="15.75" customHeight="1">
      <c r="A302" s="30" t="s">
        <v>165</v>
      </c>
      <c r="B302" s="30" t="s">
        <v>23</v>
      </c>
      <c r="C302" s="30">
        <v>8.0</v>
      </c>
      <c r="D302" s="50" t="s">
        <v>2517</v>
      </c>
      <c r="E302" s="149">
        <v>197781.22</v>
      </c>
      <c r="F302" s="31" t="s">
        <v>123</v>
      </c>
      <c r="G302" s="50" t="s">
        <v>16</v>
      </c>
    </row>
    <row r="303" ht="15.75" customHeight="1">
      <c r="A303" s="30" t="s">
        <v>165</v>
      </c>
      <c r="B303" s="30" t="s">
        <v>23</v>
      </c>
      <c r="C303" s="30">
        <v>9.0</v>
      </c>
      <c r="D303" s="50" t="s">
        <v>2517</v>
      </c>
      <c r="E303" s="149">
        <v>197781.22</v>
      </c>
      <c r="F303" s="31" t="s">
        <v>123</v>
      </c>
      <c r="G303" s="50" t="s">
        <v>16</v>
      </c>
    </row>
    <row r="304" ht="15.75" customHeight="1">
      <c r="A304" s="30" t="s">
        <v>165</v>
      </c>
      <c r="B304" s="30" t="s">
        <v>23</v>
      </c>
      <c r="C304" s="30">
        <v>10.0</v>
      </c>
      <c r="D304" s="50" t="s">
        <v>1535</v>
      </c>
      <c r="E304" s="149">
        <v>194022.32</v>
      </c>
      <c r="F304" s="31" t="s">
        <v>46</v>
      </c>
      <c r="G304" s="50" t="s">
        <v>16</v>
      </c>
    </row>
    <row r="305" ht="15.75" customHeight="1">
      <c r="A305" s="30" t="s">
        <v>166</v>
      </c>
      <c r="B305" s="30" t="s">
        <v>23</v>
      </c>
      <c r="C305" s="30">
        <v>1.0</v>
      </c>
      <c r="D305" s="50" t="s">
        <v>2515</v>
      </c>
      <c r="E305" s="149">
        <v>200000.0</v>
      </c>
      <c r="F305" s="31" t="s">
        <v>123</v>
      </c>
      <c r="G305" s="50" t="s">
        <v>16</v>
      </c>
    </row>
    <row r="306" ht="15.75" customHeight="1">
      <c r="A306" s="30" t="s">
        <v>166</v>
      </c>
      <c r="B306" s="30" t="s">
        <v>23</v>
      </c>
      <c r="C306" s="30">
        <v>2.0</v>
      </c>
      <c r="D306" s="50" t="s">
        <v>1378</v>
      </c>
      <c r="E306" s="149">
        <v>195061.2</v>
      </c>
      <c r="F306" s="31" t="s">
        <v>87</v>
      </c>
      <c r="G306" s="50" t="s">
        <v>16</v>
      </c>
    </row>
    <row r="307" ht="15.75" customHeight="1">
      <c r="A307" s="30" t="s">
        <v>166</v>
      </c>
      <c r="B307" s="30" t="s">
        <v>23</v>
      </c>
      <c r="C307" s="30">
        <v>3.0</v>
      </c>
      <c r="D307" s="50" t="s">
        <v>2518</v>
      </c>
      <c r="E307" s="149">
        <v>196667.77</v>
      </c>
      <c r="F307" s="31" t="s">
        <v>46</v>
      </c>
      <c r="G307" s="50" t="s">
        <v>16</v>
      </c>
    </row>
    <row r="308" ht="15.75" customHeight="1">
      <c r="A308" s="30" t="s">
        <v>166</v>
      </c>
      <c r="B308" s="30" t="s">
        <v>23</v>
      </c>
      <c r="C308" s="30">
        <v>4.0</v>
      </c>
      <c r="D308" s="50" t="s">
        <v>2518</v>
      </c>
      <c r="E308" s="149">
        <v>197322.89</v>
      </c>
      <c r="F308" s="31" t="s">
        <v>46</v>
      </c>
      <c r="G308" s="50" t="s">
        <v>16</v>
      </c>
    </row>
    <row r="309" ht="15.75" customHeight="1">
      <c r="A309" s="30" t="s">
        <v>166</v>
      </c>
      <c r="B309" s="30" t="s">
        <v>23</v>
      </c>
      <c r="C309" s="30">
        <v>5.0</v>
      </c>
      <c r="D309" s="50" t="s">
        <v>2519</v>
      </c>
      <c r="E309" s="149">
        <v>197462.2</v>
      </c>
      <c r="F309" s="31" t="s">
        <v>46</v>
      </c>
      <c r="G309" s="50" t="s">
        <v>16</v>
      </c>
    </row>
    <row r="310" ht="15.75" customHeight="1">
      <c r="A310" s="30" t="s">
        <v>166</v>
      </c>
      <c r="B310" s="30" t="s">
        <v>23</v>
      </c>
      <c r="C310" s="30">
        <v>6.0</v>
      </c>
      <c r="D310" s="50" t="s">
        <v>102</v>
      </c>
      <c r="E310" s="149">
        <v>195063.21</v>
      </c>
      <c r="F310" s="31" t="s">
        <v>102</v>
      </c>
      <c r="G310" s="50" t="s">
        <v>16</v>
      </c>
    </row>
    <row r="311" ht="15.75" customHeight="1">
      <c r="A311" s="30" t="s">
        <v>166</v>
      </c>
      <c r="B311" s="30" t="s">
        <v>23</v>
      </c>
      <c r="C311" s="30">
        <v>7.0</v>
      </c>
      <c r="D311" s="50" t="s">
        <v>2043</v>
      </c>
      <c r="E311" s="149">
        <v>178007.2</v>
      </c>
      <c r="F311" s="31" t="s">
        <v>28</v>
      </c>
      <c r="G311" s="50" t="s">
        <v>16</v>
      </c>
    </row>
    <row r="312" ht="15.75" customHeight="1">
      <c r="A312" s="30" t="s">
        <v>167</v>
      </c>
      <c r="B312" s="30" t="s">
        <v>23</v>
      </c>
      <c r="C312" s="30">
        <v>1.0</v>
      </c>
      <c r="D312" s="50" t="s">
        <v>2520</v>
      </c>
      <c r="E312" s="149">
        <v>199962.0</v>
      </c>
      <c r="F312" s="31" t="s">
        <v>28</v>
      </c>
      <c r="G312" s="50" t="s">
        <v>16</v>
      </c>
    </row>
    <row r="313" ht="15.75" customHeight="1">
      <c r="A313" s="30" t="s">
        <v>167</v>
      </c>
      <c r="B313" s="30" t="s">
        <v>23</v>
      </c>
      <c r="C313" s="30">
        <v>2.0</v>
      </c>
      <c r="D313" s="50" t="s">
        <v>2515</v>
      </c>
      <c r="E313" s="149">
        <v>200000.0</v>
      </c>
      <c r="F313" s="31" t="s">
        <v>123</v>
      </c>
      <c r="G313" s="50" t="s">
        <v>16</v>
      </c>
    </row>
    <row r="314" ht="15.75" customHeight="1">
      <c r="A314" s="30" t="s">
        <v>167</v>
      </c>
      <c r="B314" s="30" t="s">
        <v>23</v>
      </c>
      <c r="C314" s="30">
        <v>3.0</v>
      </c>
      <c r="D314" s="50" t="s">
        <v>2521</v>
      </c>
      <c r="E314" s="149">
        <v>193736.13</v>
      </c>
      <c r="F314" s="31" t="s">
        <v>46</v>
      </c>
      <c r="G314" s="50" t="s">
        <v>16</v>
      </c>
    </row>
    <row r="315" ht="15.75" customHeight="1">
      <c r="A315" s="30" t="s">
        <v>167</v>
      </c>
      <c r="B315" s="30" t="s">
        <v>23</v>
      </c>
      <c r="C315" s="30">
        <v>4.0</v>
      </c>
      <c r="D315" s="50" t="s">
        <v>2521</v>
      </c>
      <c r="E315" s="149">
        <v>196275.7</v>
      </c>
      <c r="F315" s="31" t="s">
        <v>46</v>
      </c>
      <c r="G315" s="50" t="s">
        <v>16</v>
      </c>
    </row>
    <row r="316" ht="15.75" customHeight="1">
      <c r="A316" s="30" t="s">
        <v>167</v>
      </c>
      <c r="B316" s="30" t="s">
        <v>23</v>
      </c>
      <c r="C316" s="30">
        <v>5.0</v>
      </c>
      <c r="D316" s="50" t="s">
        <v>2521</v>
      </c>
      <c r="E316" s="149">
        <v>196110.32</v>
      </c>
      <c r="F316" s="31" t="s">
        <v>46</v>
      </c>
      <c r="G316" s="50" t="s">
        <v>16</v>
      </c>
    </row>
    <row r="317" ht="15.75" customHeight="1">
      <c r="A317" s="30" t="s">
        <v>167</v>
      </c>
      <c r="B317" s="30" t="s">
        <v>23</v>
      </c>
      <c r="C317" s="30">
        <v>6.0</v>
      </c>
      <c r="D317" s="50" t="s">
        <v>2521</v>
      </c>
      <c r="E317" s="149">
        <v>196214.8</v>
      </c>
      <c r="F317" s="31" t="s">
        <v>46</v>
      </c>
      <c r="G317" s="50" t="s">
        <v>16</v>
      </c>
    </row>
    <row r="318" ht="15.75" customHeight="1">
      <c r="A318" s="30" t="s">
        <v>167</v>
      </c>
      <c r="B318" s="30" t="s">
        <v>23</v>
      </c>
      <c r="C318" s="30">
        <v>7.0</v>
      </c>
      <c r="D318" s="50" t="s">
        <v>2521</v>
      </c>
      <c r="E318" s="149">
        <v>195707.51</v>
      </c>
      <c r="F318" s="31" t="s">
        <v>46</v>
      </c>
      <c r="G318" s="50" t="s">
        <v>16</v>
      </c>
    </row>
    <row r="319" ht="15.75" customHeight="1">
      <c r="A319" s="30" t="s">
        <v>168</v>
      </c>
      <c r="B319" s="30" t="s">
        <v>23</v>
      </c>
      <c r="C319" s="30">
        <v>1.0</v>
      </c>
      <c r="D319" s="50" t="s">
        <v>2515</v>
      </c>
      <c r="E319" s="149">
        <v>200000.0</v>
      </c>
      <c r="F319" s="31" t="s">
        <v>123</v>
      </c>
      <c r="G319" s="50" t="s">
        <v>16</v>
      </c>
    </row>
    <row r="320" ht="15.75" customHeight="1">
      <c r="A320" s="30" t="s">
        <v>168</v>
      </c>
      <c r="B320" s="30" t="s">
        <v>23</v>
      </c>
      <c r="C320" s="30">
        <v>2.0</v>
      </c>
      <c r="D320" s="50" t="s">
        <v>2522</v>
      </c>
      <c r="E320" s="149">
        <v>197908.48</v>
      </c>
      <c r="F320" s="31" t="s">
        <v>46</v>
      </c>
      <c r="G320" s="50" t="s">
        <v>16</v>
      </c>
    </row>
    <row r="321" ht="15.75" customHeight="1">
      <c r="A321" s="30" t="s">
        <v>168</v>
      </c>
      <c r="B321" s="30" t="s">
        <v>23</v>
      </c>
      <c r="C321" s="30">
        <v>3.0</v>
      </c>
      <c r="D321" s="50" t="s">
        <v>733</v>
      </c>
      <c r="E321" s="149">
        <v>197742.84</v>
      </c>
      <c r="F321" s="31" t="s">
        <v>108</v>
      </c>
      <c r="G321" s="50" t="s">
        <v>16</v>
      </c>
    </row>
    <row r="322" ht="15.75" customHeight="1">
      <c r="A322" s="30" t="s">
        <v>168</v>
      </c>
      <c r="B322" s="30" t="s">
        <v>23</v>
      </c>
      <c r="C322" s="30">
        <v>4.0</v>
      </c>
      <c r="D322" s="50" t="s">
        <v>2523</v>
      </c>
      <c r="E322" s="149">
        <v>196511.34</v>
      </c>
      <c r="F322" s="31" t="s">
        <v>46</v>
      </c>
      <c r="G322" s="50" t="s">
        <v>16</v>
      </c>
    </row>
    <row r="323" ht="15.75" customHeight="1">
      <c r="A323" s="30" t="s">
        <v>168</v>
      </c>
      <c r="B323" s="30" t="s">
        <v>23</v>
      </c>
      <c r="C323" s="30">
        <v>5.0</v>
      </c>
      <c r="D323" s="50" t="s">
        <v>2524</v>
      </c>
      <c r="E323" s="149">
        <v>199558.07</v>
      </c>
      <c r="F323" s="31" t="s">
        <v>123</v>
      </c>
      <c r="G323" s="50" t="s">
        <v>16</v>
      </c>
    </row>
    <row r="324" ht="15.75" customHeight="1">
      <c r="A324" s="30" t="s">
        <v>168</v>
      </c>
      <c r="B324" s="30" t="s">
        <v>23</v>
      </c>
      <c r="C324" s="30">
        <v>6.0</v>
      </c>
      <c r="D324" s="50" t="s">
        <v>2524</v>
      </c>
      <c r="E324" s="149">
        <v>199558.07</v>
      </c>
      <c r="F324" s="31" t="s">
        <v>123</v>
      </c>
      <c r="G324" s="50" t="s">
        <v>16</v>
      </c>
    </row>
    <row r="325" ht="15.75" customHeight="1">
      <c r="A325" s="30" t="s">
        <v>168</v>
      </c>
      <c r="B325" s="30" t="s">
        <v>23</v>
      </c>
      <c r="C325" s="30">
        <v>7.0</v>
      </c>
      <c r="D325" s="50" t="s">
        <v>2520</v>
      </c>
      <c r="E325" s="149">
        <v>99981.0</v>
      </c>
      <c r="F325" s="31" t="s">
        <v>28</v>
      </c>
      <c r="G325" s="50" t="s">
        <v>16</v>
      </c>
    </row>
    <row r="326" ht="15.75" customHeight="1">
      <c r="A326" s="30" t="s">
        <v>169</v>
      </c>
      <c r="B326" s="30" t="s">
        <v>23</v>
      </c>
      <c r="C326" s="30">
        <v>1.0</v>
      </c>
      <c r="D326" s="50" t="s">
        <v>2077</v>
      </c>
      <c r="E326" s="149">
        <v>196608.25</v>
      </c>
      <c r="F326" s="31" t="s">
        <v>46</v>
      </c>
      <c r="G326" s="50" t="s">
        <v>16</v>
      </c>
    </row>
    <row r="327" ht="15.75" customHeight="1">
      <c r="A327" s="30" t="s">
        <v>169</v>
      </c>
      <c r="B327" s="30" t="s">
        <v>23</v>
      </c>
      <c r="C327" s="30">
        <v>2.0</v>
      </c>
      <c r="D327" s="50" t="s">
        <v>2077</v>
      </c>
      <c r="E327" s="149">
        <v>196912.58</v>
      </c>
      <c r="F327" s="31" t="s">
        <v>46</v>
      </c>
      <c r="G327" s="50" t="s">
        <v>16</v>
      </c>
    </row>
    <row r="328" ht="15.75" customHeight="1">
      <c r="A328" s="30" t="s">
        <v>169</v>
      </c>
      <c r="B328" s="30" t="s">
        <v>23</v>
      </c>
      <c r="C328" s="30">
        <v>3.0</v>
      </c>
      <c r="D328" s="50" t="s">
        <v>733</v>
      </c>
      <c r="E328" s="149">
        <v>196497.59</v>
      </c>
      <c r="F328" s="31" t="s">
        <v>108</v>
      </c>
      <c r="G328" s="50" t="s">
        <v>16</v>
      </c>
    </row>
    <row r="329" ht="15.75" customHeight="1">
      <c r="A329" s="30" t="s">
        <v>169</v>
      </c>
      <c r="B329" s="30" t="s">
        <v>23</v>
      </c>
      <c r="C329" s="30">
        <v>4.0</v>
      </c>
      <c r="D329" s="50" t="s">
        <v>2077</v>
      </c>
      <c r="E329" s="149">
        <v>196531.29</v>
      </c>
      <c r="F329" s="31" t="s">
        <v>46</v>
      </c>
      <c r="G329" s="50" t="s">
        <v>16</v>
      </c>
    </row>
    <row r="330" ht="15.75" customHeight="1">
      <c r="A330" s="30" t="s">
        <v>169</v>
      </c>
      <c r="B330" s="30" t="s">
        <v>23</v>
      </c>
      <c r="C330" s="30">
        <v>5.0</v>
      </c>
      <c r="D330" s="50" t="s">
        <v>733</v>
      </c>
      <c r="E330" s="149">
        <v>196776.74</v>
      </c>
      <c r="F330" s="31" t="s">
        <v>108</v>
      </c>
      <c r="G330" s="50" t="s">
        <v>16</v>
      </c>
    </row>
    <row r="331" ht="15.75" customHeight="1">
      <c r="A331" s="30" t="s">
        <v>169</v>
      </c>
      <c r="B331" s="30" t="s">
        <v>23</v>
      </c>
      <c r="C331" s="30">
        <v>6.0</v>
      </c>
      <c r="D331" s="50" t="s">
        <v>2077</v>
      </c>
      <c r="E331" s="149">
        <v>197444.33</v>
      </c>
      <c r="F331" s="31" t="s">
        <v>46</v>
      </c>
      <c r="G331" s="50" t="s">
        <v>16</v>
      </c>
    </row>
    <row r="332" ht="15.75" customHeight="1">
      <c r="A332" s="30" t="s">
        <v>169</v>
      </c>
      <c r="B332" s="30" t="s">
        <v>23</v>
      </c>
      <c r="C332" s="30">
        <v>7.0</v>
      </c>
      <c r="D332" s="50" t="s">
        <v>2515</v>
      </c>
      <c r="E332" s="149">
        <v>200000.0</v>
      </c>
      <c r="F332" s="31" t="s">
        <v>123</v>
      </c>
      <c r="G332" s="50" t="s">
        <v>16</v>
      </c>
    </row>
    <row r="333" ht="15.75" customHeight="1">
      <c r="A333" s="30" t="s">
        <v>169</v>
      </c>
      <c r="B333" s="30" t="s">
        <v>23</v>
      </c>
      <c r="C333" s="30">
        <v>8.0</v>
      </c>
      <c r="D333" s="50" t="s">
        <v>2123</v>
      </c>
      <c r="E333" s="149">
        <v>197396.97</v>
      </c>
      <c r="F333" s="31" t="s">
        <v>46</v>
      </c>
      <c r="G333" s="50" t="s">
        <v>16</v>
      </c>
    </row>
    <row r="334" ht="15.75" customHeight="1">
      <c r="A334" s="30" t="s">
        <v>169</v>
      </c>
      <c r="B334" s="30" t="s">
        <v>23</v>
      </c>
      <c r="C334" s="30">
        <v>9.0</v>
      </c>
      <c r="D334" s="50" t="s">
        <v>2123</v>
      </c>
      <c r="E334" s="149">
        <v>192120.08</v>
      </c>
      <c r="F334" s="31" t="s">
        <v>46</v>
      </c>
      <c r="G334" s="50" t="s">
        <v>16</v>
      </c>
    </row>
    <row r="335" ht="15.75" customHeight="1">
      <c r="A335" s="30" t="s">
        <v>169</v>
      </c>
      <c r="B335" s="30" t="s">
        <v>23</v>
      </c>
      <c r="C335" s="30">
        <v>10.0</v>
      </c>
      <c r="D335" s="50" t="s">
        <v>2525</v>
      </c>
      <c r="E335" s="149">
        <v>197484.02</v>
      </c>
      <c r="F335" s="31" t="s">
        <v>123</v>
      </c>
      <c r="G335" s="50" t="s">
        <v>16</v>
      </c>
    </row>
    <row r="336" ht="15.75" customHeight="1">
      <c r="A336" s="30" t="s">
        <v>170</v>
      </c>
      <c r="B336" s="30" t="s">
        <v>23</v>
      </c>
      <c r="C336" s="30">
        <v>1.0</v>
      </c>
      <c r="D336" s="50" t="s">
        <v>2515</v>
      </c>
      <c r="E336" s="149">
        <v>200000.0</v>
      </c>
      <c r="F336" s="31" t="s">
        <v>123</v>
      </c>
      <c r="G336" s="50" t="s">
        <v>16</v>
      </c>
    </row>
    <row r="337" ht="15.75" customHeight="1">
      <c r="A337" s="30" t="s">
        <v>170</v>
      </c>
      <c r="B337" s="30" t="s">
        <v>23</v>
      </c>
      <c r="C337" s="30">
        <v>2.0</v>
      </c>
      <c r="D337" s="50" t="s">
        <v>2526</v>
      </c>
      <c r="E337" s="149">
        <v>197908.73</v>
      </c>
      <c r="F337" s="31" t="s">
        <v>46</v>
      </c>
      <c r="G337" s="50" t="s">
        <v>16</v>
      </c>
    </row>
    <row r="338" ht="15.75" customHeight="1">
      <c r="A338" s="30" t="s">
        <v>170</v>
      </c>
      <c r="B338" s="30" t="s">
        <v>23</v>
      </c>
      <c r="C338" s="30">
        <v>3.0</v>
      </c>
      <c r="D338" s="50" t="s">
        <v>2527</v>
      </c>
      <c r="E338" s="149">
        <v>195789.39</v>
      </c>
      <c r="F338" s="31" t="s">
        <v>96</v>
      </c>
      <c r="G338" s="50" t="s">
        <v>16</v>
      </c>
    </row>
    <row r="339" ht="15.75" customHeight="1">
      <c r="A339" s="30" t="s">
        <v>170</v>
      </c>
      <c r="B339" s="30" t="s">
        <v>23</v>
      </c>
      <c r="C339" s="30">
        <v>4.0</v>
      </c>
      <c r="D339" s="50" t="s">
        <v>102</v>
      </c>
      <c r="E339" s="149">
        <v>189450.72</v>
      </c>
      <c r="F339" s="31" t="s">
        <v>102</v>
      </c>
      <c r="G339" s="50" t="s">
        <v>16</v>
      </c>
    </row>
    <row r="340" ht="15.75" customHeight="1">
      <c r="A340" s="30" t="s">
        <v>170</v>
      </c>
      <c r="B340" s="30" t="s">
        <v>23</v>
      </c>
      <c r="C340" s="30">
        <v>5.0</v>
      </c>
      <c r="D340" s="50" t="s">
        <v>1378</v>
      </c>
      <c r="E340" s="149">
        <v>197574.64</v>
      </c>
      <c r="F340" s="31" t="s">
        <v>87</v>
      </c>
      <c r="G340" s="50" t="s">
        <v>16</v>
      </c>
    </row>
    <row r="341" ht="15.75" customHeight="1">
      <c r="A341" s="30" t="s">
        <v>170</v>
      </c>
      <c r="B341" s="30" t="s">
        <v>23</v>
      </c>
      <c r="C341" s="30">
        <v>6.0</v>
      </c>
      <c r="D341" s="50" t="s">
        <v>2528</v>
      </c>
      <c r="E341" s="149">
        <v>197256.59</v>
      </c>
      <c r="F341" s="31" t="s">
        <v>52</v>
      </c>
      <c r="G341" s="50" t="s">
        <v>16</v>
      </c>
    </row>
    <row r="342" ht="15.75" customHeight="1">
      <c r="A342" s="30" t="s">
        <v>170</v>
      </c>
      <c r="B342" s="30" t="s">
        <v>23</v>
      </c>
      <c r="C342" s="30">
        <v>7.0</v>
      </c>
      <c r="D342" s="50" t="s">
        <v>2529</v>
      </c>
      <c r="E342" s="149">
        <v>197630.42</v>
      </c>
      <c r="F342" s="31" t="s">
        <v>96</v>
      </c>
      <c r="G342" s="50" t="s">
        <v>16</v>
      </c>
    </row>
    <row r="343" ht="15.75" customHeight="1">
      <c r="A343" s="30" t="s">
        <v>170</v>
      </c>
      <c r="B343" s="30" t="s">
        <v>23</v>
      </c>
      <c r="C343" s="30">
        <v>8.0</v>
      </c>
      <c r="D343" s="50" t="s">
        <v>2530</v>
      </c>
      <c r="E343" s="149">
        <v>194380.01</v>
      </c>
      <c r="F343" s="31" t="s">
        <v>70</v>
      </c>
      <c r="G343" s="50" t="s">
        <v>16</v>
      </c>
    </row>
    <row r="344" ht="15.75" customHeight="1">
      <c r="A344" s="30" t="s">
        <v>171</v>
      </c>
      <c r="B344" s="30" t="s">
        <v>23</v>
      </c>
      <c r="C344" s="30">
        <v>1.0</v>
      </c>
      <c r="D344" s="50" t="s">
        <v>2515</v>
      </c>
      <c r="E344" s="149">
        <v>200000.0</v>
      </c>
      <c r="F344" s="31" t="s">
        <v>123</v>
      </c>
      <c r="G344" s="50" t="s">
        <v>16</v>
      </c>
    </row>
    <row r="345" ht="15.75" customHeight="1">
      <c r="A345" s="30" t="s">
        <v>171</v>
      </c>
      <c r="B345" s="30" t="s">
        <v>23</v>
      </c>
      <c r="C345" s="30">
        <v>2.0</v>
      </c>
      <c r="D345" s="50" t="s">
        <v>2531</v>
      </c>
      <c r="E345" s="149">
        <v>191379.17</v>
      </c>
      <c r="F345" s="31" t="s">
        <v>81</v>
      </c>
      <c r="G345" s="50" t="s">
        <v>16</v>
      </c>
    </row>
    <row r="346" ht="15.75" customHeight="1">
      <c r="A346" s="30" t="s">
        <v>171</v>
      </c>
      <c r="B346" s="30" t="s">
        <v>23</v>
      </c>
      <c r="C346" s="30">
        <v>3.0</v>
      </c>
      <c r="D346" s="50" t="s">
        <v>1378</v>
      </c>
      <c r="E346" s="149">
        <v>197497.35</v>
      </c>
      <c r="F346" s="31" t="s">
        <v>87</v>
      </c>
      <c r="G346" s="50" t="s">
        <v>16</v>
      </c>
    </row>
    <row r="347" ht="15.75" customHeight="1">
      <c r="A347" s="30" t="s">
        <v>171</v>
      </c>
      <c r="B347" s="30" t="s">
        <v>23</v>
      </c>
      <c r="C347" s="30">
        <v>4.0</v>
      </c>
      <c r="D347" s="50" t="s">
        <v>2532</v>
      </c>
      <c r="E347" s="149">
        <v>197228.33</v>
      </c>
      <c r="F347" s="31" t="s">
        <v>46</v>
      </c>
      <c r="G347" s="50" t="s">
        <v>16</v>
      </c>
    </row>
    <row r="348" ht="15.75" customHeight="1">
      <c r="A348" s="30" t="s">
        <v>171</v>
      </c>
      <c r="B348" s="30" t="s">
        <v>23</v>
      </c>
      <c r="C348" s="30">
        <v>5.0</v>
      </c>
      <c r="D348" s="50" t="s">
        <v>2533</v>
      </c>
      <c r="E348" s="149">
        <v>197864.21</v>
      </c>
      <c r="F348" s="31" t="s">
        <v>76</v>
      </c>
      <c r="G348" s="50" t="s">
        <v>16</v>
      </c>
    </row>
    <row r="349" ht="15.75" customHeight="1">
      <c r="A349" s="30" t="s">
        <v>172</v>
      </c>
      <c r="B349" s="30" t="s">
        <v>23</v>
      </c>
      <c r="C349" s="30">
        <v>1.0</v>
      </c>
      <c r="D349" s="50" t="s">
        <v>2123</v>
      </c>
      <c r="E349" s="149">
        <v>197260.21</v>
      </c>
      <c r="F349" s="31" t="s">
        <v>46</v>
      </c>
      <c r="G349" s="50" t="s">
        <v>16</v>
      </c>
    </row>
    <row r="350" ht="15.75" customHeight="1">
      <c r="A350" s="30" t="s">
        <v>172</v>
      </c>
      <c r="B350" s="30" t="s">
        <v>23</v>
      </c>
      <c r="C350" s="30">
        <v>2.0</v>
      </c>
      <c r="D350" s="50" t="s">
        <v>2534</v>
      </c>
      <c r="E350" s="149">
        <v>197453.95</v>
      </c>
      <c r="F350" s="31" t="s">
        <v>46</v>
      </c>
      <c r="G350" s="50" t="s">
        <v>16</v>
      </c>
    </row>
    <row r="351" ht="15.75" customHeight="1">
      <c r="A351" s="30" t="s">
        <v>172</v>
      </c>
      <c r="B351" s="30" t="s">
        <v>23</v>
      </c>
      <c r="C351" s="30">
        <v>3.0</v>
      </c>
      <c r="D351" s="50" t="s">
        <v>2493</v>
      </c>
      <c r="E351" s="149">
        <v>196822.36</v>
      </c>
      <c r="F351" s="31" t="s">
        <v>46</v>
      </c>
      <c r="G351" s="50" t="s">
        <v>16</v>
      </c>
    </row>
    <row r="352" ht="15.75" customHeight="1">
      <c r="A352" s="30" t="s">
        <v>172</v>
      </c>
      <c r="B352" s="30" t="s">
        <v>23</v>
      </c>
      <c r="C352" s="30">
        <v>4.0</v>
      </c>
      <c r="D352" s="50" t="s">
        <v>2535</v>
      </c>
      <c r="E352" s="149">
        <v>197494.94</v>
      </c>
      <c r="F352" s="31" t="s">
        <v>46</v>
      </c>
      <c r="G352" s="50" t="s">
        <v>16</v>
      </c>
    </row>
    <row r="353" ht="15.75" customHeight="1">
      <c r="A353" s="30" t="s">
        <v>172</v>
      </c>
      <c r="B353" s="30" t="s">
        <v>23</v>
      </c>
      <c r="C353" s="30">
        <v>5.0</v>
      </c>
      <c r="D353" s="50" t="s">
        <v>2493</v>
      </c>
      <c r="E353" s="149">
        <v>196890.18</v>
      </c>
      <c r="F353" s="31" t="s">
        <v>46</v>
      </c>
      <c r="G353" s="50" t="s">
        <v>16</v>
      </c>
    </row>
    <row r="354" ht="15.75" customHeight="1">
      <c r="A354" s="30" t="s">
        <v>172</v>
      </c>
      <c r="B354" s="30" t="s">
        <v>23</v>
      </c>
      <c r="C354" s="30">
        <v>6.0</v>
      </c>
      <c r="D354" s="50" t="s">
        <v>2535</v>
      </c>
      <c r="E354" s="149">
        <v>197431.54</v>
      </c>
      <c r="F354" s="31" t="s">
        <v>46</v>
      </c>
      <c r="G354" s="50" t="s">
        <v>16</v>
      </c>
    </row>
    <row r="355" ht="15.75" customHeight="1">
      <c r="A355" s="30" t="s">
        <v>172</v>
      </c>
      <c r="B355" s="30" t="s">
        <v>23</v>
      </c>
      <c r="C355" s="30">
        <v>7.0</v>
      </c>
      <c r="D355" s="50" t="s">
        <v>2123</v>
      </c>
      <c r="E355" s="149">
        <v>196418.13</v>
      </c>
      <c r="F355" s="31" t="s">
        <v>46</v>
      </c>
      <c r="G355" s="50" t="s">
        <v>16</v>
      </c>
    </row>
    <row r="356" ht="15.75" customHeight="1">
      <c r="A356" s="30" t="s">
        <v>172</v>
      </c>
      <c r="B356" s="30" t="s">
        <v>23</v>
      </c>
      <c r="C356" s="30">
        <v>8.0</v>
      </c>
      <c r="D356" s="50" t="s">
        <v>2515</v>
      </c>
      <c r="E356" s="149">
        <v>200000.0</v>
      </c>
      <c r="F356" s="31" t="s">
        <v>123</v>
      </c>
      <c r="G356" s="50" t="s">
        <v>16</v>
      </c>
    </row>
    <row r="357" ht="15.75" customHeight="1">
      <c r="A357" s="30" t="s">
        <v>172</v>
      </c>
      <c r="B357" s="30" t="s">
        <v>23</v>
      </c>
      <c r="C357" s="30">
        <v>9.0</v>
      </c>
      <c r="D357" s="50" t="s">
        <v>2536</v>
      </c>
      <c r="E357" s="149">
        <v>197920.0</v>
      </c>
      <c r="F357" s="31" t="s">
        <v>49</v>
      </c>
      <c r="G357" s="50" t="s">
        <v>16</v>
      </c>
    </row>
    <row r="358" ht="15.75" customHeight="1">
      <c r="A358" s="30" t="s">
        <v>173</v>
      </c>
      <c r="B358" s="30" t="s">
        <v>23</v>
      </c>
      <c r="C358" s="30">
        <v>1.0</v>
      </c>
      <c r="D358" s="50" t="s">
        <v>2123</v>
      </c>
      <c r="E358" s="149">
        <v>197268.3</v>
      </c>
      <c r="F358" s="31" t="s">
        <v>46</v>
      </c>
      <c r="G358" s="50" t="s">
        <v>16</v>
      </c>
    </row>
    <row r="359" ht="15.75" customHeight="1">
      <c r="A359" s="30" t="s">
        <v>173</v>
      </c>
      <c r="B359" s="30" t="s">
        <v>23</v>
      </c>
      <c r="C359" s="30">
        <v>2.0</v>
      </c>
      <c r="D359" s="50" t="s">
        <v>2537</v>
      </c>
      <c r="E359" s="149">
        <v>197418.06</v>
      </c>
      <c r="F359" s="31" t="s">
        <v>46</v>
      </c>
      <c r="G359" s="50" t="s">
        <v>16</v>
      </c>
    </row>
    <row r="360" ht="15.75" customHeight="1">
      <c r="A360" s="30" t="s">
        <v>173</v>
      </c>
      <c r="B360" s="30" t="s">
        <v>23</v>
      </c>
      <c r="C360" s="30">
        <v>3.0</v>
      </c>
      <c r="D360" s="50" t="s">
        <v>2123</v>
      </c>
      <c r="E360" s="149">
        <v>197268.3</v>
      </c>
      <c r="F360" s="31" t="s">
        <v>46</v>
      </c>
      <c r="G360" s="50" t="s">
        <v>16</v>
      </c>
    </row>
    <row r="361" ht="15.75" customHeight="1">
      <c r="A361" s="30" t="s">
        <v>173</v>
      </c>
      <c r="B361" s="30" t="s">
        <v>23</v>
      </c>
      <c r="C361" s="30">
        <v>4.0</v>
      </c>
      <c r="D361" s="50" t="s">
        <v>2538</v>
      </c>
      <c r="E361" s="149">
        <v>197124.32</v>
      </c>
      <c r="F361" s="31" t="s">
        <v>46</v>
      </c>
      <c r="G361" s="50" t="s">
        <v>16</v>
      </c>
    </row>
    <row r="362" ht="15.75" customHeight="1">
      <c r="A362" s="30" t="s">
        <v>173</v>
      </c>
      <c r="B362" s="30" t="s">
        <v>23</v>
      </c>
      <c r="C362" s="30">
        <v>5.0</v>
      </c>
      <c r="D362" s="50" t="s">
        <v>2539</v>
      </c>
      <c r="E362" s="149">
        <v>199917.88</v>
      </c>
      <c r="F362" s="31" t="s">
        <v>123</v>
      </c>
      <c r="G362" s="50" t="s">
        <v>16</v>
      </c>
    </row>
    <row r="363" ht="15.75" customHeight="1">
      <c r="A363" s="30" t="s">
        <v>173</v>
      </c>
      <c r="B363" s="30" t="s">
        <v>23</v>
      </c>
      <c r="C363" s="30">
        <v>6.0</v>
      </c>
      <c r="D363" s="50" t="s">
        <v>2540</v>
      </c>
      <c r="E363" s="149">
        <v>197247.06</v>
      </c>
      <c r="F363" s="31" t="s">
        <v>8</v>
      </c>
      <c r="G363" s="50" t="s">
        <v>16</v>
      </c>
    </row>
    <row r="364" ht="15.75" customHeight="1">
      <c r="A364" s="30" t="s">
        <v>173</v>
      </c>
      <c r="B364" s="30" t="s">
        <v>23</v>
      </c>
      <c r="C364" s="30">
        <v>7.0</v>
      </c>
      <c r="D364" s="50" t="s">
        <v>2541</v>
      </c>
      <c r="E364" s="149">
        <v>198134.44</v>
      </c>
      <c r="F364" s="31" t="s">
        <v>87</v>
      </c>
      <c r="G364" s="50" t="s">
        <v>16</v>
      </c>
    </row>
    <row r="365" ht="15.75" customHeight="1">
      <c r="A365" s="30" t="s">
        <v>173</v>
      </c>
      <c r="B365" s="30" t="s">
        <v>23</v>
      </c>
      <c r="C365" s="30">
        <v>8.0</v>
      </c>
      <c r="D365" s="50" t="s">
        <v>2542</v>
      </c>
      <c r="E365" s="149">
        <v>196451.98</v>
      </c>
      <c r="F365" s="31" t="s">
        <v>76</v>
      </c>
      <c r="G365" s="50" t="s">
        <v>16</v>
      </c>
    </row>
    <row r="366" ht="15.75" customHeight="1">
      <c r="A366" s="30" t="s">
        <v>173</v>
      </c>
      <c r="B366" s="30" t="s">
        <v>23</v>
      </c>
      <c r="C366" s="30">
        <v>9.0</v>
      </c>
      <c r="D366" s="50" t="s">
        <v>2543</v>
      </c>
      <c r="E366" s="149">
        <v>196451.98</v>
      </c>
      <c r="F366" s="31" t="s">
        <v>76</v>
      </c>
      <c r="G366" s="50" t="s">
        <v>16</v>
      </c>
    </row>
    <row r="367" ht="15.75" customHeight="1">
      <c r="A367" s="135" t="s">
        <v>173</v>
      </c>
      <c r="B367" s="135" t="s">
        <v>23</v>
      </c>
      <c r="C367" s="135">
        <v>10.0</v>
      </c>
      <c r="D367" s="63" t="s">
        <v>2544</v>
      </c>
      <c r="E367" s="150">
        <v>197083.48</v>
      </c>
      <c r="F367" s="137" t="s">
        <v>87</v>
      </c>
      <c r="G367" s="50" t="s">
        <v>16</v>
      </c>
    </row>
    <row r="368" ht="15.75" customHeight="1">
      <c r="A368" s="30"/>
      <c r="B368" s="54" t="s">
        <v>27</v>
      </c>
      <c r="C368" s="30"/>
      <c r="E368" s="149"/>
      <c r="F368" s="31"/>
      <c r="G368" s="50"/>
    </row>
    <row r="369" ht="15.75" customHeight="1">
      <c r="A369" s="30"/>
      <c r="B369" s="30"/>
      <c r="C369" s="30"/>
      <c r="E369" s="149"/>
      <c r="F369" s="31"/>
      <c r="G369" s="50"/>
    </row>
    <row r="370" ht="15.75" customHeight="1">
      <c r="A370" s="30"/>
      <c r="B370" s="30"/>
      <c r="C370" s="30"/>
      <c r="E370" s="149"/>
      <c r="F370" s="31"/>
      <c r="G370" s="50"/>
    </row>
    <row r="371" ht="15.75" customHeight="1">
      <c r="A371" s="30"/>
      <c r="B371" s="30"/>
      <c r="C371" s="30"/>
      <c r="E371" s="149"/>
      <c r="F371" s="31"/>
      <c r="G371" s="50"/>
    </row>
    <row r="372" ht="15.75" customHeight="1">
      <c r="A372" s="30"/>
      <c r="B372" s="30"/>
      <c r="C372" s="30"/>
      <c r="E372" s="149"/>
      <c r="F372" s="31"/>
      <c r="G372" s="50"/>
    </row>
    <row r="373" ht="15.75" customHeight="1">
      <c r="A373" s="30"/>
      <c r="B373" s="30"/>
      <c r="C373" s="30"/>
      <c r="E373" s="149"/>
      <c r="F373" s="31"/>
      <c r="G373" s="50"/>
    </row>
    <row r="374" ht="15.75" customHeight="1">
      <c r="A374" s="30"/>
      <c r="B374" s="30"/>
      <c r="C374" s="30"/>
      <c r="E374" s="149"/>
      <c r="F374" s="31"/>
      <c r="G374" s="50"/>
    </row>
    <row r="375" ht="15.75" customHeight="1">
      <c r="A375" s="30"/>
      <c r="B375" s="30"/>
      <c r="C375" s="30"/>
      <c r="E375" s="149"/>
      <c r="F375" s="31"/>
      <c r="G375" s="50"/>
    </row>
    <row r="376" ht="15.75" customHeight="1">
      <c r="A376" s="30"/>
      <c r="B376" s="30"/>
      <c r="C376" s="30"/>
      <c r="E376" s="149"/>
      <c r="F376" s="31"/>
      <c r="G376" s="50"/>
    </row>
    <row r="377" ht="15.75" customHeight="1">
      <c r="A377" s="30"/>
      <c r="B377" s="30"/>
      <c r="C377" s="30"/>
      <c r="E377" s="149"/>
      <c r="F377" s="31"/>
      <c r="G377" s="50"/>
    </row>
    <row r="378" ht="15.75" customHeight="1">
      <c r="A378" s="30"/>
      <c r="B378" s="30"/>
      <c r="C378" s="30"/>
      <c r="E378" s="149"/>
      <c r="F378" s="31"/>
      <c r="G378" s="50"/>
    </row>
    <row r="379" ht="15.75" customHeight="1">
      <c r="A379" s="30"/>
      <c r="B379" s="30"/>
      <c r="C379" s="30"/>
      <c r="E379" s="149"/>
      <c r="F379" s="31"/>
      <c r="G379" s="50"/>
    </row>
    <row r="380" ht="15.75" customHeight="1">
      <c r="A380" s="30"/>
      <c r="B380" s="30"/>
      <c r="C380" s="30"/>
      <c r="E380" s="149"/>
      <c r="F380" s="31"/>
      <c r="G380" s="50"/>
    </row>
    <row r="381" ht="15.75" customHeight="1">
      <c r="A381" s="30"/>
      <c r="B381" s="30"/>
      <c r="C381" s="30"/>
      <c r="E381" s="149"/>
      <c r="F381" s="31"/>
      <c r="G381" s="50"/>
    </row>
    <row r="382" ht="15.75" customHeight="1">
      <c r="A382" s="30"/>
      <c r="B382" s="30"/>
      <c r="C382" s="30"/>
      <c r="E382" s="149"/>
      <c r="F382" s="31"/>
      <c r="G382" s="50"/>
    </row>
    <row r="383" ht="15.75" customHeight="1">
      <c r="A383" s="30"/>
      <c r="B383" s="30"/>
      <c r="C383" s="30"/>
      <c r="E383" s="149"/>
      <c r="F383" s="31"/>
      <c r="G383" s="50"/>
    </row>
    <row r="384" ht="15.75" customHeight="1">
      <c r="A384" s="30"/>
      <c r="B384" s="30"/>
      <c r="C384" s="30"/>
      <c r="E384" s="149"/>
      <c r="F384" s="31"/>
      <c r="G384" s="50"/>
    </row>
    <row r="385" ht="15.75" customHeight="1">
      <c r="A385" s="30"/>
      <c r="B385" s="30"/>
      <c r="C385" s="30"/>
      <c r="E385" s="149"/>
      <c r="F385" s="31"/>
      <c r="G385" s="50"/>
    </row>
    <row r="386" ht="15.75" customHeight="1">
      <c r="A386" s="30"/>
      <c r="B386" s="30"/>
      <c r="C386" s="30"/>
      <c r="E386" s="149"/>
      <c r="F386" s="31"/>
      <c r="G386" s="50"/>
    </row>
    <row r="387" ht="15.75" customHeight="1">
      <c r="A387" s="30"/>
      <c r="B387" s="30"/>
      <c r="C387" s="30"/>
      <c r="E387" s="149"/>
      <c r="F387" s="31"/>
      <c r="G387" s="50"/>
    </row>
    <row r="388" ht="15.75" customHeight="1">
      <c r="A388" s="30"/>
      <c r="B388" s="30"/>
      <c r="C388" s="30"/>
      <c r="E388" s="149"/>
      <c r="F388" s="31"/>
      <c r="G388" s="50"/>
    </row>
    <row r="389" ht="15.75" customHeight="1">
      <c r="A389" s="30"/>
      <c r="B389" s="30"/>
      <c r="C389" s="30"/>
      <c r="E389" s="149"/>
      <c r="F389" s="31"/>
      <c r="G389" s="50"/>
    </row>
    <row r="390" ht="15.75" customHeight="1">
      <c r="A390" s="30"/>
      <c r="B390" s="30"/>
      <c r="C390" s="30"/>
      <c r="E390" s="149"/>
      <c r="F390" s="31"/>
      <c r="G390" s="50"/>
    </row>
    <row r="391" ht="15.75" customHeight="1">
      <c r="A391" s="30"/>
      <c r="B391" s="30"/>
      <c r="C391" s="30"/>
      <c r="E391" s="149"/>
      <c r="F391" s="31"/>
      <c r="G391" s="50"/>
    </row>
    <row r="392" ht="15.75" customHeight="1">
      <c r="A392" s="30"/>
      <c r="B392" s="30"/>
      <c r="C392" s="30"/>
      <c r="E392" s="149"/>
      <c r="F392" s="31"/>
      <c r="G392" s="50"/>
    </row>
    <row r="393" ht="15.75" customHeight="1">
      <c r="A393" s="30"/>
      <c r="B393" s="30"/>
      <c r="C393" s="30"/>
      <c r="E393" s="149"/>
      <c r="F393" s="31"/>
      <c r="G393" s="50"/>
    </row>
    <row r="394" ht="15.75" customHeight="1">
      <c r="A394" s="30"/>
      <c r="B394" s="30"/>
      <c r="C394" s="30"/>
      <c r="E394" s="149"/>
      <c r="F394" s="31"/>
      <c r="G394" s="50"/>
    </row>
    <row r="395" ht="15.75" customHeight="1">
      <c r="A395" s="30"/>
      <c r="B395" s="30"/>
      <c r="C395" s="30"/>
      <c r="E395" s="149"/>
      <c r="F395" s="31"/>
      <c r="G395" s="50"/>
    </row>
    <row r="396" ht="15.75" customHeight="1">
      <c r="A396" s="30"/>
      <c r="B396" s="30"/>
      <c r="C396" s="30"/>
      <c r="E396" s="149"/>
      <c r="F396" s="31"/>
      <c r="G396" s="50"/>
    </row>
    <row r="397" ht="15.75" customHeight="1">
      <c r="A397" s="30"/>
      <c r="B397" s="30"/>
      <c r="C397" s="30"/>
      <c r="E397" s="149"/>
      <c r="F397" s="31"/>
      <c r="G397" s="50"/>
    </row>
    <row r="398" ht="15.75" customHeight="1">
      <c r="A398" s="30"/>
      <c r="B398" s="30"/>
      <c r="C398" s="30"/>
      <c r="E398" s="149"/>
      <c r="F398" s="31"/>
      <c r="G398" s="50"/>
    </row>
    <row r="399" ht="15.75" customHeight="1">
      <c r="A399" s="30"/>
      <c r="B399" s="30"/>
      <c r="C399" s="30"/>
      <c r="E399" s="149"/>
      <c r="F399" s="31"/>
      <c r="G399" s="50"/>
    </row>
    <row r="400" ht="15.75" customHeight="1">
      <c r="A400" s="30"/>
      <c r="B400" s="30"/>
      <c r="C400" s="30"/>
      <c r="E400" s="149"/>
      <c r="F400" s="31"/>
      <c r="G400" s="50"/>
    </row>
    <row r="401" ht="15.75" customHeight="1">
      <c r="A401" s="30"/>
      <c r="B401" s="30"/>
      <c r="C401" s="30"/>
      <c r="E401" s="149"/>
      <c r="F401" s="31"/>
      <c r="G401" s="50"/>
    </row>
    <row r="402" ht="15.75" customHeight="1">
      <c r="A402" s="30"/>
      <c r="B402" s="30"/>
      <c r="C402" s="30"/>
      <c r="E402" s="149"/>
      <c r="F402" s="31"/>
      <c r="G402" s="50"/>
    </row>
    <row r="403" ht="15.75" customHeight="1">
      <c r="A403" s="30"/>
      <c r="B403" s="30"/>
      <c r="C403" s="30"/>
      <c r="E403" s="149"/>
      <c r="F403" s="31"/>
      <c r="G403" s="50"/>
    </row>
    <row r="404" ht="15.75" customHeight="1">
      <c r="A404" s="30"/>
      <c r="B404" s="30"/>
      <c r="C404" s="30"/>
      <c r="E404" s="149"/>
      <c r="F404" s="31"/>
      <c r="G404" s="50"/>
    </row>
    <row r="405" ht="15.75" customHeight="1">
      <c r="A405" s="30"/>
      <c r="B405" s="30"/>
      <c r="C405" s="30"/>
      <c r="E405" s="149"/>
      <c r="F405" s="31"/>
      <c r="G405" s="50"/>
    </row>
    <row r="406" ht="15.75" customHeight="1">
      <c r="A406" s="30"/>
      <c r="B406" s="30"/>
      <c r="C406" s="30"/>
      <c r="E406" s="149"/>
      <c r="F406" s="31"/>
      <c r="G406" s="50"/>
    </row>
    <row r="407" ht="15.75" customHeight="1">
      <c r="A407" s="30"/>
      <c r="B407" s="30"/>
      <c r="C407" s="30"/>
      <c r="E407" s="149"/>
      <c r="F407" s="31"/>
      <c r="G407" s="50"/>
    </row>
    <row r="408" ht="15.75" customHeight="1">
      <c r="A408" s="30"/>
      <c r="B408" s="30"/>
      <c r="C408" s="30"/>
      <c r="E408" s="149"/>
      <c r="F408" s="31"/>
      <c r="G408" s="50"/>
    </row>
    <row r="409" ht="15.75" customHeight="1">
      <c r="A409" s="30"/>
      <c r="B409" s="30"/>
      <c r="C409" s="30"/>
      <c r="E409" s="149"/>
      <c r="F409" s="31"/>
      <c r="G409" s="50"/>
    </row>
    <row r="410" ht="15.75" customHeight="1">
      <c r="A410" s="30"/>
      <c r="B410" s="30"/>
      <c r="C410" s="30"/>
      <c r="E410" s="149"/>
      <c r="F410" s="31"/>
      <c r="G410" s="50"/>
    </row>
    <row r="411" ht="15.75" customHeight="1">
      <c r="A411" s="30"/>
      <c r="B411" s="30"/>
      <c r="C411" s="30"/>
      <c r="E411" s="149"/>
      <c r="F411" s="31"/>
      <c r="G411" s="50"/>
    </row>
    <row r="412" ht="15.75" customHeight="1">
      <c r="A412" s="30"/>
      <c r="B412" s="30"/>
      <c r="C412" s="30"/>
      <c r="E412" s="149"/>
      <c r="F412" s="31"/>
      <c r="G412" s="50"/>
    </row>
    <row r="413" ht="15.75" customHeight="1">
      <c r="A413" s="30"/>
      <c r="B413" s="30"/>
      <c r="C413" s="30"/>
      <c r="E413" s="149"/>
      <c r="F413" s="31"/>
      <c r="G413" s="50"/>
    </row>
    <row r="414" ht="15.75" customHeight="1">
      <c r="A414" s="30"/>
      <c r="B414" s="30"/>
      <c r="C414" s="30"/>
      <c r="E414" s="149"/>
      <c r="F414" s="31"/>
      <c r="G414" s="50"/>
    </row>
    <row r="415" ht="15.75" customHeight="1">
      <c r="A415" s="30"/>
      <c r="B415" s="30"/>
      <c r="C415" s="30"/>
      <c r="E415" s="149"/>
      <c r="F415" s="31"/>
      <c r="G415" s="50"/>
    </row>
    <row r="416" ht="15.75" customHeight="1">
      <c r="A416" s="30"/>
      <c r="B416" s="30"/>
      <c r="C416" s="30"/>
      <c r="E416" s="149"/>
      <c r="F416" s="31"/>
      <c r="G416" s="50"/>
    </row>
    <row r="417" ht="15.75" customHeight="1">
      <c r="A417" s="30"/>
      <c r="B417" s="30"/>
      <c r="C417" s="30"/>
      <c r="E417" s="149"/>
      <c r="F417" s="31"/>
      <c r="G417" s="50"/>
    </row>
    <row r="418" ht="15.75" customHeight="1">
      <c r="A418" s="30"/>
      <c r="B418" s="30"/>
      <c r="C418" s="30"/>
      <c r="E418" s="149"/>
      <c r="F418" s="31"/>
      <c r="G418" s="50"/>
    </row>
    <row r="419" ht="15.75" customHeight="1">
      <c r="A419" s="30"/>
      <c r="B419" s="30"/>
      <c r="C419" s="30"/>
      <c r="E419" s="149"/>
      <c r="F419" s="31"/>
      <c r="G419" s="50"/>
    </row>
    <row r="420" ht="15.75" customHeight="1">
      <c r="A420" s="30"/>
      <c r="B420" s="30"/>
      <c r="C420" s="30"/>
      <c r="E420" s="149"/>
      <c r="F420" s="31"/>
      <c r="G420" s="50"/>
    </row>
    <row r="421" ht="15.75" customHeight="1">
      <c r="A421" s="30"/>
      <c r="B421" s="30"/>
      <c r="C421" s="30"/>
      <c r="E421" s="149"/>
      <c r="F421" s="31"/>
      <c r="G421" s="50"/>
    </row>
    <row r="422" ht="15.75" customHeight="1">
      <c r="A422" s="30"/>
      <c r="B422" s="30"/>
      <c r="C422" s="30"/>
      <c r="E422" s="149"/>
      <c r="F422" s="31"/>
      <c r="G422" s="50"/>
    </row>
    <row r="423" ht="15.75" customHeight="1">
      <c r="A423" s="30"/>
      <c r="B423" s="30"/>
      <c r="C423" s="30"/>
      <c r="E423" s="149"/>
      <c r="F423" s="31"/>
      <c r="G423" s="50"/>
    </row>
    <row r="424" ht="15.75" customHeight="1">
      <c r="A424" s="30"/>
      <c r="B424" s="30"/>
      <c r="C424" s="30"/>
      <c r="E424" s="149"/>
      <c r="F424" s="31"/>
      <c r="G424" s="50"/>
    </row>
    <row r="425" ht="15.75" customHeight="1">
      <c r="A425" s="30"/>
      <c r="B425" s="30"/>
      <c r="C425" s="30"/>
      <c r="E425" s="149"/>
      <c r="F425" s="31"/>
      <c r="G425" s="50"/>
    </row>
    <row r="426" ht="15.75" customHeight="1">
      <c r="A426" s="30"/>
      <c r="B426" s="30"/>
      <c r="C426" s="30"/>
      <c r="E426" s="149"/>
      <c r="F426" s="31"/>
      <c r="G426" s="50"/>
    </row>
    <row r="427" ht="15.75" customHeight="1">
      <c r="A427" s="30"/>
      <c r="B427" s="30"/>
      <c r="C427" s="30"/>
      <c r="E427" s="149"/>
      <c r="F427" s="31"/>
      <c r="G427" s="50"/>
    </row>
    <row r="428" ht="15.75" customHeight="1">
      <c r="A428" s="30"/>
      <c r="B428" s="30"/>
      <c r="C428" s="30"/>
      <c r="E428" s="149"/>
      <c r="F428" s="31"/>
      <c r="G428" s="50"/>
    </row>
    <row r="429" ht="15.75" customHeight="1">
      <c r="A429" s="30"/>
      <c r="B429" s="30"/>
      <c r="C429" s="30"/>
      <c r="E429" s="149"/>
      <c r="F429" s="31"/>
      <c r="G429" s="50"/>
    </row>
    <row r="430" ht="15.75" customHeight="1">
      <c r="A430" s="30"/>
      <c r="B430" s="30"/>
      <c r="C430" s="30"/>
      <c r="E430" s="149"/>
      <c r="F430" s="31"/>
      <c r="G430" s="50"/>
    </row>
    <row r="431" ht="15.75" customHeight="1">
      <c r="A431" s="30"/>
      <c r="B431" s="30"/>
      <c r="C431" s="30"/>
      <c r="E431" s="149"/>
      <c r="F431" s="31"/>
      <c r="G431" s="50"/>
    </row>
    <row r="432" ht="15.75" customHeight="1">
      <c r="A432" s="30"/>
      <c r="B432" s="30"/>
      <c r="C432" s="30"/>
      <c r="E432" s="149"/>
      <c r="F432" s="31"/>
      <c r="G432" s="50"/>
    </row>
    <row r="433" ht="15.75" customHeight="1">
      <c r="A433" s="30"/>
      <c r="B433" s="30"/>
      <c r="C433" s="30"/>
      <c r="E433" s="149"/>
      <c r="F433" s="31"/>
      <c r="G433" s="50"/>
    </row>
    <row r="434" ht="15.75" customHeight="1">
      <c r="A434" s="30"/>
      <c r="B434" s="30"/>
      <c r="C434" s="30"/>
      <c r="E434" s="149"/>
      <c r="F434" s="31"/>
      <c r="G434" s="50"/>
    </row>
    <row r="435" ht="15.75" customHeight="1">
      <c r="A435" s="30"/>
      <c r="B435" s="30"/>
      <c r="C435" s="30"/>
      <c r="E435" s="149"/>
      <c r="F435" s="31"/>
      <c r="G435" s="50"/>
    </row>
    <row r="436" ht="15.75" customHeight="1">
      <c r="A436" s="30"/>
      <c r="B436" s="30"/>
      <c r="C436" s="30"/>
      <c r="E436" s="149"/>
      <c r="F436" s="31"/>
      <c r="G436" s="50"/>
    </row>
    <row r="437" ht="15.75" customHeight="1">
      <c r="A437" s="30"/>
      <c r="B437" s="30"/>
      <c r="C437" s="30"/>
      <c r="E437" s="149"/>
      <c r="F437" s="31"/>
      <c r="G437" s="50"/>
    </row>
    <row r="438" ht="15.75" customHeight="1">
      <c r="A438" s="30"/>
      <c r="B438" s="30"/>
      <c r="C438" s="30"/>
      <c r="E438" s="149"/>
      <c r="F438" s="31"/>
      <c r="G438" s="50"/>
    </row>
    <row r="439" ht="15.75" customHeight="1">
      <c r="A439" s="30"/>
      <c r="B439" s="30"/>
      <c r="C439" s="30"/>
      <c r="E439" s="149"/>
      <c r="F439" s="31"/>
      <c r="G439" s="50"/>
    </row>
    <row r="440" ht="15.75" customHeight="1">
      <c r="A440" s="30"/>
      <c r="B440" s="30"/>
      <c r="C440" s="30"/>
      <c r="E440" s="149"/>
      <c r="F440" s="31"/>
      <c r="G440" s="50"/>
    </row>
    <row r="441" ht="15.75" customHeight="1">
      <c r="A441" s="30"/>
      <c r="B441" s="30"/>
      <c r="C441" s="30"/>
      <c r="E441" s="149"/>
      <c r="F441" s="31"/>
      <c r="G441" s="50"/>
    </row>
    <row r="442" ht="15.75" customHeight="1">
      <c r="A442" s="30"/>
      <c r="B442" s="30"/>
      <c r="C442" s="30"/>
      <c r="E442" s="149"/>
      <c r="F442" s="31"/>
      <c r="G442" s="50"/>
    </row>
    <row r="443" ht="15.75" customHeight="1">
      <c r="A443" s="30"/>
      <c r="B443" s="30"/>
      <c r="C443" s="30"/>
      <c r="E443" s="149"/>
      <c r="F443" s="31"/>
      <c r="G443" s="50"/>
    </row>
    <row r="444" ht="15.75" customHeight="1">
      <c r="A444" s="30"/>
      <c r="B444" s="30"/>
      <c r="C444" s="30"/>
      <c r="E444" s="149"/>
      <c r="F444" s="31"/>
      <c r="G444" s="50"/>
    </row>
    <row r="445" ht="15.75" customHeight="1">
      <c r="A445" s="30"/>
      <c r="B445" s="30"/>
      <c r="C445" s="30"/>
      <c r="E445" s="149"/>
      <c r="F445" s="31"/>
      <c r="G445" s="50"/>
    </row>
    <row r="446" ht="15.75" customHeight="1">
      <c r="A446" s="30"/>
      <c r="B446" s="30"/>
      <c r="C446" s="30"/>
      <c r="E446" s="149"/>
      <c r="F446" s="31"/>
      <c r="G446" s="50"/>
    </row>
    <row r="447" ht="15.75" customHeight="1">
      <c r="A447" s="30"/>
      <c r="B447" s="30"/>
      <c r="C447" s="30"/>
      <c r="E447" s="149"/>
      <c r="F447" s="31"/>
      <c r="G447" s="50"/>
    </row>
    <row r="448" ht="15.75" customHeight="1">
      <c r="A448" s="30"/>
      <c r="B448" s="30"/>
      <c r="C448" s="30"/>
      <c r="E448" s="149"/>
      <c r="F448" s="31"/>
      <c r="G448" s="50"/>
    </row>
    <row r="449" ht="15.75" customHeight="1">
      <c r="A449" s="30"/>
      <c r="B449" s="30"/>
      <c r="C449" s="30"/>
      <c r="E449" s="149"/>
      <c r="F449" s="31"/>
      <c r="G449" s="50"/>
    </row>
    <row r="450" ht="15.75" customHeight="1">
      <c r="A450" s="30"/>
      <c r="B450" s="30"/>
      <c r="C450" s="30"/>
      <c r="E450" s="149"/>
      <c r="F450" s="31"/>
      <c r="G450" s="50"/>
    </row>
    <row r="451" ht="15.75" customHeight="1">
      <c r="A451" s="30"/>
      <c r="B451" s="30"/>
      <c r="C451" s="30"/>
      <c r="E451" s="149"/>
      <c r="F451" s="31"/>
      <c r="G451" s="50"/>
    </row>
    <row r="452" ht="15.75" customHeight="1">
      <c r="A452" s="30"/>
      <c r="B452" s="30"/>
      <c r="C452" s="30"/>
      <c r="E452" s="149"/>
      <c r="F452" s="31"/>
      <c r="G452" s="50"/>
    </row>
    <row r="453" ht="15.75" customHeight="1">
      <c r="A453" s="30"/>
      <c r="B453" s="30"/>
      <c r="C453" s="30"/>
      <c r="E453" s="149"/>
      <c r="F453" s="31"/>
      <c r="G453" s="50"/>
    </row>
    <row r="454" ht="15.75" customHeight="1">
      <c r="A454" s="30"/>
      <c r="B454" s="30"/>
      <c r="C454" s="30"/>
      <c r="E454" s="149"/>
      <c r="F454" s="31"/>
      <c r="G454" s="50"/>
    </row>
    <row r="455" ht="15.75" customHeight="1">
      <c r="A455" s="30"/>
      <c r="B455" s="30"/>
      <c r="C455" s="30"/>
      <c r="E455" s="149"/>
      <c r="F455" s="31"/>
      <c r="G455" s="50"/>
    </row>
    <row r="456" ht="15.75" customHeight="1">
      <c r="A456" s="30"/>
      <c r="B456" s="30"/>
      <c r="C456" s="30"/>
      <c r="E456" s="149"/>
      <c r="F456" s="31"/>
      <c r="G456" s="50"/>
    </row>
    <row r="457" ht="15.75" customHeight="1">
      <c r="A457" s="30"/>
      <c r="B457" s="30"/>
      <c r="C457" s="30"/>
      <c r="E457" s="149"/>
      <c r="F457" s="31"/>
      <c r="G457" s="50"/>
    </row>
    <row r="458" ht="15.75" customHeight="1">
      <c r="A458" s="30"/>
      <c r="B458" s="30"/>
      <c r="C458" s="30"/>
      <c r="E458" s="149"/>
      <c r="F458" s="31"/>
      <c r="G458" s="50"/>
    </row>
    <row r="459" ht="15.75" customHeight="1">
      <c r="A459" s="30"/>
      <c r="B459" s="30"/>
      <c r="C459" s="30"/>
      <c r="E459" s="149"/>
      <c r="F459" s="31"/>
      <c r="G459" s="50"/>
    </row>
    <row r="460" ht="15.75" customHeight="1">
      <c r="A460" s="30"/>
      <c r="B460" s="30"/>
      <c r="C460" s="30"/>
      <c r="E460" s="149"/>
      <c r="F460" s="31"/>
      <c r="G460" s="50"/>
    </row>
    <row r="461" ht="15.75" customHeight="1">
      <c r="A461" s="30"/>
      <c r="B461" s="30"/>
      <c r="C461" s="30"/>
      <c r="E461" s="149"/>
      <c r="F461" s="31"/>
      <c r="G461" s="50"/>
    </row>
    <row r="462" ht="15.75" customHeight="1">
      <c r="A462" s="30"/>
      <c r="B462" s="30"/>
      <c r="C462" s="30"/>
      <c r="E462" s="149"/>
      <c r="F462" s="31"/>
      <c r="G462" s="50"/>
    </row>
    <row r="463" ht="15.75" customHeight="1">
      <c r="A463" s="30"/>
      <c r="B463" s="30"/>
      <c r="C463" s="30"/>
      <c r="E463" s="149"/>
      <c r="F463" s="31"/>
      <c r="G463" s="50"/>
    </row>
    <row r="464" ht="15.75" customHeight="1">
      <c r="A464" s="30"/>
      <c r="B464" s="30"/>
      <c r="C464" s="30"/>
      <c r="E464" s="149"/>
      <c r="F464" s="31"/>
      <c r="G464" s="50"/>
    </row>
    <row r="465" ht="15.75" customHeight="1">
      <c r="A465" s="30"/>
      <c r="B465" s="30"/>
      <c r="C465" s="30"/>
      <c r="E465" s="149"/>
      <c r="F465" s="31"/>
      <c r="G465" s="50"/>
    </row>
    <row r="466" ht="15.75" customHeight="1">
      <c r="A466" s="30"/>
      <c r="B466" s="30"/>
      <c r="C466" s="30"/>
      <c r="E466" s="149"/>
      <c r="F466" s="31"/>
      <c r="G466" s="50"/>
    </row>
    <row r="467" ht="15.75" customHeight="1">
      <c r="A467" s="30"/>
      <c r="B467" s="30"/>
      <c r="C467" s="30"/>
      <c r="E467" s="149"/>
      <c r="F467" s="31"/>
      <c r="G467" s="50"/>
    </row>
    <row r="468" ht="15.75" customHeight="1">
      <c r="A468" s="30"/>
      <c r="B468" s="30"/>
      <c r="C468" s="30"/>
      <c r="E468" s="149"/>
      <c r="F468" s="31"/>
      <c r="G468" s="50"/>
    </row>
    <row r="469" ht="15.75" customHeight="1">
      <c r="A469" s="30"/>
      <c r="B469" s="30"/>
      <c r="C469" s="30"/>
      <c r="E469" s="149"/>
      <c r="F469" s="31"/>
      <c r="G469" s="50"/>
    </row>
    <row r="470" ht="15.75" customHeight="1">
      <c r="A470" s="30"/>
      <c r="B470" s="30"/>
      <c r="C470" s="30"/>
      <c r="E470" s="149"/>
      <c r="F470" s="31"/>
      <c r="G470" s="50"/>
    </row>
    <row r="471" ht="15.75" customHeight="1">
      <c r="A471" s="30"/>
      <c r="B471" s="30"/>
      <c r="C471" s="30"/>
      <c r="E471" s="149"/>
      <c r="F471" s="31"/>
      <c r="G471" s="50"/>
    </row>
    <row r="472" ht="15.75" customHeight="1">
      <c r="A472" s="30"/>
      <c r="B472" s="30"/>
      <c r="C472" s="30"/>
      <c r="E472" s="149"/>
      <c r="F472" s="31"/>
      <c r="G472" s="50"/>
    </row>
    <row r="473" ht="15.75" customHeight="1">
      <c r="A473" s="30"/>
      <c r="B473" s="30"/>
      <c r="C473" s="30"/>
      <c r="E473" s="149"/>
      <c r="F473" s="31"/>
      <c r="G473" s="50"/>
    </row>
    <row r="474" ht="15.75" customHeight="1">
      <c r="A474" s="30"/>
      <c r="B474" s="30"/>
      <c r="C474" s="30"/>
      <c r="E474" s="149"/>
      <c r="F474" s="31"/>
      <c r="G474" s="50"/>
    </row>
    <row r="475" ht="15.75" customHeight="1">
      <c r="A475" s="30"/>
      <c r="B475" s="30"/>
      <c r="C475" s="30"/>
      <c r="E475" s="149"/>
      <c r="F475" s="31"/>
      <c r="G475" s="50"/>
    </row>
    <row r="476" ht="15.75" customHeight="1">
      <c r="A476" s="30"/>
      <c r="B476" s="30"/>
      <c r="C476" s="30"/>
      <c r="E476" s="149"/>
      <c r="F476" s="31"/>
      <c r="G476" s="50"/>
    </row>
    <row r="477" ht="15.75" customHeight="1">
      <c r="A477" s="30"/>
      <c r="B477" s="30"/>
      <c r="C477" s="30"/>
      <c r="E477" s="149"/>
      <c r="F477" s="31"/>
      <c r="G477" s="50"/>
    </row>
    <row r="478" ht="15.75" customHeight="1">
      <c r="A478" s="30"/>
      <c r="B478" s="30"/>
      <c r="C478" s="30"/>
      <c r="E478" s="149"/>
      <c r="F478" s="31"/>
      <c r="G478" s="50"/>
    </row>
    <row r="479" ht="15.75" customHeight="1">
      <c r="A479" s="30"/>
      <c r="B479" s="30"/>
      <c r="C479" s="30"/>
      <c r="E479" s="149"/>
      <c r="F479" s="31"/>
      <c r="G479" s="50"/>
    </row>
    <row r="480" ht="15.75" customHeight="1">
      <c r="A480" s="30"/>
      <c r="B480" s="30"/>
      <c r="C480" s="30"/>
      <c r="E480" s="149"/>
      <c r="F480" s="31"/>
      <c r="G480" s="50"/>
    </row>
    <row r="481" ht="15.75" customHeight="1">
      <c r="A481" s="30"/>
      <c r="B481" s="30"/>
      <c r="C481" s="30"/>
      <c r="E481" s="149"/>
      <c r="F481" s="31"/>
      <c r="G481" s="50"/>
    </row>
    <row r="482" ht="15.75" customHeight="1">
      <c r="A482" s="30"/>
      <c r="B482" s="30"/>
      <c r="C482" s="30"/>
      <c r="E482" s="149"/>
      <c r="F482" s="31"/>
      <c r="G482" s="50"/>
    </row>
    <row r="483" ht="15.75" customHeight="1">
      <c r="A483" s="30"/>
      <c r="B483" s="30"/>
      <c r="C483" s="30"/>
      <c r="E483" s="149"/>
      <c r="F483" s="31"/>
      <c r="G483" s="50"/>
    </row>
    <row r="484" ht="15.75" customHeight="1">
      <c r="A484" s="30"/>
      <c r="B484" s="30"/>
      <c r="C484" s="30"/>
      <c r="E484" s="149"/>
      <c r="F484" s="31"/>
      <c r="G484" s="50"/>
    </row>
    <row r="485" ht="15.75" customHeight="1">
      <c r="A485" s="30"/>
      <c r="B485" s="30"/>
      <c r="C485" s="30"/>
      <c r="E485" s="149"/>
      <c r="F485" s="31"/>
      <c r="G485" s="50"/>
    </row>
    <row r="486" ht="15.75" customHeight="1">
      <c r="A486" s="30"/>
      <c r="B486" s="30"/>
      <c r="C486" s="30"/>
      <c r="E486" s="149"/>
      <c r="F486" s="31"/>
      <c r="G486" s="50"/>
    </row>
    <row r="487" ht="15.75" customHeight="1">
      <c r="A487" s="30"/>
      <c r="B487" s="30"/>
      <c r="C487" s="30"/>
      <c r="E487" s="149"/>
      <c r="F487" s="31"/>
      <c r="G487" s="50"/>
    </row>
    <row r="488" ht="15.75" customHeight="1">
      <c r="A488" s="30"/>
      <c r="B488" s="30"/>
      <c r="C488" s="30"/>
      <c r="E488" s="149"/>
      <c r="F488" s="31"/>
      <c r="G488" s="50"/>
    </row>
    <row r="489" ht="15.75" customHeight="1">
      <c r="A489" s="30"/>
      <c r="B489" s="30"/>
      <c r="C489" s="30"/>
      <c r="E489" s="149"/>
      <c r="F489" s="31"/>
      <c r="G489" s="50"/>
    </row>
    <row r="490" ht="15.75" customHeight="1">
      <c r="A490" s="30"/>
      <c r="B490" s="30"/>
      <c r="C490" s="30"/>
      <c r="E490" s="149"/>
      <c r="F490" s="31"/>
      <c r="G490" s="50"/>
    </row>
    <row r="491" ht="15.75" customHeight="1">
      <c r="A491" s="30"/>
      <c r="B491" s="30"/>
      <c r="C491" s="30"/>
      <c r="E491" s="149"/>
      <c r="F491" s="31"/>
      <c r="G491" s="50"/>
    </row>
    <row r="492" ht="15.75" customHeight="1">
      <c r="A492" s="30"/>
      <c r="B492" s="30"/>
      <c r="C492" s="30"/>
      <c r="E492" s="149"/>
      <c r="F492" s="31"/>
      <c r="G492" s="50"/>
    </row>
    <row r="493" ht="15.75" customHeight="1">
      <c r="A493" s="30"/>
      <c r="B493" s="30"/>
      <c r="C493" s="30"/>
      <c r="E493" s="149"/>
      <c r="F493" s="31"/>
      <c r="G493" s="50"/>
    </row>
    <row r="494" ht="15.75" customHeight="1">
      <c r="A494" s="30"/>
      <c r="B494" s="30"/>
      <c r="C494" s="30"/>
      <c r="E494" s="149"/>
      <c r="F494" s="31"/>
      <c r="G494" s="50"/>
    </row>
    <row r="495" ht="15.75" customHeight="1">
      <c r="A495" s="30"/>
      <c r="B495" s="30"/>
      <c r="C495" s="30"/>
      <c r="E495" s="149"/>
      <c r="F495" s="31"/>
      <c r="G495" s="50"/>
    </row>
    <row r="496" ht="15.75" customHeight="1">
      <c r="A496" s="30"/>
      <c r="B496" s="30"/>
      <c r="C496" s="30"/>
      <c r="E496" s="149"/>
      <c r="F496" s="31"/>
      <c r="G496" s="50"/>
    </row>
    <row r="497" ht="15.75" customHeight="1">
      <c r="A497" s="30"/>
      <c r="B497" s="30"/>
      <c r="C497" s="30"/>
      <c r="E497" s="149"/>
      <c r="F497" s="31"/>
      <c r="G497" s="50"/>
    </row>
    <row r="498" ht="15.75" customHeight="1">
      <c r="A498" s="30"/>
      <c r="B498" s="30"/>
      <c r="C498" s="30"/>
      <c r="E498" s="149"/>
      <c r="F498" s="31"/>
      <c r="G498" s="50"/>
    </row>
    <row r="499" ht="15.75" customHeight="1">
      <c r="A499" s="30"/>
      <c r="B499" s="30"/>
      <c r="C499" s="30"/>
      <c r="E499" s="149"/>
      <c r="F499" s="31"/>
      <c r="G499" s="50"/>
    </row>
    <row r="500" ht="15.75" customHeight="1">
      <c r="A500" s="30"/>
      <c r="B500" s="30"/>
      <c r="C500" s="30"/>
      <c r="E500" s="149"/>
      <c r="F500" s="31"/>
      <c r="G500" s="50"/>
    </row>
    <row r="501" ht="15.75" customHeight="1">
      <c r="A501" s="30"/>
      <c r="B501" s="30"/>
      <c r="C501" s="30"/>
      <c r="E501" s="149"/>
      <c r="F501" s="31"/>
      <c r="G501" s="50"/>
    </row>
    <row r="502" ht="15.75" customHeight="1">
      <c r="A502" s="30"/>
      <c r="B502" s="30"/>
      <c r="C502" s="30"/>
      <c r="E502" s="149"/>
      <c r="F502" s="31"/>
      <c r="G502" s="50"/>
    </row>
    <row r="503" ht="15.75" customHeight="1">
      <c r="A503" s="30"/>
      <c r="B503" s="30"/>
      <c r="C503" s="30"/>
      <c r="E503" s="149"/>
      <c r="F503" s="31"/>
      <c r="G503" s="50"/>
    </row>
    <row r="504" ht="15.75" customHeight="1">
      <c r="A504" s="30"/>
      <c r="B504" s="30"/>
      <c r="C504" s="30"/>
      <c r="E504" s="149"/>
      <c r="F504" s="31"/>
      <c r="G504" s="50"/>
    </row>
    <row r="505" ht="15.75" customHeight="1">
      <c r="A505" s="30"/>
      <c r="B505" s="30"/>
      <c r="C505" s="30"/>
      <c r="E505" s="149"/>
      <c r="F505" s="31"/>
      <c r="G505" s="50"/>
    </row>
    <row r="506" ht="15.75" customHeight="1">
      <c r="A506" s="30"/>
      <c r="B506" s="30"/>
      <c r="C506" s="30"/>
      <c r="E506" s="149"/>
      <c r="F506" s="31"/>
      <c r="G506" s="50"/>
    </row>
    <row r="507" ht="15.75" customHeight="1">
      <c r="A507" s="30"/>
      <c r="B507" s="30"/>
      <c r="C507" s="30"/>
      <c r="E507" s="149"/>
      <c r="F507" s="31"/>
      <c r="G507" s="50"/>
    </row>
    <row r="508" ht="15.75" customHeight="1">
      <c r="A508" s="30"/>
      <c r="B508" s="30"/>
      <c r="C508" s="30"/>
      <c r="E508" s="149"/>
      <c r="F508" s="31"/>
      <c r="G508" s="50"/>
    </row>
    <row r="509" ht="15.75" customHeight="1">
      <c r="A509" s="30"/>
      <c r="B509" s="30"/>
      <c r="C509" s="30"/>
      <c r="E509" s="149"/>
      <c r="F509" s="31"/>
      <c r="G509" s="50"/>
    </row>
    <row r="510" ht="15.75" customHeight="1">
      <c r="A510" s="30"/>
      <c r="B510" s="30"/>
      <c r="C510" s="30"/>
      <c r="E510" s="149"/>
      <c r="F510" s="31"/>
      <c r="G510" s="50"/>
    </row>
    <row r="511" ht="15.75" customHeight="1">
      <c r="A511" s="30"/>
      <c r="B511" s="30"/>
      <c r="C511" s="30"/>
      <c r="E511" s="149"/>
      <c r="F511" s="31"/>
      <c r="G511" s="50"/>
    </row>
    <row r="512" ht="15.75" customHeight="1">
      <c r="A512" s="30"/>
      <c r="B512" s="30"/>
      <c r="C512" s="30"/>
      <c r="E512" s="149"/>
      <c r="F512" s="31"/>
      <c r="G512" s="50"/>
    </row>
    <row r="513" ht="15.75" customHeight="1">
      <c r="A513" s="30"/>
      <c r="B513" s="30"/>
      <c r="C513" s="30"/>
      <c r="E513" s="149"/>
      <c r="F513" s="31"/>
      <c r="G513" s="50"/>
    </row>
    <row r="514" ht="15.75" customHeight="1">
      <c r="A514" s="30"/>
      <c r="B514" s="30"/>
      <c r="C514" s="30"/>
      <c r="E514" s="149"/>
      <c r="F514" s="31"/>
      <c r="G514" s="50"/>
    </row>
    <row r="515" ht="15.75" customHeight="1">
      <c r="A515" s="30"/>
      <c r="B515" s="30"/>
      <c r="C515" s="30"/>
      <c r="E515" s="149"/>
      <c r="F515" s="31"/>
      <c r="G515" s="50"/>
    </row>
    <row r="516" ht="15.75" customHeight="1">
      <c r="A516" s="30"/>
      <c r="B516" s="30"/>
      <c r="C516" s="30"/>
      <c r="E516" s="149"/>
      <c r="F516" s="31"/>
      <c r="G516" s="50"/>
    </row>
    <row r="517" ht="15.75" customHeight="1">
      <c r="A517" s="30"/>
      <c r="B517" s="30"/>
      <c r="C517" s="30"/>
      <c r="E517" s="149"/>
      <c r="F517" s="31"/>
      <c r="G517" s="50"/>
    </row>
    <row r="518" ht="15.75" customHeight="1">
      <c r="A518" s="30"/>
      <c r="B518" s="30"/>
      <c r="C518" s="30"/>
      <c r="E518" s="149"/>
      <c r="F518" s="31"/>
      <c r="G518" s="50"/>
    </row>
    <row r="519" ht="15.75" customHeight="1">
      <c r="A519" s="30"/>
      <c r="B519" s="30"/>
      <c r="C519" s="30"/>
      <c r="E519" s="149"/>
      <c r="F519" s="31"/>
      <c r="G519" s="50"/>
    </row>
    <row r="520" ht="15.75" customHeight="1">
      <c r="A520" s="30"/>
      <c r="B520" s="30"/>
      <c r="C520" s="30"/>
      <c r="E520" s="149"/>
      <c r="F520" s="31"/>
      <c r="G520" s="50"/>
    </row>
    <row r="521" ht="15.75" customHeight="1">
      <c r="A521" s="30"/>
      <c r="B521" s="30"/>
      <c r="C521" s="30"/>
      <c r="E521" s="149"/>
      <c r="F521" s="31"/>
      <c r="G521" s="50"/>
    </row>
    <row r="522" ht="15.75" customHeight="1">
      <c r="A522" s="30"/>
      <c r="B522" s="30"/>
      <c r="C522" s="30"/>
      <c r="E522" s="149"/>
      <c r="F522" s="31"/>
      <c r="G522" s="50"/>
    </row>
    <row r="523" ht="15.75" customHeight="1">
      <c r="A523" s="30"/>
      <c r="B523" s="30"/>
      <c r="C523" s="30"/>
      <c r="E523" s="149"/>
      <c r="F523" s="31"/>
      <c r="G523" s="50"/>
    </row>
    <row r="524" ht="15.75" customHeight="1">
      <c r="A524" s="30"/>
      <c r="B524" s="30"/>
      <c r="C524" s="30"/>
      <c r="E524" s="149"/>
      <c r="F524" s="31"/>
      <c r="G524" s="50"/>
    </row>
    <row r="525" ht="15.75" customHeight="1">
      <c r="A525" s="30"/>
      <c r="B525" s="30"/>
      <c r="C525" s="30"/>
      <c r="E525" s="149"/>
      <c r="F525" s="31"/>
      <c r="G525" s="50"/>
    </row>
    <row r="526" ht="15.75" customHeight="1">
      <c r="A526" s="30"/>
      <c r="B526" s="30"/>
      <c r="C526" s="30"/>
      <c r="E526" s="149"/>
      <c r="F526" s="31"/>
      <c r="G526" s="50"/>
    </row>
    <row r="527" ht="15.75" customHeight="1">
      <c r="A527" s="30"/>
      <c r="B527" s="30"/>
      <c r="C527" s="30"/>
      <c r="E527" s="149"/>
      <c r="F527" s="31"/>
      <c r="G527" s="50"/>
    </row>
    <row r="528" ht="15.75" customHeight="1">
      <c r="A528" s="30"/>
      <c r="B528" s="30"/>
      <c r="C528" s="30"/>
      <c r="E528" s="149"/>
      <c r="F528" s="31"/>
      <c r="G528" s="50"/>
    </row>
    <row r="529" ht="15.75" customHeight="1">
      <c r="A529" s="30"/>
      <c r="B529" s="30"/>
      <c r="C529" s="30"/>
      <c r="E529" s="149"/>
      <c r="F529" s="31"/>
      <c r="G529" s="50"/>
    </row>
    <row r="530" ht="15.75" customHeight="1">
      <c r="A530" s="30"/>
      <c r="B530" s="30"/>
      <c r="C530" s="30"/>
      <c r="E530" s="149"/>
      <c r="F530" s="31"/>
      <c r="G530" s="50"/>
    </row>
    <row r="531" ht="15.75" customHeight="1">
      <c r="A531" s="30"/>
      <c r="B531" s="30"/>
      <c r="C531" s="30"/>
      <c r="E531" s="149"/>
      <c r="F531" s="31"/>
      <c r="G531" s="50"/>
    </row>
    <row r="532" ht="15.75" customHeight="1">
      <c r="A532" s="30"/>
      <c r="B532" s="30"/>
      <c r="C532" s="30"/>
      <c r="E532" s="149"/>
      <c r="F532" s="31"/>
      <c r="G532" s="50"/>
    </row>
    <row r="533" ht="15.75" customHeight="1">
      <c r="A533" s="30"/>
      <c r="B533" s="30"/>
      <c r="C533" s="30"/>
      <c r="E533" s="149"/>
      <c r="F533" s="31"/>
      <c r="G533" s="50"/>
    </row>
    <row r="534" ht="15.75" customHeight="1">
      <c r="A534" s="30"/>
      <c r="B534" s="30"/>
      <c r="C534" s="30"/>
      <c r="E534" s="149"/>
      <c r="F534" s="31"/>
      <c r="G534" s="50"/>
    </row>
    <row r="535" ht="15.75" customHeight="1">
      <c r="A535" s="30"/>
      <c r="B535" s="30"/>
      <c r="C535" s="30"/>
      <c r="E535" s="149"/>
      <c r="F535" s="31"/>
      <c r="G535" s="50"/>
    </row>
    <row r="536" ht="15.75" customHeight="1">
      <c r="A536" s="30"/>
      <c r="B536" s="30"/>
      <c r="C536" s="30"/>
      <c r="E536" s="149"/>
      <c r="F536" s="31"/>
      <c r="G536" s="50"/>
    </row>
    <row r="537" ht="15.75" customHeight="1">
      <c r="A537" s="30"/>
      <c r="B537" s="30"/>
      <c r="C537" s="30"/>
      <c r="E537" s="149"/>
      <c r="F537" s="31"/>
      <c r="G537" s="50"/>
    </row>
    <row r="538" ht="15.75" customHeight="1">
      <c r="A538" s="30"/>
      <c r="B538" s="30"/>
      <c r="C538" s="30"/>
      <c r="E538" s="149"/>
      <c r="F538" s="31"/>
      <c r="G538" s="50"/>
    </row>
    <row r="539" ht="15.75" customHeight="1">
      <c r="A539" s="30"/>
      <c r="B539" s="30"/>
      <c r="C539" s="30"/>
      <c r="E539" s="149"/>
      <c r="F539" s="31"/>
      <c r="G539" s="50"/>
    </row>
    <row r="540" ht="15.75" customHeight="1">
      <c r="A540" s="30"/>
      <c r="B540" s="30"/>
      <c r="C540" s="30"/>
      <c r="E540" s="149"/>
      <c r="F540" s="31"/>
      <c r="G540" s="50"/>
    </row>
    <row r="541" ht="15.75" customHeight="1">
      <c r="A541" s="30"/>
      <c r="B541" s="30"/>
      <c r="C541" s="30"/>
      <c r="E541" s="149"/>
      <c r="F541" s="31"/>
      <c r="G541" s="50"/>
    </row>
    <row r="542" ht="15.75" customHeight="1">
      <c r="A542" s="30"/>
      <c r="B542" s="30"/>
      <c r="C542" s="30"/>
      <c r="E542" s="149"/>
      <c r="F542" s="31"/>
      <c r="G542" s="50"/>
    </row>
    <row r="543" ht="15.75" customHeight="1">
      <c r="A543" s="30"/>
      <c r="B543" s="30"/>
      <c r="C543" s="30"/>
      <c r="E543" s="149"/>
      <c r="F543" s="31"/>
      <c r="G543" s="50"/>
    </row>
    <row r="544" ht="15.75" customHeight="1">
      <c r="A544" s="30"/>
      <c r="B544" s="30"/>
      <c r="C544" s="30"/>
      <c r="E544" s="149"/>
      <c r="F544" s="31"/>
      <c r="G544" s="50"/>
    </row>
    <row r="545" ht="15.75" customHeight="1">
      <c r="A545" s="30"/>
      <c r="B545" s="30"/>
      <c r="C545" s="30"/>
      <c r="E545" s="149"/>
      <c r="F545" s="31"/>
      <c r="G545" s="50"/>
    </row>
    <row r="546" ht="15.75" customHeight="1">
      <c r="A546" s="30"/>
      <c r="B546" s="30"/>
      <c r="C546" s="30"/>
      <c r="E546" s="149"/>
      <c r="F546" s="31"/>
      <c r="G546" s="50"/>
    </row>
    <row r="547" ht="15.75" customHeight="1">
      <c r="A547" s="30"/>
      <c r="B547" s="30"/>
      <c r="C547" s="30"/>
      <c r="E547" s="149"/>
      <c r="F547" s="31"/>
      <c r="G547" s="50"/>
    </row>
    <row r="548" ht="15.75" customHeight="1">
      <c r="A548" s="30"/>
      <c r="B548" s="30"/>
      <c r="C548" s="30"/>
      <c r="E548" s="149"/>
      <c r="F548" s="31"/>
      <c r="G548" s="50"/>
    </row>
    <row r="549" ht="15.75" customHeight="1">
      <c r="A549" s="30"/>
      <c r="B549" s="30"/>
      <c r="C549" s="30"/>
      <c r="E549" s="149"/>
      <c r="F549" s="31"/>
      <c r="G549" s="50"/>
    </row>
    <row r="550" ht="15.75" customHeight="1">
      <c r="A550" s="30"/>
      <c r="B550" s="30"/>
      <c r="C550" s="30"/>
      <c r="E550" s="149"/>
      <c r="F550" s="31"/>
      <c r="G550" s="50"/>
    </row>
    <row r="551" ht="15.75" customHeight="1">
      <c r="A551" s="30"/>
      <c r="B551" s="30"/>
      <c r="C551" s="30"/>
      <c r="E551" s="149"/>
      <c r="F551" s="31"/>
      <c r="G551" s="50"/>
    </row>
    <row r="552" ht="15.75" customHeight="1">
      <c r="A552" s="30"/>
      <c r="B552" s="30"/>
      <c r="C552" s="30"/>
      <c r="E552" s="149"/>
      <c r="F552" s="31"/>
      <c r="G552" s="50"/>
    </row>
    <row r="553" ht="15.75" customHeight="1">
      <c r="A553" s="30"/>
      <c r="B553" s="30"/>
      <c r="C553" s="30"/>
      <c r="E553" s="149"/>
      <c r="F553" s="31"/>
      <c r="G553" s="50"/>
    </row>
    <row r="554" ht="15.75" customHeight="1">
      <c r="A554" s="30"/>
      <c r="B554" s="30"/>
      <c r="C554" s="30"/>
      <c r="E554" s="149"/>
      <c r="F554" s="31"/>
      <c r="G554" s="50"/>
    </row>
    <row r="555" ht="15.75" customHeight="1">
      <c r="A555" s="30"/>
      <c r="B555" s="30"/>
      <c r="C555" s="30"/>
      <c r="E555" s="149"/>
      <c r="F555" s="31"/>
      <c r="G555" s="50"/>
    </row>
    <row r="556" ht="15.75" customHeight="1">
      <c r="A556" s="30"/>
      <c r="B556" s="30"/>
      <c r="C556" s="30"/>
      <c r="E556" s="149"/>
      <c r="F556" s="31"/>
      <c r="G556" s="50"/>
    </row>
    <row r="557" ht="15.75" customHeight="1">
      <c r="A557" s="30"/>
      <c r="B557" s="30"/>
      <c r="C557" s="30"/>
      <c r="E557" s="149"/>
      <c r="F557" s="31"/>
      <c r="G557" s="50"/>
    </row>
    <row r="558" ht="15.75" customHeight="1">
      <c r="A558" s="30"/>
      <c r="B558" s="30"/>
      <c r="C558" s="30"/>
      <c r="E558" s="149"/>
      <c r="F558" s="31"/>
      <c r="G558" s="50"/>
    </row>
    <row r="559" ht="15.75" customHeight="1">
      <c r="A559" s="30"/>
      <c r="B559" s="30"/>
      <c r="C559" s="30"/>
      <c r="E559" s="149"/>
      <c r="F559" s="31"/>
      <c r="G559" s="50"/>
    </row>
    <row r="560" ht="15.75" customHeight="1">
      <c r="A560" s="30"/>
      <c r="B560" s="30"/>
      <c r="C560" s="30"/>
      <c r="E560" s="149"/>
      <c r="F560" s="31"/>
      <c r="G560" s="50"/>
    </row>
    <row r="561" ht="15.75" customHeight="1">
      <c r="A561" s="30"/>
      <c r="B561" s="30"/>
      <c r="C561" s="30"/>
      <c r="E561" s="149"/>
      <c r="F561" s="31"/>
      <c r="G561" s="50"/>
    </row>
    <row r="562" ht="15.75" customHeight="1">
      <c r="A562" s="30"/>
      <c r="B562" s="30"/>
      <c r="C562" s="30"/>
      <c r="E562" s="149"/>
      <c r="F562" s="31"/>
      <c r="G562" s="50"/>
    </row>
    <row r="563" ht="15.75" customHeight="1">
      <c r="A563" s="30"/>
      <c r="B563" s="30"/>
      <c r="C563" s="30"/>
      <c r="E563" s="149"/>
      <c r="F563" s="31"/>
      <c r="G563" s="50"/>
    </row>
    <row r="564" ht="15.75" customHeight="1">
      <c r="A564" s="30"/>
      <c r="B564" s="30"/>
      <c r="C564" s="30"/>
      <c r="E564" s="149"/>
      <c r="F564" s="31"/>
      <c r="G564" s="50"/>
    </row>
    <row r="565" ht="15.75" customHeight="1">
      <c r="A565" s="30"/>
      <c r="B565" s="30"/>
      <c r="C565" s="30"/>
      <c r="E565" s="149"/>
      <c r="F565" s="31"/>
      <c r="G565" s="50"/>
    </row>
    <row r="566" ht="15.75" customHeight="1">
      <c r="A566" s="30"/>
      <c r="B566" s="30"/>
      <c r="C566" s="30"/>
      <c r="E566" s="149"/>
      <c r="F566" s="31"/>
      <c r="G566" s="50"/>
    </row>
    <row r="567" ht="15.75" customHeight="1">
      <c r="A567" s="30"/>
      <c r="B567" s="30"/>
      <c r="C567" s="30"/>
      <c r="E567" s="149"/>
      <c r="F567" s="31"/>
      <c r="G567" s="50"/>
    </row>
    <row r="568" ht="15.75" customHeight="1">
      <c r="A568" s="109"/>
      <c r="B568" s="109"/>
      <c r="F568" s="109"/>
      <c r="G568" s="109"/>
    </row>
    <row r="569" ht="15.75" customHeight="1">
      <c r="A569" s="109"/>
      <c r="B569" s="109"/>
      <c r="F569" s="109"/>
      <c r="G569" s="109"/>
    </row>
    <row r="570" ht="15.75" customHeight="1">
      <c r="A570" s="109"/>
      <c r="B570" s="109"/>
      <c r="F570" s="109"/>
      <c r="G570" s="109"/>
    </row>
    <row r="571" ht="15.75" customHeight="1">
      <c r="A571" s="109"/>
      <c r="B571" s="109"/>
      <c r="F571" s="109"/>
      <c r="G571" s="109"/>
    </row>
    <row r="572" ht="15.75" customHeight="1">
      <c r="A572" s="109"/>
      <c r="B572" s="109"/>
      <c r="F572" s="109"/>
      <c r="G572" s="109"/>
    </row>
    <row r="573" ht="15.75" customHeight="1">
      <c r="A573" s="109"/>
      <c r="B573" s="109"/>
      <c r="F573" s="109"/>
      <c r="G573" s="109"/>
    </row>
    <row r="574" ht="15.75" customHeight="1">
      <c r="A574" s="109"/>
      <c r="B574" s="109"/>
      <c r="F574" s="109"/>
      <c r="G574" s="109"/>
    </row>
    <row r="575" ht="15.75" customHeight="1">
      <c r="A575" s="109"/>
      <c r="B575" s="109"/>
      <c r="F575" s="109"/>
      <c r="G575" s="109"/>
    </row>
    <row r="576" ht="15.75" customHeight="1">
      <c r="A576" s="109"/>
      <c r="B576" s="109"/>
      <c r="F576" s="109"/>
      <c r="G576" s="109"/>
    </row>
    <row r="577" ht="15.75" customHeight="1">
      <c r="A577" s="109"/>
      <c r="B577" s="109"/>
      <c r="F577" s="109"/>
      <c r="G577" s="109"/>
    </row>
    <row r="578" ht="15.75" customHeight="1">
      <c r="A578" s="109"/>
      <c r="B578" s="109"/>
      <c r="F578" s="109"/>
      <c r="G578" s="109"/>
    </row>
    <row r="579" ht="15.75" customHeight="1">
      <c r="A579" s="109"/>
      <c r="B579" s="109"/>
      <c r="F579" s="109"/>
      <c r="G579" s="109"/>
    </row>
    <row r="580" ht="15.75" customHeight="1">
      <c r="A580" s="109"/>
      <c r="B580" s="109"/>
      <c r="F580" s="109"/>
      <c r="G580" s="109"/>
    </row>
    <row r="581" ht="15.75" customHeight="1">
      <c r="A581" s="109"/>
      <c r="B581" s="109"/>
      <c r="F581" s="109"/>
      <c r="G581" s="109"/>
    </row>
    <row r="582" ht="15.75" customHeight="1">
      <c r="A582" s="109"/>
      <c r="B582" s="109"/>
      <c r="F582" s="109"/>
      <c r="G582" s="109"/>
    </row>
    <row r="583" ht="15.75" customHeight="1">
      <c r="A583" s="109"/>
      <c r="B583" s="109"/>
      <c r="F583" s="109"/>
      <c r="G583" s="109"/>
    </row>
    <row r="584" ht="15.75" customHeight="1">
      <c r="A584" s="109"/>
      <c r="B584" s="109"/>
      <c r="F584" s="109"/>
      <c r="G584" s="109"/>
    </row>
    <row r="585" ht="15.75" customHeight="1">
      <c r="A585" s="109"/>
      <c r="B585" s="109"/>
      <c r="F585" s="109"/>
      <c r="G585" s="109"/>
    </row>
    <row r="586" ht="15.75" customHeight="1">
      <c r="A586" s="109"/>
      <c r="B586" s="109"/>
      <c r="F586" s="109"/>
      <c r="G586" s="109"/>
    </row>
    <row r="587" ht="15.75" customHeight="1">
      <c r="A587" s="109"/>
      <c r="B587" s="109"/>
      <c r="F587" s="109"/>
      <c r="G587" s="109"/>
    </row>
    <row r="588" ht="15.75" customHeight="1">
      <c r="A588" s="109"/>
      <c r="B588" s="109"/>
      <c r="F588" s="109"/>
      <c r="G588" s="109"/>
    </row>
    <row r="589" ht="15.75" customHeight="1">
      <c r="A589" s="109"/>
      <c r="B589" s="109"/>
      <c r="F589" s="109"/>
      <c r="G589" s="109"/>
    </row>
    <row r="590" ht="15.75" customHeight="1">
      <c r="A590" s="109"/>
      <c r="B590" s="109"/>
      <c r="F590" s="109"/>
      <c r="G590" s="109"/>
    </row>
    <row r="591" ht="15.75" customHeight="1">
      <c r="A591" s="109"/>
      <c r="B591" s="109"/>
      <c r="F591" s="109"/>
      <c r="G591" s="109"/>
    </row>
    <row r="592" ht="15.75" customHeight="1">
      <c r="A592" s="109"/>
      <c r="B592" s="109"/>
      <c r="F592" s="109"/>
      <c r="G592" s="109"/>
    </row>
    <row r="593" ht="15.75" customHeight="1">
      <c r="A593" s="109"/>
      <c r="B593" s="109"/>
      <c r="F593" s="109"/>
      <c r="G593" s="109"/>
    </row>
    <row r="594" ht="15.75" customHeight="1">
      <c r="A594" s="109"/>
      <c r="B594" s="109"/>
      <c r="F594" s="109"/>
      <c r="G594" s="109"/>
    </row>
    <row r="595" ht="15.75" customHeight="1">
      <c r="A595" s="109"/>
      <c r="B595" s="109"/>
      <c r="F595" s="109"/>
      <c r="G595" s="109"/>
    </row>
    <row r="596" ht="15.75" customHeight="1">
      <c r="A596" s="109"/>
      <c r="B596" s="109"/>
      <c r="F596" s="109"/>
      <c r="G596" s="109"/>
    </row>
    <row r="597" ht="15.75" customHeight="1">
      <c r="A597" s="109"/>
      <c r="B597" s="109"/>
      <c r="F597" s="109"/>
      <c r="G597" s="109"/>
    </row>
    <row r="598" ht="15.75" customHeight="1">
      <c r="A598" s="109"/>
      <c r="B598" s="109"/>
      <c r="F598" s="109"/>
      <c r="G598" s="109"/>
    </row>
    <row r="599" ht="15.75" customHeight="1">
      <c r="A599" s="109"/>
      <c r="B599" s="109"/>
      <c r="F599" s="109"/>
      <c r="G599" s="109"/>
    </row>
    <row r="600" ht="15.75" customHeight="1">
      <c r="A600" s="109"/>
      <c r="B600" s="109"/>
      <c r="F600" s="109"/>
      <c r="G600" s="109"/>
    </row>
    <row r="601" ht="15.75" customHeight="1">
      <c r="A601" s="109"/>
      <c r="B601" s="109"/>
      <c r="F601" s="109"/>
      <c r="G601" s="109"/>
    </row>
    <row r="602" ht="15.75" customHeight="1">
      <c r="A602" s="109"/>
      <c r="B602" s="109"/>
      <c r="F602" s="109"/>
      <c r="G602" s="109"/>
    </row>
    <row r="603" ht="15.75" customHeight="1">
      <c r="A603" s="109"/>
      <c r="B603" s="109"/>
      <c r="F603" s="109"/>
      <c r="G603" s="109"/>
    </row>
    <row r="604" ht="15.75" customHeight="1">
      <c r="A604" s="109"/>
      <c r="B604" s="109"/>
      <c r="F604" s="109"/>
      <c r="G604" s="109"/>
    </row>
    <row r="605" ht="15.75" customHeight="1">
      <c r="A605" s="109"/>
      <c r="B605" s="109"/>
      <c r="F605" s="109"/>
      <c r="G605" s="109"/>
    </row>
    <row r="606" ht="15.75" customHeight="1">
      <c r="A606" s="109"/>
      <c r="B606" s="109"/>
      <c r="F606" s="109"/>
      <c r="G606" s="109"/>
    </row>
    <row r="607" ht="15.75" customHeight="1">
      <c r="A607" s="109"/>
      <c r="B607" s="109"/>
      <c r="F607" s="109"/>
      <c r="G607" s="109"/>
    </row>
    <row r="608" ht="15.75" customHeight="1">
      <c r="A608" s="109"/>
      <c r="B608" s="109"/>
      <c r="F608" s="109"/>
      <c r="G608" s="109"/>
    </row>
    <row r="609" ht="15.75" customHeight="1">
      <c r="A609" s="109"/>
      <c r="B609" s="109"/>
      <c r="F609" s="109"/>
      <c r="G609" s="109"/>
    </row>
    <row r="610" ht="15.75" customHeight="1">
      <c r="A610" s="109"/>
      <c r="B610" s="109"/>
      <c r="F610" s="109"/>
      <c r="G610" s="109"/>
    </row>
    <row r="611" ht="15.75" customHeight="1">
      <c r="A611" s="109"/>
      <c r="B611" s="109"/>
      <c r="F611" s="109"/>
      <c r="G611" s="109"/>
    </row>
    <row r="612" ht="15.75" customHeight="1">
      <c r="A612" s="109"/>
      <c r="B612" s="109"/>
      <c r="F612" s="109"/>
      <c r="G612" s="109"/>
    </row>
    <row r="613" ht="15.75" customHeight="1">
      <c r="A613" s="109"/>
      <c r="B613" s="109"/>
      <c r="F613" s="109"/>
      <c r="G613" s="109"/>
    </row>
    <row r="614" ht="15.75" customHeight="1">
      <c r="A614" s="109"/>
      <c r="B614" s="109"/>
      <c r="F614" s="109"/>
      <c r="G614" s="109"/>
    </row>
    <row r="615" ht="15.75" customHeight="1">
      <c r="A615" s="109"/>
      <c r="B615" s="109"/>
      <c r="F615" s="109"/>
      <c r="G615" s="109"/>
    </row>
    <row r="616" ht="15.75" customHeight="1">
      <c r="A616" s="109"/>
      <c r="B616" s="109"/>
      <c r="F616" s="109"/>
      <c r="G616" s="109"/>
    </row>
    <row r="617" ht="15.75" customHeight="1">
      <c r="A617" s="109"/>
      <c r="B617" s="109"/>
      <c r="F617" s="109"/>
      <c r="G617" s="109"/>
    </row>
    <row r="618" ht="15.75" customHeight="1">
      <c r="A618" s="109"/>
      <c r="B618" s="109"/>
      <c r="F618" s="109"/>
      <c r="G618" s="109"/>
    </row>
    <row r="619" ht="15.75" customHeight="1">
      <c r="A619" s="109"/>
      <c r="B619" s="109"/>
      <c r="F619" s="109"/>
      <c r="G619" s="109"/>
    </row>
    <row r="620" ht="15.75" customHeight="1">
      <c r="A620" s="109"/>
      <c r="B620" s="109"/>
      <c r="F620" s="109"/>
      <c r="G620" s="109"/>
    </row>
    <row r="621" ht="15.75" customHeight="1">
      <c r="A621" s="109"/>
      <c r="B621" s="109"/>
      <c r="F621" s="109"/>
      <c r="G621" s="109"/>
    </row>
    <row r="622" ht="15.75" customHeight="1">
      <c r="A622" s="109"/>
      <c r="B622" s="109"/>
      <c r="F622" s="109"/>
      <c r="G622" s="109"/>
    </row>
    <row r="623" ht="15.75" customHeight="1">
      <c r="A623" s="109"/>
      <c r="B623" s="109"/>
      <c r="F623" s="109"/>
      <c r="G623" s="109"/>
    </row>
    <row r="624" ht="15.75" customHeight="1">
      <c r="A624" s="109"/>
      <c r="B624" s="109"/>
      <c r="F624" s="109"/>
      <c r="G624" s="109"/>
    </row>
    <row r="625" ht="15.75" customHeight="1">
      <c r="A625" s="109"/>
      <c r="B625" s="109"/>
      <c r="F625" s="109"/>
      <c r="G625" s="109"/>
    </row>
    <row r="626" ht="15.75" customHeight="1">
      <c r="A626" s="109"/>
      <c r="B626" s="109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/>
    <row r="998" ht="15.75" customHeight="1"/>
    <row r="999" ht="15.75" customHeight="1"/>
    <row r="1000" ht="15.75" customHeight="1"/>
  </sheetData>
  <customSheetViews>
    <customSheetView guid="{7C8A8327-AD4A-4A3C-BEE4-52A99F0A1A7F}" filter="1" showAutoFilter="1">
      <autoFilter ref="$A$1:$I$312"/>
    </customSheetView>
  </customSheetViews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996">
      <formula1>Codes!$G$2:$G$51</formula1>
    </dataValidation>
    <dataValidation type="list" allowBlank="1" sqref="A4:A996">
      <formula1>Codes!$C$2:$C$172</formula1>
    </dataValidation>
    <dataValidation type="list" allowBlank="1" sqref="B4:B996">
      <formula1>Codes!$E$2:$E$6</formula1>
    </dataValidation>
    <dataValidation type="list" allowBlank="1" sqref="G4:G996">
      <formula1>Codes!$A$2:$A$6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49.0"/>
    <col customWidth="1" min="5" max="5" width="12.63"/>
    <col customWidth="1" min="6" max="6" width="22.25"/>
    <col customWidth="1" min="8" max="8" width="31.63"/>
    <col customWidth="1" min="9" max="9" width="30.5"/>
  </cols>
  <sheetData>
    <row r="1" ht="15.75" customHeight="1">
      <c r="A1" s="114" t="s">
        <v>2545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245"/>
      <c r="E2" s="117"/>
      <c r="F2" s="31"/>
      <c r="G2" s="30">
        <f>countif(G4:G2004,"Open")</f>
        <v>19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245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154</v>
      </c>
      <c r="B4" s="30" t="s">
        <v>7</v>
      </c>
      <c r="C4" s="30">
        <v>1.0</v>
      </c>
      <c r="D4" s="245" t="s">
        <v>2546</v>
      </c>
      <c r="E4" s="149">
        <v>198661.88</v>
      </c>
      <c r="F4" s="31" t="s">
        <v>111</v>
      </c>
      <c r="G4" s="50" t="s">
        <v>10</v>
      </c>
      <c r="H4" s="50" t="s">
        <v>2547</v>
      </c>
    </row>
    <row r="5" ht="15.75" customHeight="1">
      <c r="A5" s="30" t="s">
        <v>154</v>
      </c>
      <c r="B5" s="30" t="s">
        <v>7</v>
      </c>
      <c r="C5" s="30">
        <v>2.0</v>
      </c>
      <c r="D5" s="245" t="s">
        <v>2548</v>
      </c>
      <c r="E5" s="149">
        <v>162948.61</v>
      </c>
      <c r="F5" s="31" t="s">
        <v>76</v>
      </c>
      <c r="G5" s="50" t="s">
        <v>16</v>
      </c>
    </row>
    <row r="6" ht="15.75" customHeight="1">
      <c r="A6" s="30" t="s">
        <v>154</v>
      </c>
      <c r="B6" s="30" t="s">
        <v>7</v>
      </c>
      <c r="C6" s="30">
        <v>3.0</v>
      </c>
      <c r="D6" s="245" t="s">
        <v>748</v>
      </c>
      <c r="E6" s="149">
        <v>167802.6</v>
      </c>
      <c r="F6" s="31" t="s">
        <v>111</v>
      </c>
      <c r="G6" s="50" t="s">
        <v>16</v>
      </c>
    </row>
    <row r="7" ht="15.75" customHeight="1">
      <c r="A7" s="30" t="s">
        <v>154</v>
      </c>
      <c r="B7" s="30" t="s">
        <v>7</v>
      </c>
      <c r="C7" s="30">
        <v>4.0</v>
      </c>
      <c r="D7" s="245" t="s">
        <v>2549</v>
      </c>
      <c r="E7" s="149">
        <v>200000.0</v>
      </c>
      <c r="F7" s="31" t="s">
        <v>31</v>
      </c>
      <c r="G7" s="50" t="s">
        <v>16</v>
      </c>
    </row>
    <row r="8" ht="15.75" customHeight="1">
      <c r="A8" s="30" t="s">
        <v>154</v>
      </c>
      <c r="B8" s="30" t="s">
        <v>7</v>
      </c>
      <c r="C8" s="30">
        <v>5.0</v>
      </c>
      <c r="D8" s="245" t="s">
        <v>2549</v>
      </c>
      <c r="E8" s="149">
        <v>200000.0</v>
      </c>
      <c r="F8" s="31" t="s">
        <v>31</v>
      </c>
      <c r="G8" s="50" t="s">
        <v>16</v>
      </c>
    </row>
    <row r="9" ht="15.75" customHeight="1">
      <c r="A9" s="30" t="s">
        <v>154</v>
      </c>
      <c r="B9" s="30" t="s">
        <v>7</v>
      </c>
      <c r="C9" s="30">
        <v>6.0</v>
      </c>
      <c r="D9" s="245" t="s">
        <v>87</v>
      </c>
      <c r="E9" s="149">
        <v>155216.56</v>
      </c>
      <c r="F9" s="31" t="s">
        <v>87</v>
      </c>
      <c r="G9" s="50" t="s">
        <v>16</v>
      </c>
    </row>
    <row r="10" ht="15.75" customHeight="1">
      <c r="A10" s="30" t="s">
        <v>155</v>
      </c>
      <c r="B10" s="30" t="s">
        <v>7</v>
      </c>
      <c r="C10" s="30">
        <v>1.0</v>
      </c>
      <c r="D10" s="245" t="s">
        <v>1026</v>
      </c>
      <c r="E10" s="149">
        <v>155607.79</v>
      </c>
      <c r="F10" s="31" t="s">
        <v>55</v>
      </c>
      <c r="G10" s="50" t="s">
        <v>16</v>
      </c>
    </row>
    <row r="11" ht="15.75" customHeight="1">
      <c r="A11" s="30" t="s">
        <v>155</v>
      </c>
      <c r="B11" s="30" t="s">
        <v>7</v>
      </c>
      <c r="C11" s="30">
        <v>2.0</v>
      </c>
      <c r="D11" s="245" t="s">
        <v>87</v>
      </c>
      <c r="E11" s="149">
        <v>148225.55</v>
      </c>
      <c r="F11" s="31" t="s">
        <v>87</v>
      </c>
      <c r="G11" s="50" t="s">
        <v>16</v>
      </c>
    </row>
    <row r="12" ht="15.75" customHeight="1">
      <c r="A12" s="30" t="s">
        <v>155</v>
      </c>
      <c r="B12" s="30" t="s">
        <v>7</v>
      </c>
      <c r="C12" s="30">
        <v>3.0</v>
      </c>
      <c r="D12" s="245" t="s">
        <v>2550</v>
      </c>
      <c r="E12" s="149">
        <v>193870.31</v>
      </c>
      <c r="F12" s="31" t="s">
        <v>70</v>
      </c>
      <c r="G12" s="50" t="s">
        <v>16</v>
      </c>
    </row>
    <row r="13" ht="15.75" customHeight="1">
      <c r="A13" s="30" t="s">
        <v>155</v>
      </c>
      <c r="B13" s="30" t="s">
        <v>7</v>
      </c>
      <c r="C13" s="30">
        <v>4.0</v>
      </c>
      <c r="D13" s="245" t="s">
        <v>2549</v>
      </c>
      <c r="E13" s="149">
        <v>200000.0</v>
      </c>
      <c r="F13" s="31" t="s">
        <v>31</v>
      </c>
      <c r="G13" s="50" t="s">
        <v>16</v>
      </c>
    </row>
    <row r="14" ht="15.75" customHeight="1">
      <c r="A14" s="30" t="s">
        <v>155</v>
      </c>
      <c r="B14" s="30" t="s">
        <v>7</v>
      </c>
      <c r="C14" s="30">
        <v>5.0</v>
      </c>
      <c r="D14" s="245" t="s">
        <v>2548</v>
      </c>
      <c r="E14" s="149">
        <v>179388.02</v>
      </c>
      <c r="F14" s="31" t="s">
        <v>76</v>
      </c>
      <c r="G14" s="50" t="s">
        <v>16</v>
      </c>
    </row>
    <row r="15" ht="15.75" customHeight="1">
      <c r="A15" s="30" t="s">
        <v>155</v>
      </c>
      <c r="B15" s="30" t="s">
        <v>7</v>
      </c>
      <c r="C15" s="30">
        <v>6.0</v>
      </c>
      <c r="D15" s="245" t="s">
        <v>2551</v>
      </c>
      <c r="E15" s="149">
        <v>200000.0</v>
      </c>
      <c r="F15" s="31" t="s">
        <v>31</v>
      </c>
      <c r="G15" s="50" t="s">
        <v>16</v>
      </c>
    </row>
    <row r="16" ht="15.75" customHeight="1">
      <c r="A16" s="30" t="s">
        <v>155</v>
      </c>
      <c r="B16" s="30" t="s">
        <v>7</v>
      </c>
      <c r="C16" s="30">
        <v>7.0</v>
      </c>
      <c r="D16" s="245" t="s">
        <v>2199</v>
      </c>
      <c r="E16" s="149">
        <v>178561.61</v>
      </c>
      <c r="F16" s="31" t="s">
        <v>46</v>
      </c>
      <c r="G16" s="50" t="s">
        <v>16</v>
      </c>
    </row>
    <row r="17" ht="15.75" customHeight="1">
      <c r="A17" s="30" t="s">
        <v>156</v>
      </c>
      <c r="B17" s="30" t="s">
        <v>7</v>
      </c>
      <c r="C17" s="30">
        <v>1.0</v>
      </c>
      <c r="D17" s="245" t="s">
        <v>2552</v>
      </c>
      <c r="E17" s="149">
        <v>144775.29</v>
      </c>
      <c r="F17" s="31" t="s">
        <v>126</v>
      </c>
      <c r="G17" s="50" t="s">
        <v>16</v>
      </c>
    </row>
    <row r="18" ht="15.75" customHeight="1">
      <c r="A18" s="30" t="s">
        <v>156</v>
      </c>
      <c r="B18" s="30" t="s">
        <v>7</v>
      </c>
      <c r="C18" s="30">
        <v>2.0</v>
      </c>
      <c r="D18" s="245" t="s">
        <v>2553</v>
      </c>
      <c r="E18" s="149">
        <v>148897.91</v>
      </c>
      <c r="F18" s="31" t="s">
        <v>96</v>
      </c>
      <c r="G18" s="50" t="s">
        <v>16</v>
      </c>
    </row>
    <row r="19" ht="15.75" customHeight="1">
      <c r="A19" s="30" t="s">
        <v>156</v>
      </c>
      <c r="B19" s="30" t="s">
        <v>7</v>
      </c>
      <c r="C19" s="30">
        <v>3.0</v>
      </c>
      <c r="D19" s="245" t="s">
        <v>1026</v>
      </c>
      <c r="E19" s="149">
        <v>159505.75</v>
      </c>
      <c r="F19" s="31" t="s">
        <v>55</v>
      </c>
      <c r="G19" s="50" t="s">
        <v>16</v>
      </c>
    </row>
    <row r="20" ht="15.75" customHeight="1">
      <c r="A20" s="30" t="s">
        <v>156</v>
      </c>
      <c r="B20" s="30" t="s">
        <v>7</v>
      </c>
      <c r="C20" s="30">
        <v>4.0</v>
      </c>
      <c r="D20" s="245" t="s">
        <v>2549</v>
      </c>
      <c r="E20" s="149">
        <v>200000.0</v>
      </c>
      <c r="F20" s="31" t="s">
        <v>31</v>
      </c>
      <c r="G20" s="50" t="s">
        <v>16</v>
      </c>
    </row>
    <row r="21" ht="15.75" customHeight="1">
      <c r="A21" s="30" t="s">
        <v>156</v>
      </c>
      <c r="B21" s="30" t="s">
        <v>7</v>
      </c>
      <c r="C21" s="30">
        <v>5.0</v>
      </c>
      <c r="D21" s="245" t="s">
        <v>87</v>
      </c>
      <c r="E21" s="149">
        <v>140405.96</v>
      </c>
      <c r="F21" s="31" t="s">
        <v>87</v>
      </c>
      <c r="G21" s="50" t="s">
        <v>16</v>
      </c>
    </row>
    <row r="22" ht="15.75" customHeight="1">
      <c r="A22" s="30" t="s">
        <v>156</v>
      </c>
      <c r="B22" s="30" t="s">
        <v>7</v>
      </c>
      <c r="C22" s="30">
        <v>6.0</v>
      </c>
      <c r="D22" s="245" t="s">
        <v>2554</v>
      </c>
      <c r="E22" s="149">
        <v>153759.69</v>
      </c>
      <c r="F22" s="31" t="s">
        <v>28</v>
      </c>
      <c r="G22" s="50" t="s">
        <v>16</v>
      </c>
    </row>
    <row r="23" ht="15.75" customHeight="1">
      <c r="A23" s="30" t="s">
        <v>156</v>
      </c>
      <c r="B23" s="30" t="s">
        <v>7</v>
      </c>
      <c r="C23" s="30">
        <v>7.0</v>
      </c>
      <c r="D23" s="245" t="s">
        <v>2555</v>
      </c>
      <c r="E23" s="149">
        <v>175506.1</v>
      </c>
      <c r="F23" s="31" t="s">
        <v>129</v>
      </c>
      <c r="G23" s="50" t="s">
        <v>16</v>
      </c>
    </row>
    <row r="24" ht="15.75" customHeight="1">
      <c r="A24" s="30" t="s">
        <v>157</v>
      </c>
      <c r="B24" s="30" t="s">
        <v>7</v>
      </c>
      <c r="C24" s="30">
        <v>1.0</v>
      </c>
      <c r="D24" s="245" t="s">
        <v>8</v>
      </c>
      <c r="E24" s="149">
        <v>165553.48</v>
      </c>
      <c r="F24" s="31" t="s">
        <v>8</v>
      </c>
      <c r="G24" s="50" t="s">
        <v>16</v>
      </c>
    </row>
    <row r="25" ht="15.75" customHeight="1">
      <c r="A25" s="30" t="s">
        <v>157</v>
      </c>
      <c r="B25" s="30" t="s">
        <v>7</v>
      </c>
      <c r="C25" s="30">
        <v>2.0</v>
      </c>
      <c r="D25" s="245" t="s">
        <v>2556</v>
      </c>
      <c r="E25" s="149">
        <v>198661.81</v>
      </c>
      <c r="F25" s="31" t="s">
        <v>111</v>
      </c>
      <c r="G25" s="50" t="s">
        <v>16</v>
      </c>
    </row>
    <row r="26" ht="15.75" customHeight="1">
      <c r="A26" s="30" t="s">
        <v>157</v>
      </c>
      <c r="B26" s="30" t="s">
        <v>7</v>
      </c>
      <c r="C26" s="30">
        <v>3.0</v>
      </c>
      <c r="D26" s="245" t="s">
        <v>2557</v>
      </c>
      <c r="E26" s="149">
        <v>189980.5</v>
      </c>
      <c r="F26" s="31" t="s">
        <v>96</v>
      </c>
      <c r="G26" s="50" t="s">
        <v>16</v>
      </c>
    </row>
    <row r="27" ht="15.75" customHeight="1">
      <c r="A27" s="30" t="s">
        <v>157</v>
      </c>
      <c r="B27" s="30" t="s">
        <v>7</v>
      </c>
      <c r="C27" s="30">
        <v>4.0</v>
      </c>
      <c r="D27" s="245" t="s">
        <v>87</v>
      </c>
      <c r="E27" s="149">
        <v>148827.12</v>
      </c>
      <c r="F27" s="31" t="s">
        <v>87</v>
      </c>
      <c r="G27" s="50" t="s">
        <v>16</v>
      </c>
    </row>
    <row r="28" ht="15.75" customHeight="1">
      <c r="A28" s="30" t="s">
        <v>157</v>
      </c>
      <c r="B28" s="30" t="s">
        <v>7</v>
      </c>
      <c r="C28" s="30">
        <v>5.0</v>
      </c>
      <c r="D28" s="245" t="s">
        <v>2549</v>
      </c>
      <c r="E28" s="149">
        <v>200000.0</v>
      </c>
      <c r="F28" s="31" t="s">
        <v>31</v>
      </c>
      <c r="G28" s="50" t="s">
        <v>16</v>
      </c>
    </row>
    <row r="29" ht="15.75" customHeight="1">
      <c r="A29" s="30" t="s">
        <v>157</v>
      </c>
      <c r="B29" s="30" t="s">
        <v>7</v>
      </c>
      <c r="C29" s="30">
        <v>6.0</v>
      </c>
      <c r="D29" s="245" t="s">
        <v>2549</v>
      </c>
      <c r="E29" s="149">
        <v>200000.0</v>
      </c>
      <c r="F29" s="31" t="s">
        <v>31</v>
      </c>
      <c r="G29" s="50" t="s">
        <v>16</v>
      </c>
    </row>
    <row r="30" ht="15.75" customHeight="1">
      <c r="A30" s="30" t="s">
        <v>157</v>
      </c>
      <c r="B30" s="30" t="s">
        <v>7</v>
      </c>
      <c r="C30" s="30">
        <v>7.0</v>
      </c>
      <c r="D30" s="245" t="s">
        <v>2548</v>
      </c>
      <c r="E30" s="149">
        <v>159324.64</v>
      </c>
      <c r="F30" s="31" t="s">
        <v>76</v>
      </c>
      <c r="G30" s="50" t="s">
        <v>16</v>
      </c>
    </row>
    <row r="31" ht="15.75" customHeight="1">
      <c r="A31" s="30" t="s">
        <v>158</v>
      </c>
      <c r="B31" s="30" t="s">
        <v>7</v>
      </c>
      <c r="C31" s="30">
        <v>1.0</v>
      </c>
      <c r="D31" s="245" t="s">
        <v>2549</v>
      </c>
      <c r="E31" s="149">
        <v>200000.0</v>
      </c>
      <c r="F31" s="31" t="s">
        <v>31</v>
      </c>
      <c r="G31" s="50" t="s">
        <v>16</v>
      </c>
    </row>
    <row r="32" ht="15.75" customHeight="1">
      <c r="A32" s="30" t="s">
        <v>158</v>
      </c>
      <c r="B32" s="30" t="s">
        <v>7</v>
      </c>
      <c r="C32" s="30">
        <v>2.0</v>
      </c>
      <c r="D32" s="245" t="s">
        <v>8</v>
      </c>
      <c r="E32" s="149">
        <v>162873.85</v>
      </c>
      <c r="F32" s="31" t="s">
        <v>8</v>
      </c>
      <c r="G32" s="50" t="s">
        <v>16</v>
      </c>
    </row>
    <row r="33" ht="15.75" customHeight="1">
      <c r="A33" s="30" t="s">
        <v>158</v>
      </c>
      <c r="B33" s="30" t="s">
        <v>7</v>
      </c>
      <c r="C33" s="30">
        <v>3.0</v>
      </c>
      <c r="D33" s="245" t="s">
        <v>2558</v>
      </c>
      <c r="E33" s="149">
        <v>189735.9</v>
      </c>
      <c r="F33" s="31" t="s">
        <v>96</v>
      </c>
      <c r="G33" s="50" t="s">
        <v>16</v>
      </c>
    </row>
    <row r="34" ht="15.75" customHeight="1">
      <c r="A34" s="30" t="s">
        <v>158</v>
      </c>
      <c r="B34" s="30" t="s">
        <v>7</v>
      </c>
      <c r="C34" s="30">
        <v>4.0</v>
      </c>
      <c r="D34" s="245" t="s">
        <v>8</v>
      </c>
      <c r="E34" s="149">
        <v>190418.76</v>
      </c>
      <c r="F34" s="31" t="s">
        <v>8</v>
      </c>
      <c r="G34" s="50" t="s">
        <v>16</v>
      </c>
    </row>
    <row r="35" ht="15.75" customHeight="1">
      <c r="A35" s="30" t="s">
        <v>158</v>
      </c>
      <c r="B35" s="30" t="s">
        <v>7</v>
      </c>
      <c r="C35" s="30">
        <v>5.0</v>
      </c>
      <c r="D35" s="245" t="s">
        <v>2554</v>
      </c>
      <c r="E35" s="149">
        <v>182004.48</v>
      </c>
      <c r="F35" s="31" t="s">
        <v>28</v>
      </c>
      <c r="G35" s="50" t="s">
        <v>16</v>
      </c>
    </row>
    <row r="36" ht="15.75" customHeight="1">
      <c r="A36" s="30" t="s">
        <v>158</v>
      </c>
      <c r="B36" s="30" t="s">
        <v>7</v>
      </c>
      <c r="C36" s="30">
        <v>6.0</v>
      </c>
      <c r="D36" s="245" t="s">
        <v>2559</v>
      </c>
      <c r="E36" s="149">
        <v>149779.05</v>
      </c>
      <c r="F36" s="31" t="s">
        <v>96</v>
      </c>
      <c r="G36" s="50" t="s">
        <v>16</v>
      </c>
    </row>
    <row r="37" ht="15.75" customHeight="1">
      <c r="A37" s="30" t="s">
        <v>158</v>
      </c>
      <c r="B37" s="30" t="s">
        <v>7</v>
      </c>
      <c r="C37" s="30">
        <v>7.0</v>
      </c>
      <c r="D37" s="245" t="s">
        <v>767</v>
      </c>
      <c r="E37" s="149">
        <v>93054.34</v>
      </c>
      <c r="F37" s="31" t="s">
        <v>76</v>
      </c>
      <c r="G37" s="50" t="s">
        <v>16</v>
      </c>
    </row>
    <row r="38" ht="15.75" customHeight="1">
      <c r="A38" s="30" t="s">
        <v>158</v>
      </c>
      <c r="B38" s="30" t="s">
        <v>7</v>
      </c>
      <c r="C38" s="30">
        <v>8.0</v>
      </c>
      <c r="D38" s="245" t="s">
        <v>2199</v>
      </c>
      <c r="E38" s="149">
        <v>189078.1</v>
      </c>
      <c r="F38" s="31" t="s">
        <v>46</v>
      </c>
      <c r="G38" s="50" t="s">
        <v>16</v>
      </c>
    </row>
    <row r="39" ht="15.75" customHeight="1">
      <c r="A39" s="30" t="s">
        <v>158</v>
      </c>
      <c r="B39" s="30" t="s">
        <v>7</v>
      </c>
      <c r="C39" s="30">
        <v>9.0</v>
      </c>
      <c r="D39" s="245" t="s">
        <v>87</v>
      </c>
      <c r="E39" s="149">
        <v>136987.45</v>
      </c>
      <c r="F39" s="31" t="s">
        <v>87</v>
      </c>
      <c r="G39" s="50" t="s">
        <v>16</v>
      </c>
    </row>
    <row r="40" ht="15.75" customHeight="1">
      <c r="A40" s="30" t="s">
        <v>159</v>
      </c>
      <c r="B40" s="30" t="s">
        <v>7</v>
      </c>
      <c r="C40" s="30">
        <v>1.0</v>
      </c>
      <c r="D40" s="245" t="s">
        <v>2560</v>
      </c>
      <c r="E40" s="149">
        <v>159720.02</v>
      </c>
      <c r="F40" s="31" t="s">
        <v>52</v>
      </c>
      <c r="G40" s="50" t="s">
        <v>16</v>
      </c>
    </row>
    <row r="41" ht="15.75" customHeight="1">
      <c r="A41" s="30" t="s">
        <v>159</v>
      </c>
      <c r="B41" s="30" t="s">
        <v>7</v>
      </c>
      <c r="C41" s="30">
        <v>2.0</v>
      </c>
      <c r="D41" s="245" t="s">
        <v>2561</v>
      </c>
      <c r="E41" s="149">
        <v>159960.02</v>
      </c>
      <c r="F41" s="31" t="s">
        <v>52</v>
      </c>
      <c r="G41" s="50" t="s">
        <v>16</v>
      </c>
    </row>
    <row r="42" ht="15.75" customHeight="1">
      <c r="A42" s="30" t="s">
        <v>159</v>
      </c>
      <c r="B42" s="30" t="s">
        <v>7</v>
      </c>
      <c r="C42" s="30">
        <v>3.0</v>
      </c>
      <c r="D42" s="245" t="s">
        <v>2562</v>
      </c>
      <c r="E42" s="149">
        <v>123879.2</v>
      </c>
      <c r="F42" s="31" t="s">
        <v>52</v>
      </c>
      <c r="G42" s="50" t="s">
        <v>16</v>
      </c>
    </row>
    <row r="43" ht="15.75" customHeight="1">
      <c r="A43" s="30" t="s">
        <v>159</v>
      </c>
      <c r="B43" s="30" t="s">
        <v>7</v>
      </c>
      <c r="C43" s="30">
        <v>4.0</v>
      </c>
      <c r="D43" s="245" t="s">
        <v>2199</v>
      </c>
      <c r="E43" s="149">
        <v>187724.56</v>
      </c>
      <c r="F43" s="31" t="s">
        <v>46</v>
      </c>
      <c r="G43" s="50" t="s">
        <v>16</v>
      </c>
    </row>
    <row r="44" ht="15.75" customHeight="1">
      <c r="A44" s="30" t="s">
        <v>159</v>
      </c>
      <c r="B44" s="30" t="s">
        <v>7</v>
      </c>
      <c r="C44" s="30">
        <v>5.0</v>
      </c>
      <c r="D44" s="245" t="s">
        <v>2199</v>
      </c>
      <c r="E44" s="149">
        <v>194726.92</v>
      </c>
      <c r="F44" s="31" t="s">
        <v>46</v>
      </c>
      <c r="G44" s="50" t="s">
        <v>16</v>
      </c>
    </row>
    <row r="45" ht="15.75" customHeight="1">
      <c r="A45" s="30" t="s">
        <v>159</v>
      </c>
      <c r="B45" s="30" t="s">
        <v>7</v>
      </c>
      <c r="C45" s="30">
        <v>6.0</v>
      </c>
      <c r="D45" s="245" t="s">
        <v>2554</v>
      </c>
      <c r="E45" s="149">
        <v>195839.28</v>
      </c>
      <c r="F45" s="31" t="s">
        <v>28</v>
      </c>
      <c r="G45" s="50" t="s">
        <v>16</v>
      </c>
    </row>
    <row r="46" ht="15.75" customHeight="1">
      <c r="A46" s="30" t="s">
        <v>159</v>
      </c>
      <c r="B46" s="30" t="s">
        <v>7</v>
      </c>
      <c r="C46" s="30">
        <v>7.0</v>
      </c>
      <c r="D46" s="245" t="s">
        <v>2199</v>
      </c>
      <c r="E46" s="149">
        <v>96785.09</v>
      </c>
      <c r="F46" s="31" t="s">
        <v>46</v>
      </c>
      <c r="G46" s="50" t="s">
        <v>16</v>
      </c>
    </row>
    <row r="47" ht="15.75" customHeight="1">
      <c r="A47" s="30" t="s">
        <v>159</v>
      </c>
      <c r="B47" s="30" t="s">
        <v>7</v>
      </c>
      <c r="C47" s="30">
        <v>8.0</v>
      </c>
      <c r="D47" s="245" t="s">
        <v>2199</v>
      </c>
      <c r="E47" s="149">
        <v>188572.1</v>
      </c>
      <c r="F47" s="31" t="s">
        <v>46</v>
      </c>
      <c r="G47" s="50" t="s">
        <v>16</v>
      </c>
    </row>
    <row r="48" ht="15.75" customHeight="1">
      <c r="A48" s="30" t="s">
        <v>160</v>
      </c>
      <c r="B48" s="30" t="s">
        <v>7</v>
      </c>
      <c r="C48" s="30">
        <v>1.0</v>
      </c>
      <c r="D48" s="245" t="s">
        <v>2563</v>
      </c>
      <c r="E48" s="149">
        <v>79381.05</v>
      </c>
      <c r="F48" s="31" t="s">
        <v>108</v>
      </c>
      <c r="G48" s="50" t="s">
        <v>16</v>
      </c>
    </row>
    <row r="49" ht="15.75" customHeight="1">
      <c r="A49" s="30" t="s">
        <v>160</v>
      </c>
      <c r="B49" s="30" t="s">
        <v>7</v>
      </c>
      <c r="C49" s="30">
        <v>2.0</v>
      </c>
      <c r="D49" s="245" t="s">
        <v>2558</v>
      </c>
      <c r="E49" s="149">
        <v>140179.3</v>
      </c>
      <c r="F49" s="31" t="s">
        <v>96</v>
      </c>
      <c r="G49" s="50" t="s">
        <v>16</v>
      </c>
    </row>
    <row r="50" ht="15.75" customHeight="1">
      <c r="A50" s="30" t="s">
        <v>160</v>
      </c>
      <c r="B50" s="30" t="s">
        <v>7</v>
      </c>
      <c r="C50" s="30">
        <v>3.0</v>
      </c>
      <c r="D50" s="245" t="s">
        <v>8</v>
      </c>
      <c r="E50" s="149">
        <v>155822.24</v>
      </c>
      <c r="F50" s="31" t="s">
        <v>8</v>
      </c>
      <c r="G50" s="50" t="s">
        <v>16</v>
      </c>
    </row>
    <row r="51" ht="15.75" customHeight="1">
      <c r="A51" s="30" t="s">
        <v>160</v>
      </c>
      <c r="B51" s="30" t="s">
        <v>7</v>
      </c>
      <c r="C51" s="30">
        <v>4.0</v>
      </c>
      <c r="D51" s="245" t="s">
        <v>2556</v>
      </c>
      <c r="E51" s="149">
        <v>80798.08</v>
      </c>
      <c r="F51" s="31" t="s">
        <v>111</v>
      </c>
      <c r="G51" s="50" t="s">
        <v>16</v>
      </c>
    </row>
    <row r="52" ht="15.75" customHeight="1">
      <c r="A52" s="30" t="s">
        <v>160</v>
      </c>
      <c r="B52" s="30" t="s">
        <v>7</v>
      </c>
      <c r="C52" s="30">
        <v>5.0</v>
      </c>
      <c r="D52" s="245" t="s">
        <v>733</v>
      </c>
      <c r="E52" s="149">
        <v>83394.29</v>
      </c>
      <c r="F52" s="31" t="s">
        <v>108</v>
      </c>
      <c r="G52" s="50" t="s">
        <v>16</v>
      </c>
    </row>
    <row r="53" ht="15.75" customHeight="1">
      <c r="A53" s="30" t="s">
        <v>160</v>
      </c>
      <c r="B53" s="30" t="s">
        <v>7</v>
      </c>
      <c r="C53" s="30">
        <v>6.0</v>
      </c>
      <c r="D53" s="245" t="s">
        <v>2549</v>
      </c>
      <c r="E53" s="149">
        <v>200000.0</v>
      </c>
      <c r="F53" s="31" t="s">
        <v>31</v>
      </c>
      <c r="G53" s="50" t="s">
        <v>16</v>
      </c>
    </row>
    <row r="54" ht="15.75" customHeight="1">
      <c r="A54" s="30" t="s">
        <v>160</v>
      </c>
      <c r="B54" s="30" t="s">
        <v>7</v>
      </c>
      <c r="C54" s="30">
        <v>7.0</v>
      </c>
      <c r="D54" s="245" t="s">
        <v>2549</v>
      </c>
      <c r="E54" s="149">
        <v>200000.0</v>
      </c>
      <c r="F54" s="31" t="s">
        <v>31</v>
      </c>
      <c r="G54" s="50" t="s">
        <v>16</v>
      </c>
    </row>
    <row r="55" ht="15.75" customHeight="1">
      <c r="A55" s="30" t="s">
        <v>160</v>
      </c>
      <c r="B55" s="30" t="s">
        <v>7</v>
      </c>
      <c r="C55" s="30">
        <v>8.0</v>
      </c>
      <c r="D55" s="245" t="s">
        <v>2549</v>
      </c>
      <c r="E55" s="149">
        <v>200000.0</v>
      </c>
      <c r="F55" s="31" t="s">
        <v>31</v>
      </c>
      <c r="G55" s="50" t="s">
        <v>16</v>
      </c>
    </row>
    <row r="56" ht="15.75" customHeight="1">
      <c r="A56" s="30" t="s">
        <v>160</v>
      </c>
      <c r="B56" s="30" t="s">
        <v>7</v>
      </c>
      <c r="C56" s="30">
        <v>9.0</v>
      </c>
      <c r="D56" s="245" t="s">
        <v>87</v>
      </c>
      <c r="E56" s="149">
        <v>140455.84</v>
      </c>
      <c r="F56" s="31" t="s">
        <v>87</v>
      </c>
      <c r="G56" s="50" t="s">
        <v>16</v>
      </c>
    </row>
    <row r="57" ht="15.75" customHeight="1">
      <c r="A57" s="30" t="s">
        <v>160</v>
      </c>
      <c r="B57" s="30" t="s">
        <v>7</v>
      </c>
      <c r="C57" s="30">
        <v>10.0</v>
      </c>
      <c r="D57" s="245" t="s">
        <v>733</v>
      </c>
      <c r="E57" s="149">
        <v>162116.97</v>
      </c>
      <c r="F57" s="31" t="s">
        <v>108</v>
      </c>
      <c r="G57" s="50" t="s">
        <v>16</v>
      </c>
    </row>
    <row r="58" ht="15.75" customHeight="1">
      <c r="A58" s="30" t="s">
        <v>160</v>
      </c>
      <c r="B58" s="30" t="s">
        <v>7</v>
      </c>
      <c r="C58" s="30">
        <v>11.0</v>
      </c>
      <c r="D58" s="245" t="s">
        <v>2556</v>
      </c>
      <c r="E58" s="149">
        <v>18532.86</v>
      </c>
      <c r="F58" s="31" t="s">
        <v>111</v>
      </c>
      <c r="G58" s="50" t="s">
        <v>16</v>
      </c>
    </row>
    <row r="59" ht="15.75" customHeight="1">
      <c r="A59" s="30" t="s">
        <v>160</v>
      </c>
      <c r="B59" s="30" t="s">
        <v>7</v>
      </c>
      <c r="C59" s="30">
        <v>12.0</v>
      </c>
      <c r="D59" s="245" t="s">
        <v>2564</v>
      </c>
      <c r="E59" s="149">
        <v>33083.36</v>
      </c>
      <c r="F59" s="31" t="s">
        <v>111</v>
      </c>
      <c r="G59" s="50" t="s">
        <v>16</v>
      </c>
    </row>
    <row r="60" ht="15.75" customHeight="1">
      <c r="A60" s="30" t="s">
        <v>160</v>
      </c>
      <c r="B60" s="30" t="s">
        <v>7</v>
      </c>
      <c r="C60" s="30">
        <v>13.0</v>
      </c>
      <c r="D60" s="245" t="s">
        <v>2199</v>
      </c>
      <c r="E60" s="149">
        <v>194739.29</v>
      </c>
      <c r="F60" s="31" t="s">
        <v>46</v>
      </c>
      <c r="G60" s="50" t="s">
        <v>10</v>
      </c>
      <c r="H60" s="50" t="s">
        <v>2565</v>
      </c>
      <c r="I60" s="50" t="s">
        <v>2566</v>
      </c>
    </row>
    <row r="61" ht="15.75" customHeight="1">
      <c r="A61" s="30" t="s">
        <v>161</v>
      </c>
      <c r="B61" s="30" t="s">
        <v>7</v>
      </c>
      <c r="C61" s="30">
        <v>1.0</v>
      </c>
      <c r="D61" s="245" t="s">
        <v>2556</v>
      </c>
      <c r="E61" s="149">
        <v>199720.0</v>
      </c>
      <c r="F61" s="31" t="s">
        <v>111</v>
      </c>
      <c r="G61" s="50" t="s">
        <v>16</v>
      </c>
    </row>
    <row r="62" ht="15.75" customHeight="1">
      <c r="A62" s="30" t="s">
        <v>161</v>
      </c>
      <c r="B62" s="30" t="s">
        <v>7</v>
      </c>
      <c r="C62" s="30">
        <v>2.0</v>
      </c>
      <c r="D62" s="245" t="s">
        <v>2556</v>
      </c>
      <c r="E62" s="149">
        <v>199720.0</v>
      </c>
      <c r="F62" s="31" t="s">
        <v>111</v>
      </c>
      <c r="G62" s="50" t="s">
        <v>16</v>
      </c>
    </row>
    <row r="63" ht="15.75" customHeight="1">
      <c r="A63" s="30" t="s">
        <v>161</v>
      </c>
      <c r="B63" s="30" t="s">
        <v>7</v>
      </c>
      <c r="C63" s="30">
        <v>3.0</v>
      </c>
      <c r="D63" s="245" t="s">
        <v>2199</v>
      </c>
      <c r="E63" s="149">
        <v>61638.27</v>
      </c>
      <c r="F63" s="31" t="s">
        <v>46</v>
      </c>
      <c r="G63" s="50" t="s">
        <v>16</v>
      </c>
    </row>
    <row r="64" ht="15.75" customHeight="1">
      <c r="A64" s="30" t="s">
        <v>161</v>
      </c>
      <c r="B64" s="30" t="s">
        <v>7</v>
      </c>
      <c r="C64" s="30">
        <v>4.0</v>
      </c>
      <c r="D64" s="245" t="s">
        <v>2549</v>
      </c>
      <c r="E64" s="149">
        <v>200000.0</v>
      </c>
      <c r="F64" s="31" t="s">
        <v>31</v>
      </c>
      <c r="G64" s="50" t="s">
        <v>16</v>
      </c>
    </row>
    <row r="65" ht="15.75" customHeight="1">
      <c r="A65" s="30" t="s">
        <v>161</v>
      </c>
      <c r="B65" s="30" t="s">
        <v>7</v>
      </c>
      <c r="C65" s="30">
        <v>5.0</v>
      </c>
      <c r="D65" s="245" t="s">
        <v>2549</v>
      </c>
      <c r="E65" s="149">
        <v>200000.0</v>
      </c>
      <c r="F65" s="31" t="s">
        <v>31</v>
      </c>
      <c r="G65" s="50" t="s">
        <v>16</v>
      </c>
    </row>
    <row r="66" ht="15.75" customHeight="1">
      <c r="A66" s="30" t="s">
        <v>161</v>
      </c>
      <c r="B66" s="30" t="s">
        <v>7</v>
      </c>
      <c r="C66" s="30">
        <v>6.0</v>
      </c>
      <c r="D66" s="245" t="s">
        <v>2549</v>
      </c>
      <c r="E66" s="149">
        <v>200000.0</v>
      </c>
      <c r="F66" s="31" t="s">
        <v>31</v>
      </c>
      <c r="G66" s="50" t="s">
        <v>16</v>
      </c>
    </row>
    <row r="67" ht="15.75" customHeight="1">
      <c r="A67" s="30" t="s">
        <v>161</v>
      </c>
      <c r="B67" s="30" t="s">
        <v>7</v>
      </c>
      <c r="C67" s="30">
        <v>7.0</v>
      </c>
      <c r="D67" s="245" t="s">
        <v>2549</v>
      </c>
      <c r="E67" s="149">
        <v>200000.0</v>
      </c>
      <c r="F67" s="31" t="s">
        <v>31</v>
      </c>
      <c r="G67" s="50" t="s">
        <v>16</v>
      </c>
    </row>
    <row r="68" ht="15.75" customHeight="1">
      <c r="A68" s="30" t="s">
        <v>161</v>
      </c>
      <c r="B68" s="30" t="s">
        <v>7</v>
      </c>
      <c r="C68" s="30">
        <v>8.0</v>
      </c>
      <c r="D68" s="245" t="s">
        <v>8</v>
      </c>
      <c r="E68" s="149">
        <v>160305.11</v>
      </c>
      <c r="F68" s="31" t="s">
        <v>8</v>
      </c>
      <c r="G68" s="50" t="s">
        <v>16</v>
      </c>
    </row>
    <row r="69" ht="15.75" customHeight="1">
      <c r="A69" s="30" t="s">
        <v>161</v>
      </c>
      <c r="B69" s="30" t="s">
        <v>7</v>
      </c>
      <c r="C69" s="30">
        <v>9.0</v>
      </c>
      <c r="D69" s="245" t="s">
        <v>8</v>
      </c>
      <c r="E69" s="149">
        <v>160305.11</v>
      </c>
      <c r="F69" s="31" t="s">
        <v>8</v>
      </c>
      <c r="G69" s="50" t="s">
        <v>16</v>
      </c>
    </row>
    <row r="70" ht="15.75" customHeight="1">
      <c r="A70" s="30" t="s">
        <v>210</v>
      </c>
      <c r="B70" s="30" t="s">
        <v>7</v>
      </c>
      <c r="C70" s="30">
        <v>1.0</v>
      </c>
      <c r="D70" s="245" t="s">
        <v>2567</v>
      </c>
      <c r="E70" s="149">
        <v>156460.68</v>
      </c>
      <c r="F70" s="31" t="s">
        <v>37</v>
      </c>
      <c r="G70" s="50" t="s">
        <v>16</v>
      </c>
    </row>
    <row r="71" ht="15.75" customHeight="1">
      <c r="A71" s="30" t="s">
        <v>210</v>
      </c>
      <c r="B71" s="30" t="s">
        <v>7</v>
      </c>
      <c r="C71" s="30">
        <v>2.0</v>
      </c>
      <c r="D71" s="245" t="s">
        <v>2556</v>
      </c>
      <c r="E71" s="149">
        <v>193298.36</v>
      </c>
      <c r="F71" s="31" t="s">
        <v>111</v>
      </c>
      <c r="G71" s="50" t="s">
        <v>16</v>
      </c>
    </row>
    <row r="72" ht="15.75" customHeight="1">
      <c r="A72" s="30" t="s">
        <v>210</v>
      </c>
      <c r="B72" s="30" t="s">
        <v>7</v>
      </c>
      <c r="C72" s="30">
        <v>3.0</v>
      </c>
      <c r="D72" s="245" t="s">
        <v>2567</v>
      </c>
      <c r="E72" s="149">
        <v>157743.25</v>
      </c>
      <c r="F72" s="31" t="s">
        <v>37</v>
      </c>
      <c r="G72" s="50" t="s">
        <v>16</v>
      </c>
    </row>
    <row r="73" ht="15.75" customHeight="1">
      <c r="A73" s="30" t="s">
        <v>210</v>
      </c>
      <c r="B73" s="30" t="s">
        <v>7</v>
      </c>
      <c r="C73" s="30">
        <v>4.0</v>
      </c>
      <c r="D73" s="245" t="s">
        <v>8</v>
      </c>
      <c r="E73" s="149">
        <v>156815.6</v>
      </c>
      <c r="F73" s="31" t="s">
        <v>8</v>
      </c>
      <c r="G73" s="50" t="s">
        <v>10</v>
      </c>
      <c r="H73" s="50" t="s">
        <v>2568</v>
      </c>
    </row>
    <row r="74" ht="15.75" customHeight="1">
      <c r="A74" s="30" t="s">
        <v>210</v>
      </c>
      <c r="B74" s="30" t="s">
        <v>7</v>
      </c>
      <c r="C74" s="30">
        <v>5.0</v>
      </c>
      <c r="D74" s="245" t="s">
        <v>38</v>
      </c>
      <c r="E74" s="149">
        <v>180901.45</v>
      </c>
      <c r="F74" s="31" t="s">
        <v>37</v>
      </c>
      <c r="G74" s="50" t="s">
        <v>16</v>
      </c>
    </row>
    <row r="75" ht="15.75" customHeight="1">
      <c r="A75" s="30" t="s">
        <v>210</v>
      </c>
      <c r="B75" s="30" t="s">
        <v>7</v>
      </c>
      <c r="C75" s="30">
        <v>6.0</v>
      </c>
      <c r="D75" s="245" t="s">
        <v>2549</v>
      </c>
      <c r="E75" s="149">
        <v>50000.0</v>
      </c>
      <c r="F75" s="31" t="s">
        <v>31</v>
      </c>
      <c r="G75" s="50" t="s">
        <v>16</v>
      </c>
    </row>
    <row r="76" ht="15.75" customHeight="1">
      <c r="A76" s="30" t="s">
        <v>210</v>
      </c>
      <c r="B76" s="30" t="s">
        <v>7</v>
      </c>
      <c r="C76" s="30">
        <v>7.0</v>
      </c>
      <c r="D76" s="245" t="s">
        <v>2549</v>
      </c>
      <c r="E76" s="149">
        <v>200000.0</v>
      </c>
      <c r="F76" s="31" t="s">
        <v>31</v>
      </c>
      <c r="G76" s="50" t="s">
        <v>16</v>
      </c>
    </row>
    <row r="77" ht="15.75" customHeight="1">
      <c r="A77" s="30" t="s">
        <v>210</v>
      </c>
      <c r="B77" s="30" t="s">
        <v>7</v>
      </c>
      <c r="C77" s="30">
        <v>8.0</v>
      </c>
      <c r="D77" s="245" t="s">
        <v>87</v>
      </c>
      <c r="E77" s="149">
        <v>146038.55</v>
      </c>
      <c r="F77" s="31" t="s">
        <v>87</v>
      </c>
      <c r="G77" s="50" t="s">
        <v>16</v>
      </c>
    </row>
    <row r="78" ht="15.75" customHeight="1">
      <c r="A78" s="30" t="s">
        <v>211</v>
      </c>
      <c r="B78" s="30" t="s">
        <v>7</v>
      </c>
      <c r="C78" s="30">
        <v>1.0</v>
      </c>
      <c r="D78" s="245" t="s">
        <v>749</v>
      </c>
      <c r="E78" s="149">
        <v>129540.05</v>
      </c>
      <c r="F78" s="31" t="s">
        <v>52</v>
      </c>
      <c r="G78" s="50" t="s">
        <v>16</v>
      </c>
    </row>
    <row r="79" ht="15.75" customHeight="1">
      <c r="A79" s="30" t="s">
        <v>211</v>
      </c>
      <c r="B79" s="30" t="s">
        <v>7</v>
      </c>
      <c r="C79" s="30">
        <v>2.0</v>
      </c>
      <c r="D79" s="245" t="s">
        <v>2199</v>
      </c>
      <c r="E79" s="149">
        <v>170730.79</v>
      </c>
      <c r="F79" s="31" t="s">
        <v>46</v>
      </c>
      <c r="G79" s="50" t="s">
        <v>16</v>
      </c>
    </row>
    <row r="80" ht="15.75" customHeight="1">
      <c r="A80" s="30" t="s">
        <v>211</v>
      </c>
      <c r="B80" s="30" t="s">
        <v>7</v>
      </c>
      <c r="C80" s="30">
        <v>3.0</v>
      </c>
      <c r="D80" s="245" t="s">
        <v>8</v>
      </c>
      <c r="E80" s="149">
        <v>153139.87</v>
      </c>
      <c r="F80" s="31" t="s">
        <v>8</v>
      </c>
      <c r="G80" s="50" t="s">
        <v>16</v>
      </c>
    </row>
    <row r="81" ht="15.75" customHeight="1">
      <c r="A81" s="30" t="s">
        <v>211</v>
      </c>
      <c r="B81" s="30" t="s">
        <v>7</v>
      </c>
      <c r="C81" s="30">
        <v>4.0</v>
      </c>
      <c r="D81" s="245" t="s">
        <v>2549</v>
      </c>
      <c r="E81" s="149">
        <v>200000.0</v>
      </c>
      <c r="F81" s="31" t="s">
        <v>31</v>
      </c>
      <c r="G81" s="50" t="s">
        <v>16</v>
      </c>
    </row>
    <row r="82" ht="15.75" customHeight="1">
      <c r="A82" s="30" t="s">
        <v>211</v>
      </c>
      <c r="B82" s="30" t="s">
        <v>7</v>
      </c>
      <c r="C82" s="30">
        <v>5.0</v>
      </c>
      <c r="D82" s="245" t="s">
        <v>2549</v>
      </c>
      <c r="E82" s="149">
        <v>200000.0</v>
      </c>
      <c r="F82" s="31" t="s">
        <v>31</v>
      </c>
      <c r="G82" s="50" t="s">
        <v>16</v>
      </c>
    </row>
    <row r="83" ht="15.75" customHeight="1">
      <c r="A83" s="30" t="s">
        <v>211</v>
      </c>
      <c r="B83" s="30" t="s">
        <v>7</v>
      </c>
      <c r="C83" s="30">
        <v>6.0</v>
      </c>
      <c r="D83" s="245" t="s">
        <v>2199</v>
      </c>
      <c r="E83" s="149">
        <v>169662.76</v>
      </c>
      <c r="F83" s="31" t="s">
        <v>46</v>
      </c>
      <c r="G83" s="50" t="s">
        <v>16</v>
      </c>
    </row>
    <row r="84" ht="15.75" customHeight="1">
      <c r="A84" s="30" t="s">
        <v>211</v>
      </c>
      <c r="B84" s="30" t="s">
        <v>7</v>
      </c>
      <c r="C84" s="30">
        <v>7.0</v>
      </c>
      <c r="D84" s="245" t="s">
        <v>733</v>
      </c>
      <c r="E84" s="149">
        <v>171818.37</v>
      </c>
      <c r="F84" s="31" t="s">
        <v>108</v>
      </c>
      <c r="G84" s="50" t="s">
        <v>16</v>
      </c>
    </row>
    <row r="85" ht="15.75" customHeight="1">
      <c r="A85" s="30" t="s">
        <v>211</v>
      </c>
      <c r="B85" s="30" t="s">
        <v>7</v>
      </c>
      <c r="C85" s="30">
        <v>8.0</v>
      </c>
      <c r="D85" s="245" t="s">
        <v>733</v>
      </c>
      <c r="E85" s="149">
        <v>68288.8</v>
      </c>
      <c r="F85" s="31" t="s">
        <v>108</v>
      </c>
      <c r="G85" s="50" t="s">
        <v>16</v>
      </c>
    </row>
    <row r="86" ht="15.75" customHeight="1">
      <c r="A86" s="30" t="s">
        <v>211</v>
      </c>
      <c r="B86" s="30" t="s">
        <v>7</v>
      </c>
      <c r="C86" s="30">
        <v>9.0</v>
      </c>
      <c r="D86" s="245" t="s">
        <v>87</v>
      </c>
      <c r="E86" s="149">
        <v>75656.29</v>
      </c>
      <c r="F86" s="31" t="s">
        <v>87</v>
      </c>
      <c r="G86" s="50" t="s">
        <v>16</v>
      </c>
    </row>
    <row r="87" ht="15.75" customHeight="1">
      <c r="A87" s="30" t="s">
        <v>211</v>
      </c>
      <c r="B87" s="30" t="s">
        <v>7</v>
      </c>
      <c r="C87" s="30">
        <v>10.0</v>
      </c>
      <c r="D87" s="245" t="s">
        <v>87</v>
      </c>
      <c r="E87" s="149">
        <v>78953.6</v>
      </c>
      <c r="F87" s="31" t="s">
        <v>87</v>
      </c>
      <c r="G87" s="50" t="s">
        <v>16</v>
      </c>
    </row>
    <row r="88" ht="15.75" customHeight="1">
      <c r="A88" s="30" t="s">
        <v>212</v>
      </c>
      <c r="B88" s="30" t="s">
        <v>7</v>
      </c>
      <c r="C88" s="30">
        <v>1.0</v>
      </c>
      <c r="D88" s="245" t="s">
        <v>749</v>
      </c>
      <c r="E88" s="149">
        <v>144367.78</v>
      </c>
      <c r="F88" s="31" t="s">
        <v>52</v>
      </c>
      <c r="G88" s="50" t="s">
        <v>16</v>
      </c>
    </row>
    <row r="89" ht="15.75" customHeight="1">
      <c r="A89" s="30" t="s">
        <v>212</v>
      </c>
      <c r="B89" s="30" t="s">
        <v>7</v>
      </c>
      <c r="C89" s="30">
        <v>2.0</v>
      </c>
      <c r="D89" s="245" t="s">
        <v>2569</v>
      </c>
      <c r="E89" s="149">
        <v>81842.61</v>
      </c>
      <c r="F89" s="31" t="s">
        <v>52</v>
      </c>
      <c r="G89" s="50" t="s">
        <v>16</v>
      </c>
    </row>
    <row r="90" ht="15.75" customHeight="1">
      <c r="A90" s="30" t="s">
        <v>212</v>
      </c>
      <c r="B90" s="30" t="s">
        <v>7</v>
      </c>
      <c r="C90" s="30">
        <v>3.0</v>
      </c>
      <c r="D90" s="245" t="s">
        <v>787</v>
      </c>
      <c r="E90" s="149">
        <v>79673.3</v>
      </c>
      <c r="F90" s="31" t="s">
        <v>120</v>
      </c>
      <c r="G90" s="50" t="s">
        <v>16</v>
      </c>
    </row>
    <row r="91" ht="15.75" customHeight="1">
      <c r="A91" s="30" t="s">
        <v>212</v>
      </c>
      <c r="B91" s="30" t="s">
        <v>7</v>
      </c>
      <c r="C91" s="30">
        <v>4.0</v>
      </c>
      <c r="D91" s="245" t="s">
        <v>2199</v>
      </c>
      <c r="E91" s="149">
        <v>185247.56</v>
      </c>
      <c r="F91" s="31" t="s">
        <v>46</v>
      </c>
      <c r="G91" s="50" t="s">
        <v>16</v>
      </c>
    </row>
    <row r="92" ht="15.75" customHeight="1">
      <c r="A92" s="30" t="s">
        <v>212</v>
      </c>
      <c r="B92" s="30" t="s">
        <v>7</v>
      </c>
      <c r="C92" s="30">
        <v>5.0</v>
      </c>
      <c r="D92" s="245" t="s">
        <v>8</v>
      </c>
      <c r="E92" s="149">
        <v>155046.22</v>
      </c>
      <c r="F92" s="31" t="s">
        <v>8</v>
      </c>
      <c r="G92" s="50" t="s">
        <v>16</v>
      </c>
    </row>
    <row r="93" ht="15.75" customHeight="1">
      <c r="A93" s="30" t="s">
        <v>212</v>
      </c>
      <c r="B93" s="30" t="s">
        <v>7</v>
      </c>
      <c r="C93" s="30">
        <v>6.0</v>
      </c>
      <c r="D93" s="245" t="s">
        <v>2199</v>
      </c>
      <c r="E93" s="149">
        <v>185489.63</v>
      </c>
      <c r="F93" s="31" t="s">
        <v>46</v>
      </c>
      <c r="G93" s="50" t="s">
        <v>16</v>
      </c>
    </row>
    <row r="94" ht="15.75" customHeight="1">
      <c r="A94" s="30" t="s">
        <v>212</v>
      </c>
      <c r="B94" s="30" t="s">
        <v>7</v>
      </c>
      <c r="C94" s="30">
        <v>7.0</v>
      </c>
      <c r="D94" s="245" t="s">
        <v>2570</v>
      </c>
      <c r="E94" s="149">
        <v>134895.79</v>
      </c>
      <c r="F94" s="31" t="s">
        <v>108</v>
      </c>
      <c r="G94" s="50" t="s">
        <v>16</v>
      </c>
    </row>
    <row r="95" ht="15.75" customHeight="1">
      <c r="A95" s="30" t="s">
        <v>212</v>
      </c>
      <c r="B95" s="30" t="s">
        <v>7</v>
      </c>
      <c r="C95" s="30">
        <v>8.0</v>
      </c>
      <c r="D95" s="245" t="s">
        <v>8</v>
      </c>
      <c r="E95" s="149">
        <v>144894.36</v>
      </c>
      <c r="F95" s="31" t="s">
        <v>8</v>
      </c>
      <c r="G95" s="50" t="s">
        <v>16</v>
      </c>
    </row>
    <row r="96" ht="15.75" customHeight="1">
      <c r="A96" s="30" t="s">
        <v>212</v>
      </c>
      <c r="B96" s="30" t="s">
        <v>7</v>
      </c>
      <c r="C96" s="30">
        <v>9.0</v>
      </c>
      <c r="D96" s="245" t="s">
        <v>38</v>
      </c>
      <c r="E96" s="149">
        <v>153336.35</v>
      </c>
      <c r="F96" s="31" t="s">
        <v>37</v>
      </c>
      <c r="G96" s="50" t="s">
        <v>16</v>
      </c>
    </row>
    <row r="97" ht="15.75" customHeight="1">
      <c r="A97" s="30" t="s">
        <v>212</v>
      </c>
      <c r="B97" s="30" t="s">
        <v>7</v>
      </c>
      <c r="C97" s="30">
        <v>10.0</v>
      </c>
      <c r="D97" s="245" t="s">
        <v>8</v>
      </c>
      <c r="E97" s="149">
        <v>87787.46</v>
      </c>
      <c r="F97" s="31" t="s">
        <v>8</v>
      </c>
      <c r="G97" s="50" t="s">
        <v>16</v>
      </c>
    </row>
    <row r="98" ht="15.75" customHeight="1">
      <c r="A98" s="30" t="s">
        <v>213</v>
      </c>
      <c r="B98" s="30" t="s">
        <v>7</v>
      </c>
      <c r="C98" s="30">
        <v>1.0</v>
      </c>
      <c r="D98" s="245" t="s">
        <v>2549</v>
      </c>
      <c r="E98" s="149">
        <v>200000.0</v>
      </c>
      <c r="F98" s="31" t="s">
        <v>31</v>
      </c>
      <c r="G98" s="50" t="s">
        <v>16</v>
      </c>
    </row>
    <row r="99" ht="15.75" customHeight="1">
      <c r="A99" s="30" t="s">
        <v>213</v>
      </c>
      <c r="B99" s="30" t="s">
        <v>7</v>
      </c>
      <c r="C99" s="30">
        <v>2.0</v>
      </c>
      <c r="D99" s="245" t="s">
        <v>2549</v>
      </c>
      <c r="E99" s="149">
        <v>200000.0</v>
      </c>
      <c r="F99" s="31" t="s">
        <v>31</v>
      </c>
      <c r="G99" s="50" t="s">
        <v>16</v>
      </c>
    </row>
    <row r="100" ht="15.75" customHeight="1">
      <c r="A100" s="30" t="s">
        <v>213</v>
      </c>
      <c r="B100" s="30" t="s">
        <v>7</v>
      </c>
      <c r="C100" s="30">
        <v>3.0</v>
      </c>
      <c r="D100" s="245" t="s">
        <v>2554</v>
      </c>
      <c r="E100" s="149">
        <v>172466.25</v>
      </c>
      <c r="F100" s="31" t="s">
        <v>28</v>
      </c>
      <c r="G100" s="50" t="s">
        <v>16</v>
      </c>
    </row>
    <row r="101" ht="15.75" customHeight="1">
      <c r="A101" s="30" t="s">
        <v>213</v>
      </c>
      <c r="B101" s="30" t="s">
        <v>7</v>
      </c>
      <c r="C101" s="30">
        <v>4.0</v>
      </c>
      <c r="D101" s="245" t="s">
        <v>767</v>
      </c>
      <c r="E101" s="149">
        <v>199719.32</v>
      </c>
      <c r="F101" s="31" t="s">
        <v>76</v>
      </c>
      <c r="G101" s="50" t="s">
        <v>16</v>
      </c>
    </row>
    <row r="102" ht="15.75" customHeight="1">
      <c r="A102" s="30" t="s">
        <v>213</v>
      </c>
      <c r="B102" s="30" t="s">
        <v>7</v>
      </c>
      <c r="C102" s="30">
        <v>5.0</v>
      </c>
      <c r="D102" s="245" t="s">
        <v>2199</v>
      </c>
      <c r="E102" s="149">
        <v>143714.24</v>
      </c>
      <c r="F102" s="31" t="s">
        <v>46</v>
      </c>
      <c r="G102" s="50" t="s">
        <v>16</v>
      </c>
    </row>
    <row r="103" ht="15.75" customHeight="1">
      <c r="A103" s="30" t="s">
        <v>213</v>
      </c>
      <c r="B103" s="30" t="s">
        <v>7</v>
      </c>
      <c r="C103" s="30">
        <v>6.0</v>
      </c>
      <c r="D103" s="245" t="s">
        <v>2546</v>
      </c>
      <c r="E103" s="149">
        <v>112546.47</v>
      </c>
      <c r="F103" s="31" t="s">
        <v>111</v>
      </c>
      <c r="G103" s="50" t="s">
        <v>16</v>
      </c>
    </row>
    <row r="104" ht="15.75" customHeight="1">
      <c r="A104" s="30" t="s">
        <v>213</v>
      </c>
      <c r="B104" s="30" t="s">
        <v>7</v>
      </c>
      <c r="C104" s="30">
        <v>7.0</v>
      </c>
      <c r="D104" s="245" t="s">
        <v>787</v>
      </c>
      <c r="E104" s="149">
        <v>153802.52</v>
      </c>
      <c r="F104" s="31" t="s">
        <v>120</v>
      </c>
      <c r="G104" s="50" t="s">
        <v>16</v>
      </c>
    </row>
    <row r="105" ht="15.75" customHeight="1">
      <c r="A105" s="30" t="s">
        <v>213</v>
      </c>
      <c r="B105" s="30" t="s">
        <v>7</v>
      </c>
      <c r="C105" s="30">
        <v>8.0</v>
      </c>
      <c r="D105" s="245" t="s">
        <v>740</v>
      </c>
      <c r="E105" s="149">
        <v>191103.32</v>
      </c>
      <c r="F105" s="31" t="s">
        <v>114</v>
      </c>
      <c r="G105" s="50" t="s">
        <v>16</v>
      </c>
    </row>
    <row r="106" ht="15.75" customHeight="1">
      <c r="A106" s="246" t="s">
        <v>213</v>
      </c>
      <c r="B106" s="246" t="s">
        <v>7</v>
      </c>
      <c r="C106" s="246">
        <v>9.0</v>
      </c>
      <c r="D106" s="247" t="s">
        <v>87</v>
      </c>
      <c r="E106" s="248">
        <v>139899.03</v>
      </c>
      <c r="F106" s="249" t="s">
        <v>87</v>
      </c>
      <c r="G106" s="50" t="s">
        <v>16</v>
      </c>
    </row>
    <row r="107" ht="15.75" customHeight="1">
      <c r="A107" s="30" t="s">
        <v>154</v>
      </c>
      <c r="B107" s="30" t="s">
        <v>12</v>
      </c>
      <c r="C107" s="30">
        <v>1.0</v>
      </c>
      <c r="D107" s="245" t="s">
        <v>1026</v>
      </c>
      <c r="E107" s="149">
        <v>177005.27</v>
      </c>
      <c r="F107" s="31" t="s">
        <v>55</v>
      </c>
      <c r="G107" s="50" t="s">
        <v>16</v>
      </c>
    </row>
    <row r="108" ht="15.75" customHeight="1">
      <c r="A108" s="30" t="s">
        <v>154</v>
      </c>
      <c r="B108" s="30" t="s">
        <v>12</v>
      </c>
      <c r="C108" s="30">
        <v>2.0</v>
      </c>
      <c r="D108" s="245" t="s">
        <v>2571</v>
      </c>
      <c r="E108" s="149">
        <v>160889.3</v>
      </c>
      <c r="F108" s="31" t="s">
        <v>102</v>
      </c>
      <c r="G108" s="50" t="s">
        <v>16</v>
      </c>
    </row>
    <row r="109" ht="15.75" customHeight="1">
      <c r="A109" s="30" t="s">
        <v>154</v>
      </c>
      <c r="B109" s="30" t="s">
        <v>12</v>
      </c>
      <c r="C109" s="30">
        <v>3.0</v>
      </c>
      <c r="D109" s="245" t="s">
        <v>787</v>
      </c>
      <c r="E109" s="149">
        <v>196978.26</v>
      </c>
      <c r="F109" s="31" t="s">
        <v>120</v>
      </c>
      <c r="G109" s="50" t="s">
        <v>16</v>
      </c>
    </row>
    <row r="110" ht="15.75" customHeight="1">
      <c r="A110" s="30" t="s">
        <v>154</v>
      </c>
      <c r="B110" s="30" t="s">
        <v>12</v>
      </c>
      <c r="C110" s="30">
        <v>4.0</v>
      </c>
      <c r="D110" s="245" t="s">
        <v>2549</v>
      </c>
      <c r="E110" s="149">
        <v>200000.0</v>
      </c>
      <c r="F110" s="31" t="s">
        <v>31</v>
      </c>
      <c r="G110" s="50" t="s">
        <v>16</v>
      </c>
    </row>
    <row r="111" ht="15.75" customHeight="1">
      <c r="A111" s="30" t="s">
        <v>154</v>
      </c>
      <c r="B111" s="30" t="s">
        <v>12</v>
      </c>
      <c r="C111" s="30">
        <v>5.0</v>
      </c>
      <c r="D111" s="245" t="s">
        <v>2549</v>
      </c>
      <c r="E111" s="149">
        <v>100000.0</v>
      </c>
      <c r="F111" s="31" t="s">
        <v>31</v>
      </c>
      <c r="G111" s="50" t="s">
        <v>16</v>
      </c>
    </row>
    <row r="112" ht="15.75" customHeight="1">
      <c r="A112" s="30" t="s">
        <v>154</v>
      </c>
      <c r="B112" s="30" t="s">
        <v>12</v>
      </c>
      <c r="C112" s="30">
        <v>6.0</v>
      </c>
      <c r="D112" s="245" t="s">
        <v>2549</v>
      </c>
      <c r="E112" s="149">
        <v>200000.0</v>
      </c>
      <c r="F112" s="31" t="s">
        <v>31</v>
      </c>
      <c r="G112" s="50" t="s">
        <v>16</v>
      </c>
    </row>
    <row r="113" ht="15.75" customHeight="1">
      <c r="A113" s="30" t="s">
        <v>154</v>
      </c>
      <c r="B113" s="30" t="s">
        <v>12</v>
      </c>
      <c r="C113" s="30">
        <v>7.0</v>
      </c>
      <c r="D113" s="245" t="s">
        <v>2554</v>
      </c>
      <c r="E113" s="149">
        <v>159470.08</v>
      </c>
      <c r="F113" s="31" t="s">
        <v>28</v>
      </c>
      <c r="G113" s="50" t="s">
        <v>16</v>
      </c>
    </row>
    <row r="114" ht="15.75" customHeight="1">
      <c r="A114" s="30" t="s">
        <v>154</v>
      </c>
      <c r="B114" s="30" t="s">
        <v>12</v>
      </c>
      <c r="C114" s="30">
        <v>8.0</v>
      </c>
      <c r="D114" s="245" t="s">
        <v>2571</v>
      </c>
      <c r="E114" s="149">
        <v>191506.27</v>
      </c>
      <c r="F114" s="31" t="s">
        <v>102</v>
      </c>
      <c r="G114" s="50" t="s">
        <v>16</v>
      </c>
    </row>
    <row r="115" ht="15.75" customHeight="1">
      <c r="A115" s="30" t="s">
        <v>154</v>
      </c>
      <c r="B115" s="30" t="s">
        <v>12</v>
      </c>
      <c r="C115" s="30">
        <v>9.0</v>
      </c>
      <c r="D115" s="245" t="s">
        <v>2199</v>
      </c>
      <c r="E115" s="149">
        <v>196681.52</v>
      </c>
      <c r="F115" s="31" t="s">
        <v>46</v>
      </c>
      <c r="G115" s="50" t="s">
        <v>16</v>
      </c>
    </row>
    <row r="116" ht="15.75" customHeight="1">
      <c r="A116" s="30" t="s">
        <v>155</v>
      </c>
      <c r="B116" s="30" t="s">
        <v>12</v>
      </c>
      <c r="C116" s="30">
        <v>1.0</v>
      </c>
      <c r="D116" s="245" t="s">
        <v>2572</v>
      </c>
      <c r="E116" s="149">
        <v>199349.78</v>
      </c>
      <c r="F116" s="31" t="s">
        <v>96</v>
      </c>
      <c r="G116" s="50" t="s">
        <v>16</v>
      </c>
    </row>
    <row r="117" ht="15.75" customHeight="1">
      <c r="A117" s="30" t="s">
        <v>155</v>
      </c>
      <c r="B117" s="30" t="s">
        <v>12</v>
      </c>
      <c r="C117" s="30">
        <v>2.0</v>
      </c>
      <c r="D117" s="245" t="s">
        <v>2572</v>
      </c>
      <c r="E117" s="149">
        <v>186845.83</v>
      </c>
      <c r="F117" s="31" t="s">
        <v>96</v>
      </c>
      <c r="G117" s="50" t="s">
        <v>16</v>
      </c>
    </row>
    <row r="118" ht="15.75" customHeight="1">
      <c r="A118" s="30" t="s">
        <v>155</v>
      </c>
      <c r="B118" s="30" t="s">
        <v>12</v>
      </c>
      <c r="C118" s="30">
        <v>3.0</v>
      </c>
      <c r="D118" s="245" t="s">
        <v>2549</v>
      </c>
      <c r="E118" s="149">
        <v>200000.0</v>
      </c>
      <c r="F118" s="31" t="s">
        <v>31</v>
      </c>
      <c r="G118" s="50" t="s">
        <v>16</v>
      </c>
    </row>
    <row r="119" ht="15.75" customHeight="1">
      <c r="A119" s="30" t="s">
        <v>155</v>
      </c>
      <c r="B119" s="30" t="s">
        <v>12</v>
      </c>
      <c r="C119" s="30">
        <v>4.0</v>
      </c>
      <c r="D119" s="245" t="s">
        <v>2199</v>
      </c>
      <c r="E119" s="149">
        <v>197602.03</v>
      </c>
      <c r="F119" s="31" t="s">
        <v>46</v>
      </c>
      <c r="G119" s="50" t="s">
        <v>16</v>
      </c>
    </row>
    <row r="120" ht="15.75" customHeight="1">
      <c r="A120" s="30" t="s">
        <v>155</v>
      </c>
      <c r="B120" s="30" t="s">
        <v>12</v>
      </c>
      <c r="C120" s="30">
        <v>5.0</v>
      </c>
      <c r="D120" s="245" t="s">
        <v>1026</v>
      </c>
      <c r="E120" s="149">
        <v>191469.25</v>
      </c>
      <c r="F120" s="31" t="s">
        <v>55</v>
      </c>
      <c r="G120" s="50" t="s">
        <v>16</v>
      </c>
    </row>
    <row r="121" ht="15.75" customHeight="1">
      <c r="A121" s="30" t="s">
        <v>155</v>
      </c>
      <c r="B121" s="30" t="s">
        <v>12</v>
      </c>
      <c r="C121" s="30">
        <v>6.0</v>
      </c>
      <c r="D121" s="245" t="s">
        <v>2199</v>
      </c>
      <c r="E121" s="149">
        <v>197644.87</v>
      </c>
      <c r="F121" s="31" t="s">
        <v>46</v>
      </c>
      <c r="G121" s="50" t="s">
        <v>16</v>
      </c>
    </row>
    <row r="122" ht="15.75" customHeight="1">
      <c r="A122" s="30" t="s">
        <v>155</v>
      </c>
      <c r="B122" s="30" t="s">
        <v>12</v>
      </c>
      <c r="C122" s="30">
        <v>7.0</v>
      </c>
      <c r="D122" s="245" t="s">
        <v>767</v>
      </c>
      <c r="E122" s="149">
        <v>147227.46</v>
      </c>
      <c r="F122" s="31" t="s">
        <v>76</v>
      </c>
      <c r="G122" s="50" t="s">
        <v>16</v>
      </c>
    </row>
    <row r="123" ht="15.75" customHeight="1">
      <c r="A123" s="30" t="s">
        <v>155</v>
      </c>
      <c r="B123" s="30" t="s">
        <v>12</v>
      </c>
      <c r="C123" s="30">
        <v>8.0</v>
      </c>
      <c r="D123" s="245" t="s">
        <v>767</v>
      </c>
      <c r="E123" s="149">
        <v>175384.09</v>
      </c>
      <c r="F123" s="31" t="s">
        <v>76</v>
      </c>
      <c r="G123" s="50" t="s">
        <v>16</v>
      </c>
    </row>
    <row r="124" ht="15.75" customHeight="1">
      <c r="A124" s="30" t="s">
        <v>156</v>
      </c>
      <c r="B124" s="30" t="s">
        <v>12</v>
      </c>
      <c r="C124" s="30">
        <v>1.0</v>
      </c>
      <c r="D124" s="245" t="s">
        <v>2549</v>
      </c>
      <c r="E124" s="149">
        <v>200000.0</v>
      </c>
      <c r="F124" s="31" t="s">
        <v>31</v>
      </c>
      <c r="G124" s="50" t="s">
        <v>16</v>
      </c>
    </row>
    <row r="125" ht="15.75" customHeight="1">
      <c r="A125" s="30" t="s">
        <v>156</v>
      </c>
      <c r="B125" s="30" t="s">
        <v>12</v>
      </c>
      <c r="C125" s="30">
        <v>2.0</v>
      </c>
      <c r="D125" s="245" t="s">
        <v>2573</v>
      </c>
      <c r="E125" s="149">
        <v>150819.16</v>
      </c>
      <c r="F125" s="31" t="s">
        <v>96</v>
      </c>
      <c r="G125" s="50" t="s">
        <v>16</v>
      </c>
    </row>
    <row r="126" ht="15.75" customHeight="1">
      <c r="A126" s="30" t="s">
        <v>156</v>
      </c>
      <c r="B126" s="30" t="s">
        <v>12</v>
      </c>
      <c r="C126" s="30">
        <v>3.0</v>
      </c>
      <c r="D126" s="245" t="s">
        <v>2572</v>
      </c>
      <c r="E126" s="149">
        <v>154288.52</v>
      </c>
      <c r="F126" s="31" t="s">
        <v>96</v>
      </c>
      <c r="G126" s="50" t="s">
        <v>16</v>
      </c>
    </row>
    <row r="127" ht="15.75" customHeight="1">
      <c r="A127" s="30" t="s">
        <v>156</v>
      </c>
      <c r="B127" s="30" t="s">
        <v>12</v>
      </c>
      <c r="C127" s="30">
        <v>4.0</v>
      </c>
      <c r="D127" s="245" t="s">
        <v>2549</v>
      </c>
      <c r="E127" s="149">
        <v>200000.0</v>
      </c>
      <c r="F127" s="31" t="s">
        <v>31</v>
      </c>
      <c r="G127" s="50" t="s">
        <v>16</v>
      </c>
    </row>
    <row r="128" ht="15.75" customHeight="1">
      <c r="A128" s="30" t="s">
        <v>156</v>
      </c>
      <c r="B128" s="30" t="s">
        <v>12</v>
      </c>
      <c r="C128" s="30">
        <v>5.0</v>
      </c>
      <c r="D128" s="245" t="s">
        <v>2199</v>
      </c>
      <c r="E128" s="149">
        <v>155420.23</v>
      </c>
      <c r="F128" s="31" t="s">
        <v>46</v>
      </c>
      <c r="G128" s="50" t="s">
        <v>16</v>
      </c>
    </row>
    <row r="129" ht="15.75" customHeight="1">
      <c r="A129" s="30" t="s">
        <v>156</v>
      </c>
      <c r="B129" s="30" t="s">
        <v>12</v>
      </c>
      <c r="C129" s="30">
        <v>6.0</v>
      </c>
      <c r="D129" s="245" t="s">
        <v>2199</v>
      </c>
      <c r="E129" s="149">
        <v>156536.97</v>
      </c>
      <c r="F129" s="31" t="s">
        <v>46</v>
      </c>
      <c r="G129" s="50" t="s">
        <v>16</v>
      </c>
    </row>
    <row r="130" ht="15.75" customHeight="1">
      <c r="A130" s="30" t="s">
        <v>156</v>
      </c>
      <c r="B130" s="30" t="s">
        <v>12</v>
      </c>
      <c r="C130" s="30">
        <v>7.0</v>
      </c>
      <c r="D130" s="245" t="s">
        <v>767</v>
      </c>
      <c r="E130" s="149">
        <v>158647.35</v>
      </c>
      <c r="F130" s="31" t="s">
        <v>76</v>
      </c>
      <c r="G130" s="50" t="s">
        <v>16</v>
      </c>
    </row>
    <row r="131" ht="15.75" customHeight="1">
      <c r="A131" s="30" t="s">
        <v>156</v>
      </c>
      <c r="B131" s="30" t="s">
        <v>12</v>
      </c>
      <c r="C131" s="30">
        <v>8.0</v>
      </c>
      <c r="D131" s="245" t="s">
        <v>2572</v>
      </c>
      <c r="E131" s="149">
        <v>195761.41</v>
      </c>
      <c r="F131" s="31" t="s">
        <v>96</v>
      </c>
      <c r="G131" s="50" t="s">
        <v>16</v>
      </c>
    </row>
    <row r="132" ht="15.75" customHeight="1">
      <c r="A132" s="30" t="s">
        <v>157</v>
      </c>
      <c r="B132" s="30" t="s">
        <v>12</v>
      </c>
      <c r="C132" s="30">
        <v>1.0</v>
      </c>
      <c r="D132" s="245" t="s">
        <v>767</v>
      </c>
      <c r="E132" s="149">
        <v>177564.62</v>
      </c>
      <c r="F132" s="31" t="s">
        <v>76</v>
      </c>
      <c r="G132" s="50" t="s">
        <v>16</v>
      </c>
    </row>
    <row r="133" ht="15.75" customHeight="1">
      <c r="A133" s="30" t="s">
        <v>157</v>
      </c>
      <c r="B133" s="30" t="s">
        <v>12</v>
      </c>
      <c r="C133" s="30">
        <v>2.0</v>
      </c>
      <c r="D133" s="245" t="s">
        <v>2549</v>
      </c>
      <c r="E133" s="149">
        <v>200000.0</v>
      </c>
      <c r="F133" s="31" t="s">
        <v>31</v>
      </c>
      <c r="G133" s="50" t="s">
        <v>16</v>
      </c>
    </row>
    <row r="134" ht="15.75" customHeight="1">
      <c r="A134" s="30" t="s">
        <v>157</v>
      </c>
      <c r="B134" s="30" t="s">
        <v>12</v>
      </c>
      <c r="C134" s="30">
        <v>3.0</v>
      </c>
      <c r="D134" s="245" t="s">
        <v>2549</v>
      </c>
      <c r="E134" s="149">
        <v>200000.0</v>
      </c>
      <c r="F134" s="31" t="s">
        <v>31</v>
      </c>
      <c r="G134" s="50" t="s">
        <v>16</v>
      </c>
    </row>
    <row r="135" ht="15.75" customHeight="1">
      <c r="A135" s="30" t="s">
        <v>157</v>
      </c>
      <c r="B135" s="30" t="s">
        <v>12</v>
      </c>
      <c r="C135" s="30">
        <v>4.0</v>
      </c>
      <c r="D135" s="245" t="s">
        <v>767</v>
      </c>
      <c r="E135" s="149">
        <v>146547.8</v>
      </c>
      <c r="F135" s="31" t="s">
        <v>76</v>
      </c>
      <c r="G135" s="50" t="s">
        <v>16</v>
      </c>
    </row>
    <row r="136" ht="15.75" customHeight="1">
      <c r="A136" s="30" t="s">
        <v>157</v>
      </c>
      <c r="B136" s="30" t="s">
        <v>12</v>
      </c>
      <c r="C136" s="30">
        <v>5.0</v>
      </c>
      <c r="D136" s="245" t="s">
        <v>87</v>
      </c>
      <c r="E136" s="149">
        <v>87484.32</v>
      </c>
      <c r="F136" s="31" t="s">
        <v>87</v>
      </c>
      <c r="G136" s="50" t="s">
        <v>16</v>
      </c>
    </row>
    <row r="137" ht="15.75" customHeight="1">
      <c r="A137" s="30" t="s">
        <v>158</v>
      </c>
      <c r="B137" s="30" t="s">
        <v>12</v>
      </c>
      <c r="C137" s="30">
        <v>1.0</v>
      </c>
      <c r="D137" s="245" t="s">
        <v>2199</v>
      </c>
      <c r="E137" s="149">
        <v>151849.05</v>
      </c>
      <c r="F137" s="31" t="s">
        <v>46</v>
      </c>
      <c r="G137" s="50" t="s">
        <v>16</v>
      </c>
    </row>
    <row r="138" ht="15.75" customHeight="1">
      <c r="A138" s="30" t="s">
        <v>158</v>
      </c>
      <c r="B138" s="30" t="s">
        <v>12</v>
      </c>
      <c r="C138" s="30">
        <v>2.0</v>
      </c>
      <c r="D138" s="245" t="s">
        <v>2549</v>
      </c>
      <c r="E138" s="149">
        <v>200000.0</v>
      </c>
      <c r="F138" s="31" t="s">
        <v>31</v>
      </c>
      <c r="G138" s="50" t="s">
        <v>16</v>
      </c>
    </row>
    <row r="139" ht="15.75" customHeight="1">
      <c r="A139" s="30" t="s">
        <v>158</v>
      </c>
      <c r="B139" s="30" t="s">
        <v>12</v>
      </c>
      <c r="C139" s="30">
        <v>3.0</v>
      </c>
      <c r="D139" s="245" t="s">
        <v>2549</v>
      </c>
      <c r="E139" s="149">
        <v>200000.0</v>
      </c>
      <c r="F139" s="31" t="s">
        <v>31</v>
      </c>
      <c r="G139" s="50" t="s">
        <v>16</v>
      </c>
    </row>
    <row r="140" ht="15.75" customHeight="1">
      <c r="A140" s="30" t="s">
        <v>158</v>
      </c>
      <c r="B140" s="30" t="s">
        <v>12</v>
      </c>
      <c r="C140" s="30">
        <v>4.0</v>
      </c>
      <c r="D140" s="245" t="s">
        <v>733</v>
      </c>
      <c r="E140" s="149">
        <v>193533.47</v>
      </c>
      <c r="F140" s="31" t="s">
        <v>108</v>
      </c>
      <c r="G140" s="50" t="s">
        <v>16</v>
      </c>
    </row>
    <row r="141" ht="15.75" customHeight="1">
      <c r="A141" s="30" t="s">
        <v>158</v>
      </c>
      <c r="B141" s="30" t="s">
        <v>12</v>
      </c>
      <c r="C141" s="30">
        <v>5.0</v>
      </c>
      <c r="D141" s="245" t="s">
        <v>2574</v>
      </c>
      <c r="E141" s="149">
        <v>199998.0</v>
      </c>
      <c r="F141" s="31" t="s">
        <v>28</v>
      </c>
      <c r="G141" s="50" t="s">
        <v>16</v>
      </c>
    </row>
    <row r="142" ht="15.75" customHeight="1">
      <c r="A142" s="30" t="s">
        <v>158</v>
      </c>
      <c r="B142" s="30" t="s">
        <v>12</v>
      </c>
      <c r="C142" s="30">
        <v>6.0</v>
      </c>
      <c r="D142" s="245" t="s">
        <v>2549</v>
      </c>
      <c r="E142" s="149">
        <v>200000.0</v>
      </c>
      <c r="F142" s="31" t="s">
        <v>31</v>
      </c>
      <c r="G142" s="50" t="s">
        <v>16</v>
      </c>
    </row>
    <row r="143" ht="15.75" customHeight="1">
      <c r="A143" s="30" t="s">
        <v>158</v>
      </c>
      <c r="B143" s="30" t="s">
        <v>12</v>
      </c>
      <c r="C143" s="30">
        <v>7.0</v>
      </c>
      <c r="D143" s="245" t="s">
        <v>2575</v>
      </c>
      <c r="E143" s="149">
        <v>197815.34</v>
      </c>
      <c r="F143" s="31" t="s">
        <v>49</v>
      </c>
      <c r="G143" s="50" t="s">
        <v>16</v>
      </c>
    </row>
    <row r="144" ht="15.75" customHeight="1">
      <c r="A144" s="30" t="s">
        <v>158</v>
      </c>
      <c r="B144" s="30" t="s">
        <v>12</v>
      </c>
      <c r="C144" s="30">
        <v>8.0</v>
      </c>
      <c r="D144" s="245" t="s">
        <v>2199</v>
      </c>
      <c r="E144" s="149">
        <v>94419.23</v>
      </c>
      <c r="F144" s="31" t="s">
        <v>46</v>
      </c>
      <c r="G144" s="50" t="s">
        <v>16</v>
      </c>
    </row>
    <row r="145" ht="15.75" customHeight="1">
      <c r="A145" s="30" t="s">
        <v>159</v>
      </c>
      <c r="B145" s="30" t="s">
        <v>12</v>
      </c>
      <c r="C145" s="30">
        <v>1.0</v>
      </c>
      <c r="D145" s="245" t="s">
        <v>2199</v>
      </c>
      <c r="E145" s="149">
        <v>198266.68</v>
      </c>
      <c r="F145" s="31" t="s">
        <v>46</v>
      </c>
      <c r="G145" s="50" t="s">
        <v>16</v>
      </c>
    </row>
    <row r="146" ht="15.75" customHeight="1">
      <c r="A146" s="30" t="s">
        <v>159</v>
      </c>
      <c r="B146" s="30" t="s">
        <v>12</v>
      </c>
      <c r="C146" s="30">
        <v>2.0</v>
      </c>
      <c r="D146" s="245" t="s">
        <v>2199</v>
      </c>
      <c r="E146" s="149">
        <v>198498.76</v>
      </c>
      <c r="F146" s="31" t="s">
        <v>46</v>
      </c>
      <c r="G146" s="50" t="s">
        <v>16</v>
      </c>
    </row>
    <row r="147" ht="15.75" customHeight="1">
      <c r="A147" s="30" t="s">
        <v>159</v>
      </c>
      <c r="B147" s="30" t="s">
        <v>12</v>
      </c>
      <c r="C147" s="30">
        <v>3.0</v>
      </c>
      <c r="D147" s="245" t="s">
        <v>2199</v>
      </c>
      <c r="E147" s="149">
        <v>195992.54</v>
      </c>
      <c r="F147" s="31" t="s">
        <v>46</v>
      </c>
      <c r="G147" s="50" t="s">
        <v>16</v>
      </c>
    </row>
    <row r="148" ht="15.75" customHeight="1">
      <c r="A148" s="30" t="s">
        <v>159</v>
      </c>
      <c r="B148" s="30" t="s">
        <v>12</v>
      </c>
      <c r="C148" s="30">
        <v>4.0</v>
      </c>
      <c r="D148" s="245" t="s">
        <v>2571</v>
      </c>
      <c r="E148" s="149">
        <v>197709.96</v>
      </c>
      <c r="F148" s="31" t="s">
        <v>102</v>
      </c>
      <c r="G148" s="50" t="s">
        <v>16</v>
      </c>
    </row>
    <row r="149" ht="15.75" customHeight="1">
      <c r="A149" s="30" t="s">
        <v>159</v>
      </c>
      <c r="B149" s="30" t="s">
        <v>12</v>
      </c>
      <c r="C149" s="30">
        <v>5.0</v>
      </c>
      <c r="D149" s="245" t="s">
        <v>2571</v>
      </c>
      <c r="E149" s="149">
        <v>198291.21</v>
      </c>
      <c r="F149" s="31" t="s">
        <v>102</v>
      </c>
      <c r="G149" s="50" t="s">
        <v>16</v>
      </c>
    </row>
    <row r="150" ht="15.75" customHeight="1">
      <c r="A150" s="30" t="s">
        <v>159</v>
      </c>
      <c r="B150" s="30" t="s">
        <v>12</v>
      </c>
      <c r="C150" s="30">
        <v>6.0</v>
      </c>
      <c r="D150" s="245" t="s">
        <v>2549</v>
      </c>
      <c r="E150" s="149">
        <v>200000.0</v>
      </c>
      <c r="F150" s="31" t="s">
        <v>31</v>
      </c>
      <c r="G150" s="50" t="s">
        <v>16</v>
      </c>
    </row>
    <row r="151" ht="15.75" customHeight="1">
      <c r="A151" s="30" t="s">
        <v>159</v>
      </c>
      <c r="B151" s="30" t="s">
        <v>12</v>
      </c>
      <c r="C151" s="30">
        <v>7.0</v>
      </c>
      <c r="D151" s="245" t="s">
        <v>2549</v>
      </c>
      <c r="E151" s="149">
        <v>100000.0</v>
      </c>
      <c r="F151" s="31" t="s">
        <v>31</v>
      </c>
      <c r="G151" s="50" t="s">
        <v>16</v>
      </c>
    </row>
    <row r="152" ht="15.75" customHeight="1">
      <c r="A152" s="30" t="s">
        <v>160</v>
      </c>
      <c r="B152" s="30" t="s">
        <v>12</v>
      </c>
      <c r="C152" s="30">
        <v>1.0</v>
      </c>
      <c r="D152" s="245" t="s">
        <v>733</v>
      </c>
      <c r="E152" s="149">
        <v>189698.53</v>
      </c>
      <c r="F152" s="31" t="s">
        <v>108</v>
      </c>
      <c r="G152" s="50" t="s">
        <v>16</v>
      </c>
    </row>
    <row r="153" ht="15.75" customHeight="1">
      <c r="A153" s="30" t="s">
        <v>160</v>
      </c>
      <c r="B153" s="30" t="s">
        <v>12</v>
      </c>
      <c r="C153" s="30">
        <v>2.0</v>
      </c>
      <c r="D153" s="245" t="s">
        <v>733</v>
      </c>
      <c r="E153" s="149">
        <v>96436.74</v>
      </c>
      <c r="F153" s="31" t="s">
        <v>108</v>
      </c>
      <c r="G153" s="50" t="s">
        <v>16</v>
      </c>
    </row>
    <row r="154" ht="15.75" customHeight="1">
      <c r="A154" s="30" t="s">
        <v>160</v>
      </c>
      <c r="B154" s="30" t="s">
        <v>12</v>
      </c>
      <c r="C154" s="30">
        <v>3.0</v>
      </c>
      <c r="D154" s="245" t="s">
        <v>748</v>
      </c>
      <c r="E154" s="149">
        <v>87929.46</v>
      </c>
      <c r="F154" s="31" t="s">
        <v>111</v>
      </c>
      <c r="G154" s="50" t="s">
        <v>16</v>
      </c>
    </row>
    <row r="155" ht="15.75" customHeight="1">
      <c r="A155" s="30" t="s">
        <v>160</v>
      </c>
      <c r="B155" s="30" t="s">
        <v>12</v>
      </c>
      <c r="C155" s="30">
        <v>4.0</v>
      </c>
      <c r="D155" s="245" t="s">
        <v>2576</v>
      </c>
      <c r="E155" s="149">
        <v>137725.6</v>
      </c>
      <c r="F155" s="31" t="s">
        <v>87</v>
      </c>
      <c r="G155" s="50" t="s">
        <v>16</v>
      </c>
    </row>
    <row r="156" ht="15.75" customHeight="1">
      <c r="A156" s="30" t="s">
        <v>160</v>
      </c>
      <c r="B156" s="30" t="s">
        <v>12</v>
      </c>
      <c r="C156" s="30">
        <v>5.0</v>
      </c>
      <c r="D156" s="245" t="s">
        <v>2549</v>
      </c>
      <c r="E156" s="149">
        <v>200000.0</v>
      </c>
      <c r="F156" s="31" t="s">
        <v>31</v>
      </c>
      <c r="G156" s="50" t="s">
        <v>16</v>
      </c>
    </row>
    <row r="157" ht="15.75" customHeight="1">
      <c r="A157" s="30" t="s">
        <v>160</v>
      </c>
      <c r="B157" s="30" t="s">
        <v>12</v>
      </c>
      <c r="C157" s="30">
        <v>6.0</v>
      </c>
      <c r="D157" s="245" t="s">
        <v>2549</v>
      </c>
      <c r="E157" s="149">
        <v>200000.0</v>
      </c>
      <c r="F157" s="31" t="s">
        <v>31</v>
      </c>
      <c r="G157" s="50" t="s">
        <v>16</v>
      </c>
    </row>
    <row r="158" ht="15.75" customHeight="1">
      <c r="A158" s="30" t="s">
        <v>160</v>
      </c>
      <c r="B158" s="30" t="s">
        <v>12</v>
      </c>
      <c r="C158" s="30">
        <v>7.0</v>
      </c>
      <c r="D158" s="245" t="s">
        <v>2549</v>
      </c>
      <c r="E158" s="149">
        <v>200000.0</v>
      </c>
      <c r="F158" s="31" t="s">
        <v>31</v>
      </c>
      <c r="G158" s="50" t="s">
        <v>16</v>
      </c>
    </row>
    <row r="159" ht="15.75" customHeight="1">
      <c r="A159" s="30" t="s">
        <v>160</v>
      </c>
      <c r="B159" s="30" t="s">
        <v>12</v>
      </c>
      <c r="C159" s="30">
        <v>8.0</v>
      </c>
      <c r="D159" s="245" t="s">
        <v>2549</v>
      </c>
      <c r="E159" s="149">
        <v>200000.0</v>
      </c>
      <c r="F159" s="31" t="s">
        <v>31</v>
      </c>
      <c r="G159" s="50" t="s">
        <v>16</v>
      </c>
    </row>
    <row r="160" ht="15.75" customHeight="1">
      <c r="A160" s="30" t="s">
        <v>160</v>
      </c>
      <c r="B160" s="30" t="s">
        <v>12</v>
      </c>
      <c r="C160" s="30">
        <v>9.0</v>
      </c>
      <c r="D160" s="245" t="s">
        <v>2554</v>
      </c>
      <c r="E160" s="149">
        <v>171430.34</v>
      </c>
      <c r="F160" s="31" t="s">
        <v>28</v>
      </c>
      <c r="G160" s="50" t="s">
        <v>16</v>
      </c>
    </row>
    <row r="161" ht="15.75" customHeight="1">
      <c r="A161" s="30" t="s">
        <v>161</v>
      </c>
      <c r="B161" s="30" t="s">
        <v>12</v>
      </c>
      <c r="C161" s="30">
        <v>1.0</v>
      </c>
      <c r="D161" s="245" t="s">
        <v>2554</v>
      </c>
      <c r="E161" s="149">
        <v>176957.42</v>
      </c>
      <c r="F161" s="31" t="s">
        <v>28</v>
      </c>
      <c r="G161" s="50" t="s">
        <v>16</v>
      </c>
    </row>
    <row r="162" ht="15.75" customHeight="1">
      <c r="A162" s="30" t="s">
        <v>161</v>
      </c>
      <c r="B162" s="30" t="s">
        <v>12</v>
      </c>
      <c r="C162" s="30">
        <v>2.0</v>
      </c>
      <c r="D162" s="245" t="s">
        <v>746</v>
      </c>
      <c r="E162" s="149">
        <v>100000.0</v>
      </c>
      <c r="F162" s="31" t="s">
        <v>31</v>
      </c>
      <c r="G162" s="50" t="s">
        <v>16</v>
      </c>
    </row>
    <row r="163" ht="15.75" customHeight="1">
      <c r="A163" s="30" t="s">
        <v>161</v>
      </c>
      <c r="B163" s="30" t="s">
        <v>12</v>
      </c>
      <c r="C163" s="30">
        <v>3.0</v>
      </c>
      <c r="D163" s="245" t="s">
        <v>746</v>
      </c>
      <c r="E163" s="149">
        <v>200000.0</v>
      </c>
      <c r="F163" s="31" t="s">
        <v>31</v>
      </c>
      <c r="G163" s="50" t="s">
        <v>16</v>
      </c>
    </row>
    <row r="164" ht="15.75" customHeight="1">
      <c r="A164" s="30" t="s">
        <v>161</v>
      </c>
      <c r="B164" s="30" t="s">
        <v>12</v>
      </c>
      <c r="C164" s="30">
        <v>4.0</v>
      </c>
      <c r="D164" s="245" t="s">
        <v>746</v>
      </c>
      <c r="E164" s="149">
        <v>200000.0</v>
      </c>
      <c r="F164" s="31" t="s">
        <v>31</v>
      </c>
      <c r="G164" s="50" t="s">
        <v>16</v>
      </c>
    </row>
    <row r="165" ht="15.75" customHeight="1">
      <c r="A165" s="30" t="s">
        <v>161</v>
      </c>
      <c r="B165" s="30" t="s">
        <v>12</v>
      </c>
      <c r="C165" s="30">
        <v>5.0</v>
      </c>
      <c r="D165" s="245" t="s">
        <v>2199</v>
      </c>
      <c r="E165" s="149">
        <v>171880.51</v>
      </c>
      <c r="F165" s="31" t="s">
        <v>46</v>
      </c>
      <c r="G165" s="50" t="s">
        <v>16</v>
      </c>
    </row>
    <row r="166" ht="15.75" customHeight="1">
      <c r="A166" s="30" t="s">
        <v>161</v>
      </c>
      <c r="B166" s="30" t="s">
        <v>12</v>
      </c>
      <c r="C166" s="30">
        <v>6.0</v>
      </c>
      <c r="D166" s="245" t="s">
        <v>1920</v>
      </c>
      <c r="E166" s="149">
        <v>163975.24</v>
      </c>
      <c r="F166" s="31" t="s">
        <v>87</v>
      </c>
      <c r="G166" s="50" t="s">
        <v>16</v>
      </c>
    </row>
    <row r="167" ht="15.75" customHeight="1">
      <c r="A167" s="30" t="s">
        <v>161</v>
      </c>
      <c r="B167" s="30" t="s">
        <v>12</v>
      </c>
      <c r="C167" s="30">
        <v>7.0</v>
      </c>
      <c r="D167" s="245" t="s">
        <v>2577</v>
      </c>
      <c r="E167" s="149">
        <v>176968.51</v>
      </c>
      <c r="F167" s="31" t="s">
        <v>64</v>
      </c>
      <c r="G167" s="50" t="s">
        <v>16</v>
      </c>
    </row>
    <row r="168" ht="15.75" customHeight="1">
      <c r="A168" s="30" t="s">
        <v>210</v>
      </c>
      <c r="B168" s="30" t="s">
        <v>12</v>
      </c>
      <c r="C168" s="30">
        <v>1.0</v>
      </c>
      <c r="D168" s="245" t="s">
        <v>756</v>
      </c>
      <c r="E168" s="149">
        <v>199593.66</v>
      </c>
      <c r="F168" s="31" t="s">
        <v>64</v>
      </c>
      <c r="G168" s="50" t="s">
        <v>16</v>
      </c>
    </row>
    <row r="169" ht="15.75" customHeight="1">
      <c r="A169" s="30" t="s">
        <v>210</v>
      </c>
      <c r="B169" s="30" t="s">
        <v>12</v>
      </c>
      <c r="C169" s="30">
        <v>2.0</v>
      </c>
      <c r="D169" s="245" t="s">
        <v>772</v>
      </c>
      <c r="E169" s="149">
        <v>200000.0</v>
      </c>
      <c r="F169" s="31" t="s">
        <v>31</v>
      </c>
      <c r="G169" s="50" t="s">
        <v>16</v>
      </c>
    </row>
    <row r="170" ht="15.75" customHeight="1">
      <c r="A170" s="30" t="s">
        <v>210</v>
      </c>
      <c r="B170" s="30" t="s">
        <v>12</v>
      </c>
      <c r="C170" s="30">
        <v>3.0</v>
      </c>
      <c r="D170" s="245" t="s">
        <v>772</v>
      </c>
      <c r="E170" s="149">
        <v>200000.0</v>
      </c>
      <c r="F170" s="31" t="s">
        <v>31</v>
      </c>
      <c r="G170" s="50" t="s">
        <v>16</v>
      </c>
    </row>
    <row r="171" ht="15.75" customHeight="1">
      <c r="A171" s="30" t="s">
        <v>210</v>
      </c>
      <c r="B171" s="30" t="s">
        <v>12</v>
      </c>
      <c r="C171" s="30">
        <v>4.0</v>
      </c>
      <c r="D171" s="245" t="s">
        <v>772</v>
      </c>
      <c r="E171" s="149">
        <v>200000.0</v>
      </c>
      <c r="F171" s="31" t="s">
        <v>31</v>
      </c>
      <c r="G171" s="50" t="s">
        <v>16</v>
      </c>
    </row>
    <row r="172" ht="15.75" customHeight="1">
      <c r="A172" s="30" t="s">
        <v>210</v>
      </c>
      <c r="B172" s="30" t="s">
        <v>12</v>
      </c>
      <c r="C172" s="30">
        <v>5.0</v>
      </c>
      <c r="D172" s="245" t="s">
        <v>772</v>
      </c>
      <c r="E172" s="149">
        <v>200000.0</v>
      </c>
      <c r="F172" s="31" t="s">
        <v>31</v>
      </c>
      <c r="G172" s="50" t="s">
        <v>16</v>
      </c>
    </row>
    <row r="173" ht="15.75" customHeight="1">
      <c r="A173" s="30" t="s">
        <v>210</v>
      </c>
      <c r="B173" s="30" t="s">
        <v>12</v>
      </c>
      <c r="C173" s="30">
        <v>6.0</v>
      </c>
      <c r="D173" s="245" t="s">
        <v>772</v>
      </c>
      <c r="E173" s="149">
        <v>200000.0</v>
      </c>
      <c r="F173" s="31" t="s">
        <v>31</v>
      </c>
      <c r="G173" s="50" t="s">
        <v>16</v>
      </c>
    </row>
    <row r="174" ht="15.75" customHeight="1">
      <c r="A174" s="30" t="s">
        <v>210</v>
      </c>
      <c r="B174" s="30" t="s">
        <v>12</v>
      </c>
      <c r="C174" s="30">
        <v>7.0</v>
      </c>
      <c r="D174" s="245" t="s">
        <v>2578</v>
      </c>
      <c r="E174" s="149">
        <v>175550.09</v>
      </c>
      <c r="F174" s="31" t="s">
        <v>120</v>
      </c>
      <c r="G174" s="50" t="s">
        <v>16</v>
      </c>
    </row>
    <row r="175" ht="15.75" customHeight="1">
      <c r="A175" s="30" t="s">
        <v>211</v>
      </c>
      <c r="B175" s="30" t="s">
        <v>12</v>
      </c>
      <c r="C175" s="30">
        <v>1.0</v>
      </c>
      <c r="D175" s="245" t="s">
        <v>2579</v>
      </c>
      <c r="E175" s="149">
        <v>191940.5</v>
      </c>
      <c r="F175" s="31" t="s">
        <v>126</v>
      </c>
      <c r="G175" s="50" t="s">
        <v>16</v>
      </c>
    </row>
    <row r="176" ht="15.75" customHeight="1">
      <c r="A176" s="30" t="s">
        <v>211</v>
      </c>
      <c r="B176" s="30" t="s">
        <v>12</v>
      </c>
      <c r="C176" s="30">
        <v>2.0</v>
      </c>
      <c r="D176" s="245" t="s">
        <v>2580</v>
      </c>
      <c r="E176" s="149">
        <v>199772.81</v>
      </c>
      <c r="F176" s="31" t="s">
        <v>96</v>
      </c>
      <c r="G176" s="50" t="s">
        <v>16</v>
      </c>
    </row>
    <row r="177" ht="15.75" customHeight="1">
      <c r="A177" s="30" t="s">
        <v>211</v>
      </c>
      <c r="B177" s="30" t="s">
        <v>12</v>
      </c>
      <c r="C177" s="30">
        <v>3.0</v>
      </c>
      <c r="D177" s="245" t="s">
        <v>2581</v>
      </c>
      <c r="E177" s="149">
        <v>94068.68</v>
      </c>
      <c r="F177" s="31" t="s">
        <v>96</v>
      </c>
      <c r="G177" s="50" t="s">
        <v>16</v>
      </c>
    </row>
    <row r="178" ht="15.75" customHeight="1">
      <c r="A178" s="30" t="s">
        <v>211</v>
      </c>
      <c r="B178" s="30" t="s">
        <v>12</v>
      </c>
      <c r="C178" s="30">
        <v>4.0</v>
      </c>
      <c r="D178" s="245" t="s">
        <v>2582</v>
      </c>
      <c r="E178" s="149">
        <v>197349.45</v>
      </c>
      <c r="F178" s="31" t="s">
        <v>96</v>
      </c>
      <c r="G178" s="50" t="s">
        <v>16</v>
      </c>
    </row>
    <row r="179" ht="15.75" customHeight="1">
      <c r="A179" s="30" t="s">
        <v>211</v>
      </c>
      <c r="B179" s="30" t="s">
        <v>12</v>
      </c>
      <c r="C179" s="30">
        <v>5.0</v>
      </c>
      <c r="D179" s="245" t="s">
        <v>61</v>
      </c>
      <c r="E179" s="149">
        <v>198768.51</v>
      </c>
      <c r="F179" s="31" t="s">
        <v>61</v>
      </c>
      <c r="G179" s="50" t="s">
        <v>16</v>
      </c>
    </row>
    <row r="180" ht="15.75" customHeight="1">
      <c r="A180" s="30" t="s">
        <v>211</v>
      </c>
      <c r="B180" s="30" t="s">
        <v>12</v>
      </c>
      <c r="C180" s="30">
        <v>6.0</v>
      </c>
      <c r="D180" s="245" t="s">
        <v>738</v>
      </c>
      <c r="E180" s="149">
        <v>201105.0</v>
      </c>
      <c r="F180" s="31" t="s">
        <v>49</v>
      </c>
      <c r="G180" s="50" t="s">
        <v>16</v>
      </c>
    </row>
    <row r="181" ht="15.75" customHeight="1">
      <c r="A181" s="30" t="s">
        <v>211</v>
      </c>
      <c r="B181" s="30" t="s">
        <v>12</v>
      </c>
      <c r="C181" s="30">
        <v>7.0</v>
      </c>
      <c r="D181" s="245" t="s">
        <v>2583</v>
      </c>
      <c r="E181" s="149">
        <v>199468.12</v>
      </c>
      <c r="F181" s="31" t="s">
        <v>90</v>
      </c>
      <c r="G181" s="50" t="s">
        <v>16</v>
      </c>
    </row>
    <row r="182" ht="15.75" customHeight="1">
      <c r="A182" s="30" t="s">
        <v>211</v>
      </c>
      <c r="B182" s="30" t="s">
        <v>12</v>
      </c>
      <c r="C182" s="30">
        <v>8.0</v>
      </c>
      <c r="D182" s="245" t="s">
        <v>2584</v>
      </c>
      <c r="E182" s="149">
        <v>157966.1</v>
      </c>
      <c r="F182" s="31" t="s">
        <v>111</v>
      </c>
      <c r="G182" s="50" t="s">
        <v>10</v>
      </c>
      <c r="H182" s="50" t="s">
        <v>2585</v>
      </c>
    </row>
    <row r="183" ht="15.75" customHeight="1">
      <c r="A183" s="30" t="s">
        <v>212</v>
      </c>
      <c r="B183" s="30" t="s">
        <v>12</v>
      </c>
      <c r="C183" s="30">
        <v>1.0</v>
      </c>
      <c r="D183" s="245" t="s">
        <v>2586</v>
      </c>
      <c r="E183" s="149">
        <v>197538.37</v>
      </c>
      <c r="F183" s="31" t="s">
        <v>70</v>
      </c>
      <c r="G183" s="50" t="s">
        <v>16</v>
      </c>
    </row>
    <row r="184" ht="15.75" customHeight="1">
      <c r="A184" s="30" t="s">
        <v>212</v>
      </c>
      <c r="B184" s="30" t="s">
        <v>12</v>
      </c>
      <c r="C184" s="30">
        <v>2.0</v>
      </c>
      <c r="D184" s="245" t="s">
        <v>2587</v>
      </c>
      <c r="E184" s="149">
        <v>198200.5</v>
      </c>
      <c r="F184" s="31" t="s">
        <v>28</v>
      </c>
      <c r="G184" s="50" t="s">
        <v>16</v>
      </c>
    </row>
    <row r="185" ht="15.75" customHeight="1">
      <c r="A185" s="30" t="s">
        <v>212</v>
      </c>
      <c r="B185" s="30" t="s">
        <v>12</v>
      </c>
      <c r="C185" s="30">
        <v>3.0</v>
      </c>
      <c r="D185" s="245" t="s">
        <v>2554</v>
      </c>
      <c r="E185" s="149">
        <v>198416.64</v>
      </c>
      <c r="F185" s="31" t="s">
        <v>28</v>
      </c>
      <c r="G185" s="50" t="s">
        <v>16</v>
      </c>
    </row>
    <row r="186" ht="15.75" customHeight="1">
      <c r="A186" s="30" t="s">
        <v>212</v>
      </c>
      <c r="B186" s="30" t="s">
        <v>12</v>
      </c>
      <c r="C186" s="30">
        <v>4.0</v>
      </c>
      <c r="D186" s="245" t="s">
        <v>2554</v>
      </c>
      <c r="E186" s="149">
        <v>98889.57</v>
      </c>
      <c r="F186" s="31" t="s">
        <v>28</v>
      </c>
      <c r="G186" s="50" t="s">
        <v>16</v>
      </c>
    </row>
    <row r="187" ht="15.75" customHeight="1">
      <c r="A187" s="30" t="s">
        <v>212</v>
      </c>
      <c r="B187" s="30" t="s">
        <v>12</v>
      </c>
      <c r="C187" s="30">
        <v>5.0</v>
      </c>
      <c r="D187" s="245" t="s">
        <v>2554</v>
      </c>
      <c r="E187" s="149">
        <v>196467.05</v>
      </c>
      <c r="F187" s="31" t="s">
        <v>28</v>
      </c>
      <c r="G187" s="50" t="s">
        <v>16</v>
      </c>
    </row>
    <row r="188" ht="15.75" customHeight="1">
      <c r="A188" s="30" t="s">
        <v>212</v>
      </c>
      <c r="B188" s="30" t="s">
        <v>12</v>
      </c>
      <c r="C188" s="30">
        <v>6.0</v>
      </c>
      <c r="D188" s="245" t="s">
        <v>2563</v>
      </c>
      <c r="E188" s="149">
        <v>88825.97</v>
      </c>
      <c r="F188" s="31" t="s">
        <v>52</v>
      </c>
      <c r="G188" s="50" t="s">
        <v>16</v>
      </c>
    </row>
    <row r="189" ht="15.75" customHeight="1">
      <c r="A189" s="30" t="s">
        <v>212</v>
      </c>
      <c r="B189" s="30" t="s">
        <v>12</v>
      </c>
      <c r="C189" s="30">
        <v>7.0</v>
      </c>
      <c r="D189" s="245" t="s">
        <v>2588</v>
      </c>
      <c r="E189" s="149">
        <v>199927.4</v>
      </c>
      <c r="F189" s="31" t="s">
        <v>24</v>
      </c>
      <c r="G189" s="50" t="s">
        <v>16</v>
      </c>
    </row>
    <row r="190" ht="15.75" customHeight="1">
      <c r="A190" s="30" t="s">
        <v>212</v>
      </c>
      <c r="B190" s="30" t="s">
        <v>12</v>
      </c>
      <c r="C190" s="30">
        <v>8.0</v>
      </c>
      <c r="D190" s="245" t="s">
        <v>2554</v>
      </c>
      <c r="E190" s="149">
        <v>99309.99</v>
      </c>
      <c r="F190" s="31" t="s">
        <v>28</v>
      </c>
      <c r="G190" s="50" t="s">
        <v>16</v>
      </c>
    </row>
    <row r="191" ht="15.75" customHeight="1">
      <c r="A191" s="30" t="s">
        <v>213</v>
      </c>
      <c r="B191" s="30" t="s">
        <v>12</v>
      </c>
      <c r="C191" s="30">
        <v>1.0</v>
      </c>
      <c r="D191" s="245" t="s">
        <v>2589</v>
      </c>
      <c r="E191" s="149">
        <v>197670.44</v>
      </c>
      <c r="F191" s="31" t="s">
        <v>96</v>
      </c>
      <c r="G191" s="50" t="s">
        <v>16</v>
      </c>
    </row>
    <row r="192" ht="15.75" customHeight="1">
      <c r="A192" s="30" t="s">
        <v>213</v>
      </c>
      <c r="B192" s="30" t="s">
        <v>12</v>
      </c>
      <c r="C192" s="30">
        <v>2.0</v>
      </c>
      <c r="D192" s="245" t="s">
        <v>2549</v>
      </c>
      <c r="E192" s="149">
        <v>200000.0</v>
      </c>
      <c r="F192" s="31" t="s">
        <v>31</v>
      </c>
      <c r="G192" s="50" t="s">
        <v>16</v>
      </c>
    </row>
    <row r="193" ht="15.75" customHeight="1">
      <c r="A193" s="30" t="s">
        <v>213</v>
      </c>
      <c r="B193" s="30" t="s">
        <v>12</v>
      </c>
      <c r="C193" s="30">
        <v>3.0</v>
      </c>
      <c r="D193" s="245" t="s">
        <v>2589</v>
      </c>
      <c r="E193" s="149">
        <v>179344.52</v>
      </c>
      <c r="F193" s="31" t="s">
        <v>96</v>
      </c>
      <c r="G193" s="50" t="s">
        <v>16</v>
      </c>
    </row>
    <row r="194" ht="15.75" customHeight="1">
      <c r="A194" s="30" t="s">
        <v>213</v>
      </c>
      <c r="B194" s="30" t="s">
        <v>12</v>
      </c>
      <c r="C194" s="30">
        <v>4.0</v>
      </c>
      <c r="D194" s="245" t="s">
        <v>749</v>
      </c>
      <c r="E194" s="149">
        <v>190874.47</v>
      </c>
      <c r="F194" s="31" t="s">
        <v>52</v>
      </c>
      <c r="G194" s="50" t="s">
        <v>16</v>
      </c>
    </row>
    <row r="195" ht="15.75" customHeight="1">
      <c r="A195" s="30" t="s">
        <v>213</v>
      </c>
      <c r="B195" s="30" t="s">
        <v>12</v>
      </c>
      <c r="C195" s="30">
        <v>5.0</v>
      </c>
      <c r="D195" s="245" t="s">
        <v>87</v>
      </c>
      <c r="E195" s="149">
        <v>94580.21</v>
      </c>
      <c r="F195" s="31" t="s">
        <v>87</v>
      </c>
      <c r="G195" s="50" t="s">
        <v>16</v>
      </c>
    </row>
    <row r="196" ht="15.75" customHeight="1">
      <c r="A196" s="30" t="s">
        <v>213</v>
      </c>
      <c r="B196" s="30" t="s">
        <v>12</v>
      </c>
      <c r="C196" s="30">
        <v>6.0</v>
      </c>
      <c r="D196" s="245" t="s">
        <v>2578</v>
      </c>
      <c r="E196" s="149">
        <v>179726.4</v>
      </c>
      <c r="F196" s="31" t="s">
        <v>120</v>
      </c>
      <c r="G196" s="50" t="s">
        <v>16</v>
      </c>
    </row>
    <row r="197" ht="15.75" customHeight="1">
      <c r="A197" s="246" t="s">
        <v>213</v>
      </c>
      <c r="B197" s="246" t="s">
        <v>12</v>
      </c>
      <c r="C197" s="246">
        <v>7.0</v>
      </c>
      <c r="D197" s="247" t="s">
        <v>767</v>
      </c>
      <c r="E197" s="248">
        <v>189696.65</v>
      </c>
      <c r="F197" s="249" t="s">
        <v>76</v>
      </c>
      <c r="G197" s="50" t="s">
        <v>16</v>
      </c>
    </row>
    <row r="198" ht="15.75" customHeight="1">
      <c r="A198" s="30" t="s">
        <v>154</v>
      </c>
      <c r="B198" s="30" t="s">
        <v>18</v>
      </c>
      <c r="C198" s="30">
        <v>1.0</v>
      </c>
      <c r="D198" s="245" t="s">
        <v>2549</v>
      </c>
      <c r="E198" s="149">
        <v>200000.0</v>
      </c>
      <c r="F198" s="31" t="s">
        <v>31</v>
      </c>
      <c r="G198" s="50" t="s">
        <v>16</v>
      </c>
    </row>
    <row r="199" ht="15.75" customHeight="1">
      <c r="A199" s="30" t="s">
        <v>154</v>
      </c>
      <c r="B199" s="30" t="s">
        <v>18</v>
      </c>
      <c r="C199" s="30">
        <v>2.0</v>
      </c>
      <c r="D199" s="245" t="s">
        <v>2549</v>
      </c>
      <c r="E199" s="149">
        <v>200000.0</v>
      </c>
      <c r="F199" s="31" t="s">
        <v>31</v>
      </c>
      <c r="G199" s="50" t="s">
        <v>16</v>
      </c>
    </row>
    <row r="200" ht="15.75" customHeight="1">
      <c r="A200" s="30" t="s">
        <v>154</v>
      </c>
      <c r="B200" s="30" t="s">
        <v>18</v>
      </c>
      <c r="C200" s="30">
        <v>3.0</v>
      </c>
      <c r="D200" s="245" t="s">
        <v>2549</v>
      </c>
      <c r="E200" s="149">
        <v>100000.0</v>
      </c>
      <c r="F200" s="31" t="s">
        <v>31</v>
      </c>
      <c r="G200" s="50" t="s">
        <v>16</v>
      </c>
    </row>
    <row r="201" ht="15.75" customHeight="1">
      <c r="A201" s="30" t="s">
        <v>154</v>
      </c>
      <c r="B201" s="30" t="s">
        <v>18</v>
      </c>
      <c r="C201" s="30">
        <v>4.0</v>
      </c>
      <c r="D201" s="245" t="s">
        <v>87</v>
      </c>
      <c r="E201" s="149">
        <v>198869.36</v>
      </c>
      <c r="F201" s="31" t="s">
        <v>87</v>
      </c>
      <c r="G201" s="50" t="s">
        <v>16</v>
      </c>
    </row>
    <row r="202" ht="15.75" customHeight="1">
      <c r="A202" s="30" t="s">
        <v>154</v>
      </c>
      <c r="B202" s="30" t="s">
        <v>18</v>
      </c>
      <c r="C202" s="30">
        <v>5.0</v>
      </c>
      <c r="D202" s="245" t="s">
        <v>733</v>
      </c>
      <c r="E202" s="149">
        <v>184735.19</v>
      </c>
      <c r="F202" s="31" t="s">
        <v>108</v>
      </c>
      <c r="G202" s="50" t="s">
        <v>16</v>
      </c>
    </row>
    <row r="203" ht="15.75" customHeight="1">
      <c r="A203" s="30" t="s">
        <v>154</v>
      </c>
      <c r="B203" s="30" t="s">
        <v>18</v>
      </c>
      <c r="C203" s="30">
        <v>6.0</v>
      </c>
      <c r="D203" s="245" t="s">
        <v>87</v>
      </c>
      <c r="E203" s="149">
        <v>98672.52</v>
      </c>
      <c r="F203" s="31" t="s">
        <v>87</v>
      </c>
      <c r="G203" s="50" t="s">
        <v>16</v>
      </c>
    </row>
    <row r="204" ht="15.75" customHeight="1">
      <c r="A204" s="30" t="s">
        <v>154</v>
      </c>
      <c r="B204" s="30" t="s">
        <v>18</v>
      </c>
      <c r="C204" s="30">
        <v>7.0</v>
      </c>
      <c r="D204" s="245" t="s">
        <v>2590</v>
      </c>
      <c r="E204" s="149">
        <v>95457.21</v>
      </c>
      <c r="F204" s="31" t="s">
        <v>76</v>
      </c>
      <c r="G204" s="50" t="s">
        <v>16</v>
      </c>
    </row>
    <row r="205" ht="15.75" customHeight="1">
      <c r="A205" s="30" t="s">
        <v>155</v>
      </c>
      <c r="B205" s="30" t="s">
        <v>18</v>
      </c>
      <c r="C205" s="30">
        <v>1.0</v>
      </c>
      <c r="D205" s="245" t="s">
        <v>2571</v>
      </c>
      <c r="E205" s="149">
        <v>193508.24</v>
      </c>
      <c r="F205" s="31" t="s">
        <v>102</v>
      </c>
      <c r="G205" s="50" t="s">
        <v>16</v>
      </c>
    </row>
    <row r="206" ht="15.75" customHeight="1">
      <c r="A206" s="30" t="s">
        <v>155</v>
      </c>
      <c r="B206" s="30" t="s">
        <v>18</v>
      </c>
      <c r="C206" s="30">
        <v>2.0</v>
      </c>
      <c r="D206" s="245" t="s">
        <v>2571</v>
      </c>
      <c r="E206" s="149">
        <v>193103.78</v>
      </c>
      <c r="F206" s="31" t="s">
        <v>102</v>
      </c>
      <c r="G206" s="50" t="s">
        <v>16</v>
      </c>
    </row>
    <row r="207" ht="15.75" customHeight="1">
      <c r="A207" s="30" t="s">
        <v>155</v>
      </c>
      <c r="B207" s="30" t="s">
        <v>18</v>
      </c>
      <c r="C207" s="30">
        <v>3.0</v>
      </c>
      <c r="D207" s="245" t="s">
        <v>2571</v>
      </c>
      <c r="E207" s="149">
        <v>195365.92</v>
      </c>
      <c r="F207" s="31" t="s">
        <v>102</v>
      </c>
      <c r="G207" s="50" t="s">
        <v>16</v>
      </c>
    </row>
    <row r="208" ht="15.75" customHeight="1">
      <c r="A208" s="30" t="s">
        <v>155</v>
      </c>
      <c r="B208" s="30" t="s">
        <v>18</v>
      </c>
      <c r="C208" s="30">
        <v>4.0</v>
      </c>
      <c r="D208" s="245" t="s">
        <v>2549</v>
      </c>
      <c r="E208" s="149">
        <v>200000.0</v>
      </c>
      <c r="F208" s="31" t="s">
        <v>31</v>
      </c>
      <c r="G208" s="50" t="s">
        <v>16</v>
      </c>
    </row>
    <row r="209" ht="15.75" customHeight="1">
      <c r="A209" s="30" t="s">
        <v>155</v>
      </c>
      <c r="B209" s="30" t="s">
        <v>18</v>
      </c>
      <c r="C209" s="30">
        <v>5.0</v>
      </c>
      <c r="D209" s="245" t="s">
        <v>2549</v>
      </c>
      <c r="E209" s="149">
        <v>200000.0</v>
      </c>
      <c r="F209" s="31" t="s">
        <v>31</v>
      </c>
      <c r="G209" s="50" t="s">
        <v>16</v>
      </c>
    </row>
    <row r="210" ht="15.75" customHeight="1">
      <c r="A210" s="30" t="s">
        <v>155</v>
      </c>
      <c r="B210" s="30" t="s">
        <v>18</v>
      </c>
      <c r="C210" s="30">
        <v>6.0</v>
      </c>
      <c r="D210" s="245" t="s">
        <v>2549</v>
      </c>
      <c r="E210" s="149">
        <v>100000.0</v>
      </c>
      <c r="F210" s="31" t="s">
        <v>31</v>
      </c>
      <c r="G210" s="50" t="s">
        <v>16</v>
      </c>
    </row>
    <row r="211" ht="15.75" customHeight="1">
      <c r="A211" s="30" t="s">
        <v>155</v>
      </c>
      <c r="B211" s="30" t="s">
        <v>18</v>
      </c>
      <c r="C211" s="30">
        <v>7.0</v>
      </c>
      <c r="D211" s="245" t="s">
        <v>1026</v>
      </c>
      <c r="E211" s="149">
        <v>193514.92</v>
      </c>
      <c r="F211" s="31" t="s">
        <v>55</v>
      </c>
      <c r="G211" s="50" t="s">
        <v>16</v>
      </c>
    </row>
    <row r="212" ht="15.75" customHeight="1">
      <c r="A212" s="30" t="s">
        <v>155</v>
      </c>
      <c r="B212" s="30" t="s">
        <v>18</v>
      </c>
      <c r="C212" s="30">
        <v>8.0</v>
      </c>
      <c r="D212" s="245" t="s">
        <v>2199</v>
      </c>
      <c r="E212" s="149">
        <v>197272.02</v>
      </c>
      <c r="F212" s="31" t="s">
        <v>46</v>
      </c>
      <c r="G212" s="50" t="s">
        <v>16</v>
      </c>
    </row>
    <row r="213" ht="15.75" customHeight="1">
      <c r="A213" s="30" t="s">
        <v>155</v>
      </c>
      <c r="B213" s="30" t="s">
        <v>18</v>
      </c>
      <c r="C213" s="30">
        <v>9.0</v>
      </c>
      <c r="D213" s="245" t="s">
        <v>2199</v>
      </c>
      <c r="E213" s="149">
        <v>197272.02</v>
      </c>
      <c r="F213" s="31" t="s">
        <v>46</v>
      </c>
      <c r="G213" s="50" t="s">
        <v>16</v>
      </c>
    </row>
    <row r="214" ht="15.75" customHeight="1">
      <c r="A214" s="30" t="s">
        <v>155</v>
      </c>
      <c r="B214" s="30" t="s">
        <v>18</v>
      </c>
      <c r="C214" s="30">
        <v>10.0</v>
      </c>
      <c r="D214" s="245" t="s">
        <v>2591</v>
      </c>
      <c r="E214" s="149">
        <v>179136.0</v>
      </c>
      <c r="F214" s="31" t="s">
        <v>81</v>
      </c>
      <c r="G214" s="50" t="s">
        <v>16</v>
      </c>
    </row>
    <row r="215" ht="15.75" customHeight="1">
      <c r="A215" s="30" t="s">
        <v>156</v>
      </c>
      <c r="B215" s="30" t="s">
        <v>18</v>
      </c>
      <c r="C215" s="30">
        <v>1.0</v>
      </c>
      <c r="D215" s="245" t="s">
        <v>733</v>
      </c>
      <c r="E215" s="149">
        <v>127602.18</v>
      </c>
      <c r="F215" s="31" t="s">
        <v>108</v>
      </c>
      <c r="G215" s="50" t="s">
        <v>16</v>
      </c>
    </row>
    <row r="216" ht="15.75" customHeight="1">
      <c r="A216" s="30" t="s">
        <v>156</v>
      </c>
      <c r="B216" s="30" t="s">
        <v>18</v>
      </c>
      <c r="C216" s="30">
        <v>2.0</v>
      </c>
      <c r="D216" s="245" t="s">
        <v>2571</v>
      </c>
      <c r="E216" s="149">
        <v>128964.51</v>
      </c>
      <c r="F216" s="31" t="s">
        <v>102</v>
      </c>
      <c r="G216" s="50" t="s">
        <v>16</v>
      </c>
    </row>
    <row r="217" ht="15.75" customHeight="1">
      <c r="A217" s="30" t="s">
        <v>156</v>
      </c>
      <c r="B217" s="30" t="s">
        <v>18</v>
      </c>
      <c r="C217" s="30">
        <v>3.0</v>
      </c>
      <c r="D217" s="245" t="s">
        <v>2199</v>
      </c>
      <c r="E217" s="149">
        <v>199268.85</v>
      </c>
      <c r="F217" s="31" t="s">
        <v>46</v>
      </c>
      <c r="G217" s="50" t="s">
        <v>16</v>
      </c>
    </row>
    <row r="218" ht="15.75" customHeight="1">
      <c r="A218" s="30" t="s">
        <v>156</v>
      </c>
      <c r="B218" s="30" t="s">
        <v>18</v>
      </c>
      <c r="C218" s="30">
        <v>4.0</v>
      </c>
      <c r="D218" s="245" t="s">
        <v>2199</v>
      </c>
      <c r="E218" s="149">
        <v>198733.49</v>
      </c>
      <c r="F218" s="31" t="s">
        <v>46</v>
      </c>
      <c r="G218" s="50" t="s">
        <v>16</v>
      </c>
    </row>
    <row r="219" ht="15.75" customHeight="1">
      <c r="A219" s="30" t="s">
        <v>156</v>
      </c>
      <c r="B219" s="30" t="s">
        <v>18</v>
      </c>
      <c r="C219" s="30">
        <v>5.0</v>
      </c>
      <c r="D219" s="245" t="s">
        <v>1026</v>
      </c>
      <c r="E219" s="149">
        <v>152633.55</v>
      </c>
      <c r="F219" s="31" t="s">
        <v>55</v>
      </c>
      <c r="G219" s="50" t="s">
        <v>16</v>
      </c>
    </row>
    <row r="220" ht="15.75" customHeight="1">
      <c r="A220" s="30" t="s">
        <v>156</v>
      </c>
      <c r="B220" s="30" t="s">
        <v>18</v>
      </c>
      <c r="C220" s="30">
        <v>6.0</v>
      </c>
      <c r="D220" s="245" t="s">
        <v>2199</v>
      </c>
      <c r="E220" s="149">
        <v>157579.6</v>
      </c>
      <c r="F220" s="31" t="s">
        <v>46</v>
      </c>
      <c r="G220" s="50" t="s">
        <v>16</v>
      </c>
    </row>
    <row r="221" ht="15.75" customHeight="1">
      <c r="A221" s="30" t="s">
        <v>156</v>
      </c>
      <c r="B221" s="30" t="s">
        <v>18</v>
      </c>
      <c r="C221" s="30">
        <v>7.0</v>
      </c>
      <c r="D221" s="245" t="s">
        <v>2549</v>
      </c>
      <c r="E221" s="149">
        <v>200000.0</v>
      </c>
      <c r="F221" s="31" t="s">
        <v>31</v>
      </c>
      <c r="G221" s="50" t="s">
        <v>16</v>
      </c>
    </row>
    <row r="222" ht="15.75" customHeight="1">
      <c r="A222" s="30" t="s">
        <v>156</v>
      </c>
      <c r="B222" s="30" t="s">
        <v>18</v>
      </c>
      <c r="C222" s="30">
        <v>8.0</v>
      </c>
      <c r="D222" s="245" t="s">
        <v>767</v>
      </c>
      <c r="E222" s="149">
        <v>192129.66</v>
      </c>
      <c r="F222" s="31" t="s">
        <v>76</v>
      </c>
      <c r="G222" s="50" t="s">
        <v>16</v>
      </c>
    </row>
    <row r="223" ht="15.75" customHeight="1">
      <c r="A223" s="30" t="s">
        <v>157</v>
      </c>
      <c r="B223" s="30" t="s">
        <v>18</v>
      </c>
      <c r="C223" s="30">
        <v>1.0</v>
      </c>
      <c r="D223" s="245" t="s">
        <v>733</v>
      </c>
      <c r="E223" s="149">
        <v>181405.54</v>
      </c>
      <c r="F223" s="31" t="s">
        <v>108</v>
      </c>
      <c r="G223" s="50" t="s">
        <v>16</v>
      </c>
    </row>
    <row r="224" ht="15.75" customHeight="1">
      <c r="A224" s="30" t="s">
        <v>157</v>
      </c>
      <c r="B224" s="30" t="s">
        <v>18</v>
      </c>
      <c r="C224" s="30">
        <v>2.0</v>
      </c>
      <c r="D224" s="245" t="s">
        <v>87</v>
      </c>
      <c r="E224" s="149">
        <v>179162.12</v>
      </c>
      <c r="F224" s="31" t="s">
        <v>87</v>
      </c>
      <c r="G224" s="50" t="s">
        <v>16</v>
      </c>
    </row>
    <row r="225" ht="15.75" customHeight="1">
      <c r="A225" s="30" t="s">
        <v>157</v>
      </c>
      <c r="B225" s="30" t="s">
        <v>18</v>
      </c>
      <c r="C225" s="30">
        <v>3.0</v>
      </c>
      <c r="D225" s="245" t="s">
        <v>2578</v>
      </c>
      <c r="E225" s="149">
        <v>179531.8</v>
      </c>
      <c r="F225" s="31" t="s">
        <v>120</v>
      </c>
      <c r="G225" s="50" t="s">
        <v>16</v>
      </c>
    </row>
    <row r="226" ht="15.75" customHeight="1">
      <c r="A226" s="30" t="s">
        <v>157</v>
      </c>
      <c r="B226" s="30" t="s">
        <v>18</v>
      </c>
      <c r="C226" s="30">
        <v>4.0</v>
      </c>
      <c r="D226" s="245" t="s">
        <v>2578</v>
      </c>
      <c r="E226" s="149">
        <v>99599.07</v>
      </c>
      <c r="F226" s="31" t="s">
        <v>120</v>
      </c>
      <c r="G226" s="50" t="s">
        <v>16</v>
      </c>
    </row>
    <row r="227" ht="15.75" customHeight="1">
      <c r="A227" s="30" t="s">
        <v>157</v>
      </c>
      <c r="B227" s="30" t="s">
        <v>18</v>
      </c>
      <c r="C227" s="30">
        <v>5.0</v>
      </c>
      <c r="D227" s="245" t="s">
        <v>2549</v>
      </c>
      <c r="E227" s="149">
        <v>200000.0</v>
      </c>
      <c r="F227" s="31" t="s">
        <v>31</v>
      </c>
      <c r="G227" s="50" t="s">
        <v>16</v>
      </c>
    </row>
    <row r="228" ht="15.75" customHeight="1">
      <c r="A228" s="30" t="s">
        <v>157</v>
      </c>
      <c r="B228" s="30" t="s">
        <v>18</v>
      </c>
      <c r="C228" s="30">
        <v>6.0</v>
      </c>
      <c r="D228" s="245" t="s">
        <v>2549</v>
      </c>
      <c r="E228" s="149">
        <v>200000.0</v>
      </c>
      <c r="F228" s="31" t="s">
        <v>31</v>
      </c>
      <c r="G228" s="50" t="s">
        <v>16</v>
      </c>
    </row>
    <row r="229" ht="15.75" customHeight="1">
      <c r="A229" s="30" t="s">
        <v>157</v>
      </c>
      <c r="B229" s="30" t="s">
        <v>18</v>
      </c>
      <c r="C229" s="30">
        <v>7.0</v>
      </c>
      <c r="D229" s="245" t="s">
        <v>733</v>
      </c>
      <c r="E229" s="149">
        <v>192724.12</v>
      </c>
      <c r="F229" s="31" t="s">
        <v>108</v>
      </c>
      <c r="G229" s="50" t="s">
        <v>16</v>
      </c>
    </row>
    <row r="230" ht="15.75" customHeight="1">
      <c r="A230" s="30" t="s">
        <v>157</v>
      </c>
      <c r="B230" s="30" t="s">
        <v>18</v>
      </c>
      <c r="C230" s="30">
        <v>8.0</v>
      </c>
      <c r="D230" s="245" t="s">
        <v>2549</v>
      </c>
      <c r="E230" s="149">
        <v>100000.0</v>
      </c>
      <c r="F230" s="31" t="s">
        <v>31</v>
      </c>
      <c r="G230" s="50" t="s">
        <v>16</v>
      </c>
    </row>
    <row r="231" ht="15.75" customHeight="1">
      <c r="A231" s="30" t="s">
        <v>158</v>
      </c>
      <c r="B231" s="30" t="s">
        <v>18</v>
      </c>
      <c r="C231" s="30">
        <v>1.0</v>
      </c>
      <c r="D231" s="245" t="s">
        <v>1026</v>
      </c>
      <c r="E231" s="149">
        <v>167709.16</v>
      </c>
      <c r="F231" s="31" t="s">
        <v>55</v>
      </c>
      <c r="G231" s="50" t="s">
        <v>16</v>
      </c>
    </row>
    <row r="232" ht="15.75" customHeight="1">
      <c r="A232" s="30" t="s">
        <v>158</v>
      </c>
      <c r="B232" s="30" t="s">
        <v>18</v>
      </c>
      <c r="C232" s="30">
        <v>2.0</v>
      </c>
      <c r="D232" s="245" t="s">
        <v>2560</v>
      </c>
      <c r="E232" s="149">
        <v>196583.19</v>
      </c>
      <c r="F232" s="31" t="s">
        <v>52</v>
      </c>
      <c r="G232" s="50" t="s">
        <v>16</v>
      </c>
    </row>
    <row r="233" ht="15.75" customHeight="1">
      <c r="A233" s="30" t="s">
        <v>158</v>
      </c>
      <c r="B233" s="30" t="s">
        <v>18</v>
      </c>
      <c r="C233" s="30">
        <v>3.0</v>
      </c>
      <c r="D233" s="245" t="s">
        <v>2560</v>
      </c>
      <c r="E233" s="149">
        <v>196583.19</v>
      </c>
      <c r="F233" s="31" t="s">
        <v>52</v>
      </c>
      <c r="G233" s="50" t="s">
        <v>16</v>
      </c>
    </row>
    <row r="234" ht="15.75" customHeight="1">
      <c r="A234" s="30" t="s">
        <v>158</v>
      </c>
      <c r="B234" s="30" t="s">
        <v>18</v>
      </c>
      <c r="C234" s="30">
        <v>4.0</v>
      </c>
      <c r="D234" s="245" t="s">
        <v>2554</v>
      </c>
      <c r="E234" s="149">
        <v>197447.33</v>
      </c>
      <c r="F234" s="31" t="s">
        <v>28</v>
      </c>
      <c r="G234" s="50" t="s">
        <v>16</v>
      </c>
    </row>
    <row r="235" ht="15.75" customHeight="1">
      <c r="A235" s="30" t="s">
        <v>158</v>
      </c>
      <c r="B235" s="30" t="s">
        <v>18</v>
      </c>
      <c r="C235" s="30">
        <v>5.0</v>
      </c>
      <c r="D235" s="245" t="s">
        <v>2549</v>
      </c>
      <c r="E235" s="149">
        <v>200000.0</v>
      </c>
      <c r="F235" s="31" t="s">
        <v>31</v>
      </c>
      <c r="G235" s="50" t="s">
        <v>16</v>
      </c>
    </row>
    <row r="236" ht="15.75" customHeight="1">
      <c r="A236" s="30" t="s">
        <v>158</v>
      </c>
      <c r="B236" s="30" t="s">
        <v>18</v>
      </c>
      <c r="C236" s="30">
        <v>6.0</v>
      </c>
      <c r="D236" s="245" t="s">
        <v>2549</v>
      </c>
      <c r="E236" s="149">
        <v>200000.0</v>
      </c>
      <c r="F236" s="31" t="s">
        <v>31</v>
      </c>
      <c r="G236" s="50" t="s">
        <v>16</v>
      </c>
    </row>
    <row r="237" ht="15.75" customHeight="1">
      <c r="A237" s="30" t="s">
        <v>158</v>
      </c>
      <c r="B237" s="30" t="s">
        <v>18</v>
      </c>
      <c r="C237" s="30">
        <v>7.0</v>
      </c>
      <c r="D237" s="245" t="s">
        <v>2549</v>
      </c>
      <c r="E237" s="149">
        <v>100000.0</v>
      </c>
      <c r="F237" s="31" t="s">
        <v>31</v>
      </c>
      <c r="G237" s="50" t="s">
        <v>16</v>
      </c>
    </row>
    <row r="238" ht="15.75" customHeight="1">
      <c r="A238" s="30" t="s">
        <v>158</v>
      </c>
      <c r="B238" s="30" t="s">
        <v>18</v>
      </c>
      <c r="C238" s="30">
        <v>8.0</v>
      </c>
      <c r="D238" s="245" t="s">
        <v>2199</v>
      </c>
      <c r="E238" s="149">
        <v>170141.78</v>
      </c>
      <c r="F238" s="31" t="s">
        <v>46</v>
      </c>
      <c r="G238" s="50" t="s">
        <v>16</v>
      </c>
    </row>
    <row r="239" ht="15.75" customHeight="1">
      <c r="A239" s="30" t="s">
        <v>159</v>
      </c>
      <c r="B239" s="30" t="s">
        <v>18</v>
      </c>
      <c r="C239" s="30">
        <v>1.0</v>
      </c>
      <c r="D239" s="245" t="s">
        <v>2199</v>
      </c>
      <c r="E239" s="149">
        <v>197650.9</v>
      </c>
      <c r="F239" s="31" t="s">
        <v>46</v>
      </c>
      <c r="G239" s="50" t="s">
        <v>16</v>
      </c>
    </row>
    <row r="240" ht="15.75" customHeight="1">
      <c r="A240" s="30" t="s">
        <v>159</v>
      </c>
      <c r="B240" s="30" t="s">
        <v>18</v>
      </c>
      <c r="C240" s="30">
        <v>2.0</v>
      </c>
      <c r="D240" s="245" t="s">
        <v>2199</v>
      </c>
      <c r="E240" s="149">
        <v>198340.59</v>
      </c>
      <c r="F240" s="31" t="s">
        <v>46</v>
      </c>
      <c r="G240" s="50" t="s">
        <v>16</v>
      </c>
    </row>
    <row r="241" ht="15.75" customHeight="1">
      <c r="A241" s="30" t="s">
        <v>159</v>
      </c>
      <c r="B241" s="30" t="s">
        <v>18</v>
      </c>
      <c r="C241" s="30">
        <v>3.0</v>
      </c>
      <c r="D241" s="245" t="s">
        <v>2549</v>
      </c>
      <c r="E241" s="149">
        <v>200000.0</v>
      </c>
      <c r="F241" s="31" t="s">
        <v>31</v>
      </c>
      <c r="G241" s="50" t="s">
        <v>16</v>
      </c>
    </row>
    <row r="242" ht="15.75" customHeight="1">
      <c r="A242" s="30" t="s">
        <v>159</v>
      </c>
      <c r="B242" s="30" t="s">
        <v>18</v>
      </c>
      <c r="C242" s="30">
        <v>4.0</v>
      </c>
      <c r="D242" s="245" t="s">
        <v>2199</v>
      </c>
      <c r="E242" s="149">
        <v>197640.8</v>
      </c>
      <c r="F242" s="31" t="s">
        <v>46</v>
      </c>
      <c r="G242" s="50" t="s">
        <v>16</v>
      </c>
    </row>
    <row r="243" ht="15.75" customHeight="1">
      <c r="A243" s="30" t="s">
        <v>159</v>
      </c>
      <c r="B243" s="30" t="s">
        <v>18</v>
      </c>
      <c r="C243" s="30">
        <v>5.0</v>
      </c>
      <c r="D243" s="245" t="s">
        <v>2592</v>
      </c>
      <c r="E243" s="149">
        <v>191799.94</v>
      </c>
      <c r="F243" s="31" t="s">
        <v>46</v>
      </c>
      <c r="G243" s="50" t="s">
        <v>16</v>
      </c>
    </row>
    <row r="244" ht="15.75" customHeight="1">
      <c r="A244" s="30" t="s">
        <v>159</v>
      </c>
      <c r="B244" s="30" t="s">
        <v>18</v>
      </c>
      <c r="C244" s="30">
        <v>6.0</v>
      </c>
      <c r="D244" s="245" t="s">
        <v>2199</v>
      </c>
      <c r="E244" s="149">
        <v>199026.98</v>
      </c>
      <c r="F244" s="31" t="s">
        <v>46</v>
      </c>
      <c r="G244" s="50" t="s">
        <v>16</v>
      </c>
    </row>
    <row r="245" ht="15.75" customHeight="1">
      <c r="A245" s="30" t="s">
        <v>159</v>
      </c>
      <c r="B245" s="30" t="s">
        <v>18</v>
      </c>
      <c r="C245" s="30">
        <v>7.0</v>
      </c>
      <c r="D245" s="245" t="s">
        <v>749</v>
      </c>
      <c r="E245" s="149">
        <v>199356.64</v>
      </c>
      <c r="F245" s="31" t="s">
        <v>52</v>
      </c>
      <c r="G245" s="50" t="s">
        <v>16</v>
      </c>
    </row>
    <row r="246" ht="15.75" customHeight="1">
      <c r="A246" s="30" t="s">
        <v>159</v>
      </c>
      <c r="B246" s="30" t="s">
        <v>18</v>
      </c>
      <c r="C246" s="30">
        <v>8.0</v>
      </c>
      <c r="D246" s="245" t="s">
        <v>749</v>
      </c>
      <c r="E246" s="149">
        <v>197669.92</v>
      </c>
      <c r="F246" s="31" t="s">
        <v>52</v>
      </c>
      <c r="G246" s="50" t="s">
        <v>16</v>
      </c>
    </row>
    <row r="247" ht="15.75" customHeight="1">
      <c r="A247" s="30" t="s">
        <v>159</v>
      </c>
      <c r="B247" s="30" t="s">
        <v>18</v>
      </c>
      <c r="C247" s="30">
        <v>9.0</v>
      </c>
      <c r="D247" s="245" t="s">
        <v>749</v>
      </c>
      <c r="E247" s="149">
        <v>199183.04</v>
      </c>
      <c r="F247" s="31" t="s">
        <v>52</v>
      </c>
      <c r="G247" s="50" t="s">
        <v>16</v>
      </c>
    </row>
    <row r="248" ht="15.75" customHeight="1">
      <c r="A248" s="30" t="s">
        <v>159</v>
      </c>
      <c r="B248" s="30" t="s">
        <v>18</v>
      </c>
      <c r="C248" s="30">
        <v>10.0</v>
      </c>
      <c r="D248" s="245" t="s">
        <v>749</v>
      </c>
      <c r="E248" s="149">
        <v>195074.88</v>
      </c>
      <c r="F248" s="31" t="s">
        <v>52</v>
      </c>
      <c r="G248" s="50" t="s">
        <v>16</v>
      </c>
    </row>
    <row r="249" ht="15.75" customHeight="1">
      <c r="A249" s="30" t="s">
        <v>160</v>
      </c>
      <c r="B249" s="30" t="s">
        <v>18</v>
      </c>
      <c r="C249" s="30">
        <v>1.0</v>
      </c>
      <c r="D249" s="245" t="s">
        <v>2593</v>
      </c>
      <c r="E249" s="149">
        <v>196593.19</v>
      </c>
      <c r="F249" s="31" t="s">
        <v>52</v>
      </c>
      <c r="G249" s="50" t="s">
        <v>16</v>
      </c>
    </row>
    <row r="250" ht="15.75" customHeight="1">
      <c r="A250" s="30" t="s">
        <v>160</v>
      </c>
      <c r="B250" s="30" t="s">
        <v>18</v>
      </c>
      <c r="C250" s="30">
        <v>2.0</v>
      </c>
      <c r="D250" s="245" t="s">
        <v>2593</v>
      </c>
      <c r="E250" s="149">
        <v>196583.19</v>
      </c>
      <c r="F250" s="31" t="s">
        <v>52</v>
      </c>
      <c r="G250" s="50" t="s">
        <v>16</v>
      </c>
    </row>
    <row r="251" ht="15.75" customHeight="1">
      <c r="A251" s="30" t="s">
        <v>160</v>
      </c>
      <c r="B251" s="30" t="s">
        <v>18</v>
      </c>
      <c r="C251" s="30">
        <v>3.0</v>
      </c>
      <c r="D251" s="245" t="s">
        <v>87</v>
      </c>
      <c r="E251" s="149">
        <v>99071.85</v>
      </c>
      <c r="F251" s="31" t="s">
        <v>87</v>
      </c>
      <c r="G251" s="50" t="s">
        <v>16</v>
      </c>
    </row>
    <row r="252" ht="15.75" customHeight="1">
      <c r="A252" s="30" t="s">
        <v>160</v>
      </c>
      <c r="B252" s="30" t="s">
        <v>18</v>
      </c>
      <c r="C252" s="30">
        <v>4.0</v>
      </c>
      <c r="D252" s="245" t="s">
        <v>748</v>
      </c>
      <c r="E252" s="149">
        <v>194135.7</v>
      </c>
      <c r="F252" s="31" t="s">
        <v>111</v>
      </c>
      <c r="G252" s="50" t="s">
        <v>16</v>
      </c>
    </row>
    <row r="253" ht="15.75" customHeight="1">
      <c r="A253" s="30" t="s">
        <v>160</v>
      </c>
      <c r="B253" s="30" t="s">
        <v>18</v>
      </c>
      <c r="C253" s="30">
        <v>5.0</v>
      </c>
      <c r="D253" s="245" t="s">
        <v>2594</v>
      </c>
      <c r="E253" s="149">
        <v>200000.0</v>
      </c>
      <c r="F253" s="31" t="s">
        <v>96</v>
      </c>
      <c r="G253" s="50" t="s">
        <v>16</v>
      </c>
    </row>
    <row r="254" ht="15.75" customHeight="1">
      <c r="A254" s="30" t="s">
        <v>160</v>
      </c>
      <c r="B254" s="30" t="s">
        <v>18</v>
      </c>
      <c r="C254" s="30">
        <v>6.0</v>
      </c>
      <c r="D254" s="245" t="s">
        <v>749</v>
      </c>
      <c r="E254" s="149">
        <v>99998.08</v>
      </c>
      <c r="F254" s="31" t="s">
        <v>52</v>
      </c>
      <c r="G254" s="50" t="s">
        <v>16</v>
      </c>
    </row>
    <row r="255" ht="15.75" customHeight="1">
      <c r="A255" s="30" t="s">
        <v>160</v>
      </c>
      <c r="B255" s="30" t="s">
        <v>18</v>
      </c>
      <c r="C255" s="30">
        <v>7.0</v>
      </c>
      <c r="D255" s="245" t="s">
        <v>87</v>
      </c>
      <c r="E255" s="149">
        <v>159430.51</v>
      </c>
      <c r="F255" s="31" t="s">
        <v>87</v>
      </c>
      <c r="G255" s="50" t="s">
        <v>16</v>
      </c>
    </row>
    <row r="256" ht="15.75" customHeight="1">
      <c r="A256" s="30" t="s">
        <v>161</v>
      </c>
      <c r="B256" s="30" t="s">
        <v>18</v>
      </c>
      <c r="C256" s="30">
        <v>1.0</v>
      </c>
      <c r="D256" s="245" t="s">
        <v>2199</v>
      </c>
      <c r="E256" s="149">
        <v>193359.43</v>
      </c>
      <c r="F256" s="31" t="s">
        <v>46</v>
      </c>
      <c r="G256" s="50" t="s">
        <v>16</v>
      </c>
    </row>
    <row r="257" ht="15.75" customHeight="1">
      <c r="A257" s="30" t="s">
        <v>161</v>
      </c>
      <c r="B257" s="30" t="s">
        <v>18</v>
      </c>
      <c r="C257" s="30">
        <v>2.0</v>
      </c>
      <c r="D257" s="245" t="s">
        <v>1026</v>
      </c>
      <c r="E257" s="149">
        <v>93871.28</v>
      </c>
      <c r="F257" s="31" t="s">
        <v>55</v>
      </c>
      <c r="G257" s="50" t="s">
        <v>16</v>
      </c>
    </row>
    <row r="258" ht="15.75" customHeight="1">
      <c r="A258" s="30" t="s">
        <v>161</v>
      </c>
      <c r="B258" s="30" t="s">
        <v>18</v>
      </c>
      <c r="C258" s="30">
        <v>3.0</v>
      </c>
      <c r="D258" s="245" t="s">
        <v>2199</v>
      </c>
      <c r="E258" s="149">
        <v>169916.96</v>
      </c>
      <c r="F258" s="31" t="s">
        <v>46</v>
      </c>
      <c r="G258" s="50" t="s">
        <v>16</v>
      </c>
    </row>
    <row r="259" ht="15.75" customHeight="1">
      <c r="A259" s="30" t="s">
        <v>210</v>
      </c>
      <c r="B259" s="30" t="s">
        <v>18</v>
      </c>
      <c r="C259" s="30">
        <v>1.0</v>
      </c>
      <c r="D259" s="245" t="s">
        <v>767</v>
      </c>
      <c r="E259" s="149">
        <v>199229.97</v>
      </c>
      <c r="F259" s="31" t="s">
        <v>76</v>
      </c>
      <c r="G259" s="50" t="s">
        <v>16</v>
      </c>
    </row>
    <row r="260" ht="15.75" customHeight="1">
      <c r="A260" s="30" t="s">
        <v>210</v>
      </c>
      <c r="B260" s="30" t="s">
        <v>18</v>
      </c>
      <c r="C260" s="30">
        <v>2.0</v>
      </c>
      <c r="D260" s="245" t="s">
        <v>767</v>
      </c>
      <c r="E260" s="149">
        <v>199845.74</v>
      </c>
      <c r="F260" s="31" t="s">
        <v>76</v>
      </c>
      <c r="G260" s="50" t="s">
        <v>16</v>
      </c>
    </row>
    <row r="261" ht="15.75" customHeight="1">
      <c r="A261" s="30" t="s">
        <v>210</v>
      </c>
      <c r="B261" s="30" t="s">
        <v>18</v>
      </c>
      <c r="C261" s="30">
        <v>3.0</v>
      </c>
      <c r="D261" s="245" t="s">
        <v>2571</v>
      </c>
      <c r="E261" s="149">
        <v>196071.48</v>
      </c>
      <c r="F261" s="31" t="s">
        <v>102</v>
      </c>
      <c r="G261" s="50" t="s">
        <v>16</v>
      </c>
    </row>
    <row r="262" ht="15.75" customHeight="1">
      <c r="A262" s="30" t="s">
        <v>210</v>
      </c>
      <c r="B262" s="30" t="s">
        <v>18</v>
      </c>
      <c r="C262" s="30">
        <v>4.0</v>
      </c>
      <c r="D262" s="245" t="s">
        <v>2571</v>
      </c>
      <c r="E262" s="149">
        <v>198988.14</v>
      </c>
      <c r="F262" s="31" t="s">
        <v>102</v>
      </c>
      <c r="G262" s="50" t="s">
        <v>16</v>
      </c>
    </row>
    <row r="263" ht="15.75" customHeight="1">
      <c r="A263" s="30" t="s">
        <v>210</v>
      </c>
      <c r="B263" s="30" t="s">
        <v>18</v>
      </c>
      <c r="C263" s="30">
        <v>5.0</v>
      </c>
      <c r="D263" s="245" t="s">
        <v>87</v>
      </c>
      <c r="E263" s="149">
        <v>176764.26</v>
      </c>
      <c r="F263" s="31" t="s">
        <v>87</v>
      </c>
      <c r="G263" s="50" t="s">
        <v>16</v>
      </c>
    </row>
    <row r="264" ht="15.75" customHeight="1">
      <c r="A264" s="30" t="s">
        <v>210</v>
      </c>
      <c r="B264" s="30" t="s">
        <v>18</v>
      </c>
      <c r="C264" s="30">
        <v>6.0</v>
      </c>
      <c r="D264" s="245" t="s">
        <v>2595</v>
      </c>
      <c r="E264" s="149">
        <v>86975.26</v>
      </c>
      <c r="F264" s="31" t="s">
        <v>76</v>
      </c>
      <c r="G264" s="50" t="s">
        <v>16</v>
      </c>
    </row>
    <row r="265" ht="15.75" customHeight="1">
      <c r="A265" s="30" t="s">
        <v>210</v>
      </c>
      <c r="B265" s="30" t="s">
        <v>18</v>
      </c>
      <c r="C265" s="30">
        <v>7.0</v>
      </c>
      <c r="D265" s="245" t="s">
        <v>87</v>
      </c>
      <c r="E265" s="149">
        <v>99368.62</v>
      </c>
      <c r="F265" s="31" t="s">
        <v>87</v>
      </c>
      <c r="G265" s="50" t="s">
        <v>16</v>
      </c>
    </row>
    <row r="266" ht="15.75" customHeight="1">
      <c r="A266" s="30" t="s">
        <v>211</v>
      </c>
      <c r="B266" s="30" t="s">
        <v>18</v>
      </c>
      <c r="C266" s="30">
        <v>1.0</v>
      </c>
      <c r="D266" s="245" t="s">
        <v>738</v>
      </c>
      <c r="E266" s="149">
        <v>197014.7</v>
      </c>
      <c r="F266" s="31" t="s">
        <v>49</v>
      </c>
      <c r="G266" s="50" t="s">
        <v>16</v>
      </c>
    </row>
    <row r="267" ht="15.75" customHeight="1">
      <c r="A267" s="30" t="s">
        <v>211</v>
      </c>
      <c r="B267" s="30" t="s">
        <v>18</v>
      </c>
      <c r="C267" s="30">
        <v>2.0</v>
      </c>
      <c r="D267" s="245" t="s">
        <v>38</v>
      </c>
      <c r="E267" s="149">
        <v>171170.75</v>
      </c>
      <c r="F267" s="31" t="s">
        <v>37</v>
      </c>
      <c r="G267" s="50" t="s">
        <v>16</v>
      </c>
    </row>
    <row r="268" ht="15.75" customHeight="1">
      <c r="A268" s="30" t="s">
        <v>211</v>
      </c>
      <c r="B268" s="30" t="s">
        <v>18</v>
      </c>
      <c r="C268" s="30">
        <v>3.0</v>
      </c>
      <c r="D268" s="245" t="s">
        <v>738</v>
      </c>
      <c r="E268" s="149">
        <v>197781.02</v>
      </c>
      <c r="F268" s="31" t="s">
        <v>49</v>
      </c>
      <c r="G268" s="50" t="s">
        <v>16</v>
      </c>
    </row>
    <row r="269" ht="15.75" customHeight="1">
      <c r="A269" s="30" t="s">
        <v>211</v>
      </c>
      <c r="B269" s="30" t="s">
        <v>18</v>
      </c>
      <c r="C269" s="30">
        <v>4.0</v>
      </c>
      <c r="D269" s="245" t="s">
        <v>2596</v>
      </c>
      <c r="E269" s="149">
        <v>196276.15</v>
      </c>
      <c r="F269" s="31" t="s">
        <v>61</v>
      </c>
      <c r="G269" s="50" t="s">
        <v>16</v>
      </c>
    </row>
    <row r="270" ht="15.75" customHeight="1">
      <c r="A270" s="30" t="s">
        <v>211</v>
      </c>
      <c r="B270" s="30" t="s">
        <v>18</v>
      </c>
      <c r="C270" s="30">
        <v>5.0</v>
      </c>
      <c r="D270" s="245" t="s">
        <v>2597</v>
      </c>
      <c r="E270" s="149">
        <v>98835.52</v>
      </c>
      <c r="F270" s="31" t="s">
        <v>96</v>
      </c>
      <c r="G270" s="50" t="s">
        <v>16</v>
      </c>
    </row>
    <row r="271" ht="15.75" customHeight="1">
      <c r="A271" s="30" t="s">
        <v>211</v>
      </c>
      <c r="B271" s="30" t="s">
        <v>18</v>
      </c>
      <c r="C271" s="30">
        <v>6.0</v>
      </c>
      <c r="D271" s="245" t="s">
        <v>2591</v>
      </c>
      <c r="E271" s="149">
        <v>194789.76</v>
      </c>
      <c r="F271" s="31" t="s">
        <v>96</v>
      </c>
      <c r="G271" s="50" t="s">
        <v>16</v>
      </c>
    </row>
    <row r="272" ht="15.75" customHeight="1">
      <c r="A272" s="30" t="s">
        <v>211</v>
      </c>
      <c r="B272" s="30" t="s">
        <v>18</v>
      </c>
      <c r="C272" s="30">
        <v>7.0</v>
      </c>
      <c r="D272" s="245" t="s">
        <v>2554</v>
      </c>
      <c r="E272" s="149">
        <v>196548.06</v>
      </c>
      <c r="F272" s="31" t="s">
        <v>28</v>
      </c>
      <c r="G272" s="50" t="s">
        <v>16</v>
      </c>
    </row>
    <row r="273" ht="15.75" customHeight="1">
      <c r="A273" s="30" t="s">
        <v>211</v>
      </c>
      <c r="B273" s="30" t="s">
        <v>18</v>
      </c>
      <c r="C273" s="30">
        <v>8.0</v>
      </c>
      <c r="D273" s="245" t="s">
        <v>2549</v>
      </c>
      <c r="E273" s="149">
        <v>200000.0</v>
      </c>
      <c r="F273" s="31" t="s">
        <v>31</v>
      </c>
      <c r="G273" s="50" t="s">
        <v>16</v>
      </c>
    </row>
    <row r="274" ht="15.75" customHeight="1">
      <c r="A274" s="30" t="s">
        <v>211</v>
      </c>
      <c r="B274" s="30" t="s">
        <v>18</v>
      </c>
      <c r="C274" s="30">
        <v>9.0</v>
      </c>
      <c r="D274" s="245" t="s">
        <v>2549</v>
      </c>
      <c r="E274" s="149">
        <v>200000.0</v>
      </c>
      <c r="F274" s="31" t="s">
        <v>31</v>
      </c>
      <c r="G274" s="50" t="s">
        <v>16</v>
      </c>
    </row>
    <row r="275" ht="15.75" customHeight="1">
      <c r="A275" s="30" t="s">
        <v>212</v>
      </c>
      <c r="B275" s="30" t="s">
        <v>18</v>
      </c>
      <c r="C275" s="30">
        <v>1.0</v>
      </c>
      <c r="D275" s="245" t="s">
        <v>2199</v>
      </c>
      <c r="E275" s="149">
        <v>162209.18</v>
      </c>
      <c r="F275" s="31" t="s">
        <v>46</v>
      </c>
      <c r="G275" s="50" t="s">
        <v>16</v>
      </c>
    </row>
    <row r="276" ht="15.75" customHeight="1">
      <c r="A276" s="30" t="s">
        <v>212</v>
      </c>
      <c r="B276" s="30" t="s">
        <v>18</v>
      </c>
      <c r="C276" s="30">
        <v>2.0</v>
      </c>
      <c r="D276" s="245" t="s">
        <v>2583</v>
      </c>
      <c r="E276" s="149">
        <v>195666.14</v>
      </c>
      <c r="F276" s="31" t="s">
        <v>90</v>
      </c>
      <c r="G276" s="50" t="s">
        <v>16</v>
      </c>
    </row>
    <row r="277" ht="15.75" customHeight="1">
      <c r="A277" s="30" t="s">
        <v>212</v>
      </c>
      <c r="B277" s="30" t="s">
        <v>18</v>
      </c>
      <c r="C277" s="30">
        <v>3.0</v>
      </c>
      <c r="D277" s="245" t="s">
        <v>2199</v>
      </c>
      <c r="E277" s="149">
        <v>197169.46</v>
      </c>
      <c r="F277" s="31" t="s">
        <v>46</v>
      </c>
      <c r="G277" s="50" t="s">
        <v>16</v>
      </c>
    </row>
    <row r="278" ht="15.75" customHeight="1">
      <c r="A278" s="30" t="s">
        <v>212</v>
      </c>
      <c r="B278" s="30" t="s">
        <v>18</v>
      </c>
      <c r="C278" s="30">
        <v>4.0</v>
      </c>
      <c r="D278" s="245" t="s">
        <v>2554</v>
      </c>
      <c r="E278" s="149">
        <v>199549.5</v>
      </c>
      <c r="F278" s="31" t="s">
        <v>28</v>
      </c>
      <c r="G278" s="50" t="s">
        <v>16</v>
      </c>
    </row>
    <row r="279" ht="15.75" customHeight="1">
      <c r="A279" s="30" t="s">
        <v>212</v>
      </c>
      <c r="B279" s="30" t="s">
        <v>18</v>
      </c>
      <c r="C279" s="30">
        <v>5.0</v>
      </c>
      <c r="D279" s="245" t="s">
        <v>2598</v>
      </c>
      <c r="E279" s="149">
        <v>198306.09</v>
      </c>
      <c r="F279" s="31" t="s">
        <v>28</v>
      </c>
      <c r="G279" s="50" t="s">
        <v>16</v>
      </c>
    </row>
    <row r="280" ht="15.75" customHeight="1">
      <c r="A280" s="30" t="s">
        <v>212</v>
      </c>
      <c r="B280" s="30" t="s">
        <v>18</v>
      </c>
      <c r="C280" s="30">
        <v>6.0</v>
      </c>
      <c r="D280" s="245" t="s">
        <v>2549</v>
      </c>
      <c r="E280" s="149">
        <v>200000.0</v>
      </c>
      <c r="F280" s="31" t="s">
        <v>31</v>
      </c>
      <c r="G280" s="50" t="s">
        <v>16</v>
      </c>
    </row>
    <row r="281" ht="15.75" customHeight="1">
      <c r="A281" s="30" t="s">
        <v>212</v>
      </c>
      <c r="B281" s="30" t="s">
        <v>18</v>
      </c>
      <c r="C281" s="30">
        <v>7.0</v>
      </c>
      <c r="D281" s="245" t="s">
        <v>2554</v>
      </c>
      <c r="E281" s="149">
        <v>98982.18</v>
      </c>
      <c r="F281" s="31" t="s">
        <v>28</v>
      </c>
      <c r="G281" s="50" t="s">
        <v>16</v>
      </c>
    </row>
    <row r="282" ht="15.75" customHeight="1">
      <c r="A282" s="30" t="s">
        <v>212</v>
      </c>
      <c r="B282" s="30" t="s">
        <v>18</v>
      </c>
      <c r="C282" s="30">
        <v>8.0</v>
      </c>
      <c r="D282" s="245" t="s">
        <v>2554</v>
      </c>
      <c r="E282" s="149">
        <v>199569.47</v>
      </c>
      <c r="F282" s="31" t="s">
        <v>28</v>
      </c>
      <c r="G282" s="50" t="s">
        <v>16</v>
      </c>
    </row>
    <row r="283" ht="15.75" customHeight="1">
      <c r="A283" s="30" t="s">
        <v>212</v>
      </c>
      <c r="B283" s="30" t="s">
        <v>18</v>
      </c>
      <c r="C283" s="30">
        <v>9.0</v>
      </c>
      <c r="D283" s="245" t="s">
        <v>2554</v>
      </c>
      <c r="E283" s="149">
        <v>199489.59</v>
      </c>
      <c r="F283" s="31" t="s">
        <v>28</v>
      </c>
      <c r="G283" s="50" t="s">
        <v>16</v>
      </c>
    </row>
    <row r="284" ht="15.75" customHeight="1">
      <c r="A284" s="30" t="s">
        <v>212</v>
      </c>
      <c r="B284" s="30" t="s">
        <v>18</v>
      </c>
      <c r="C284" s="30">
        <v>10.0</v>
      </c>
      <c r="D284" s="245" t="s">
        <v>2554</v>
      </c>
      <c r="E284" s="149">
        <v>199489.59</v>
      </c>
      <c r="F284" s="31" t="s">
        <v>28</v>
      </c>
      <c r="G284" s="50" t="s">
        <v>16</v>
      </c>
    </row>
    <row r="285" ht="15.75" customHeight="1">
      <c r="A285" s="30" t="s">
        <v>213</v>
      </c>
      <c r="B285" s="30" t="s">
        <v>18</v>
      </c>
      <c r="C285" s="30">
        <v>1.0</v>
      </c>
      <c r="D285" s="245" t="s">
        <v>767</v>
      </c>
      <c r="E285" s="149">
        <v>99797.37</v>
      </c>
      <c r="F285" s="31" t="s">
        <v>76</v>
      </c>
      <c r="G285" s="50" t="s">
        <v>16</v>
      </c>
    </row>
    <row r="286" ht="15.75" customHeight="1">
      <c r="A286" s="30" t="s">
        <v>213</v>
      </c>
      <c r="B286" s="30" t="s">
        <v>18</v>
      </c>
      <c r="C286" s="30">
        <v>2.0</v>
      </c>
      <c r="D286" s="245" t="s">
        <v>2599</v>
      </c>
      <c r="E286" s="149">
        <v>18750.09</v>
      </c>
      <c r="F286" s="31" t="s">
        <v>76</v>
      </c>
      <c r="G286" s="50" t="s">
        <v>16</v>
      </c>
    </row>
    <row r="287" ht="15.75" customHeight="1">
      <c r="A287" s="30" t="s">
        <v>213</v>
      </c>
      <c r="B287" s="30" t="s">
        <v>18</v>
      </c>
      <c r="C287" s="30">
        <v>3.0</v>
      </c>
      <c r="D287" s="245" t="s">
        <v>2599</v>
      </c>
      <c r="E287" s="149">
        <v>199451.84</v>
      </c>
      <c r="F287" s="31" t="s">
        <v>76</v>
      </c>
      <c r="G287" s="50" t="s">
        <v>16</v>
      </c>
    </row>
    <row r="288" ht="15.75" customHeight="1">
      <c r="A288" s="30" t="s">
        <v>213</v>
      </c>
      <c r="B288" s="30" t="s">
        <v>18</v>
      </c>
      <c r="C288" s="30">
        <v>4.0</v>
      </c>
      <c r="D288" s="245" t="s">
        <v>767</v>
      </c>
      <c r="E288" s="149">
        <v>99730.72</v>
      </c>
      <c r="F288" s="31" t="s">
        <v>76</v>
      </c>
      <c r="G288" s="50" t="s">
        <v>16</v>
      </c>
    </row>
    <row r="289" ht="15.75" customHeight="1">
      <c r="A289" s="30" t="s">
        <v>213</v>
      </c>
      <c r="B289" s="30" t="s">
        <v>18</v>
      </c>
      <c r="C289" s="30">
        <v>5.0</v>
      </c>
      <c r="D289" s="245" t="s">
        <v>87</v>
      </c>
      <c r="E289" s="149">
        <v>199024.8</v>
      </c>
      <c r="F289" s="31" t="s">
        <v>87</v>
      </c>
      <c r="G289" s="50" t="s">
        <v>16</v>
      </c>
    </row>
    <row r="290" ht="15.75" customHeight="1">
      <c r="A290" s="30" t="s">
        <v>213</v>
      </c>
      <c r="B290" s="30" t="s">
        <v>18</v>
      </c>
      <c r="C290" s="30">
        <v>6.0</v>
      </c>
      <c r="D290" s="245" t="s">
        <v>767</v>
      </c>
      <c r="E290" s="149">
        <v>99974.02</v>
      </c>
      <c r="F290" s="31" t="s">
        <v>76</v>
      </c>
      <c r="G290" s="50" t="s">
        <v>16</v>
      </c>
    </row>
    <row r="291" ht="15.75" customHeight="1">
      <c r="A291" s="30" t="s">
        <v>213</v>
      </c>
      <c r="B291" s="30" t="s">
        <v>18</v>
      </c>
      <c r="C291" s="30">
        <v>7.0</v>
      </c>
      <c r="D291" s="245" t="s">
        <v>2600</v>
      </c>
      <c r="E291" s="149">
        <v>197126.72</v>
      </c>
      <c r="F291" s="31" t="s">
        <v>52</v>
      </c>
      <c r="G291" s="50" t="s">
        <v>16</v>
      </c>
    </row>
    <row r="292" ht="15.75" customHeight="1">
      <c r="A292" s="30" t="s">
        <v>213</v>
      </c>
      <c r="B292" s="30" t="s">
        <v>18</v>
      </c>
      <c r="C292" s="30">
        <v>8.0</v>
      </c>
      <c r="D292" s="245" t="s">
        <v>2601</v>
      </c>
      <c r="E292" s="149">
        <v>197579.2</v>
      </c>
      <c r="F292" s="31" t="s">
        <v>70</v>
      </c>
      <c r="G292" s="50" t="s">
        <v>16</v>
      </c>
    </row>
    <row r="293" ht="15.75" customHeight="1">
      <c r="A293" s="30" t="s">
        <v>213</v>
      </c>
      <c r="B293" s="30" t="s">
        <v>18</v>
      </c>
      <c r="C293" s="30">
        <v>9.0</v>
      </c>
      <c r="D293" s="245" t="s">
        <v>2549</v>
      </c>
      <c r="E293" s="149">
        <v>199920.0</v>
      </c>
      <c r="F293" s="31" t="s">
        <v>31</v>
      </c>
      <c r="G293" s="50" t="s">
        <v>16</v>
      </c>
    </row>
    <row r="294" ht="15.75" customHeight="1">
      <c r="A294" s="246" t="s">
        <v>213</v>
      </c>
      <c r="B294" s="246" t="s">
        <v>18</v>
      </c>
      <c r="C294" s="246">
        <v>10.0</v>
      </c>
      <c r="D294" s="247" t="s">
        <v>767</v>
      </c>
      <c r="E294" s="248">
        <v>199489.59</v>
      </c>
      <c r="F294" s="249" t="s">
        <v>76</v>
      </c>
      <c r="G294" s="50" t="s">
        <v>16</v>
      </c>
    </row>
    <row r="295" ht="15.75" customHeight="1">
      <c r="A295" s="30" t="s">
        <v>154</v>
      </c>
      <c r="B295" s="30" t="s">
        <v>23</v>
      </c>
      <c r="C295" s="30">
        <v>1.0</v>
      </c>
      <c r="D295" s="245" t="s">
        <v>2199</v>
      </c>
      <c r="E295" s="149">
        <v>196518.31</v>
      </c>
      <c r="F295" s="31" t="s">
        <v>46</v>
      </c>
      <c r="G295" s="50" t="s">
        <v>16</v>
      </c>
    </row>
    <row r="296" ht="15.75" customHeight="1">
      <c r="A296" s="30" t="s">
        <v>154</v>
      </c>
      <c r="B296" s="30" t="s">
        <v>23</v>
      </c>
      <c r="C296" s="30">
        <v>2.0</v>
      </c>
      <c r="D296" s="245" t="s">
        <v>2554</v>
      </c>
      <c r="E296" s="149">
        <v>199689.28</v>
      </c>
      <c r="F296" s="31" t="s">
        <v>28</v>
      </c>
      <c r="G296" s="50" t="s">
        <v>16</v>
      </c>
    </row>
    <row r="297" ht="15.75" customHeight="1">
      <c r="A297" s="30" t="s">
        <v>154</v>
      </c>
      <c r="B297" s="30" t="s">
        <v>23</v>
      </c>
      <c r="C297" s="30">
        <v>3.0</v>
      </c>
      <c r="D297" s="245" t="s">
        <v>733</v>
      </c>
      <c r="E297" s="149">
        <v>165155.88</v>
      </c>
      <c r="F297" s="31" t="s">
        <v>108</v>
      </c>
      <c r="G297" s="50" t="s">
        <v>16</v>
      </c>
    </row>
    <row r="298" ht="15.75" customHeight="1">
      <c r="A298" s="30" t="s">
        <v>154</v>
      </c>
      <c r="B298" s="30" t="s">
        <v>23</v>
      </c>
      <c r="C298" s="30">
        <v>4.0</v>
      </c>
      <c r="D298" s="245" t="s">
        <v>767</v>
      </c>
      <c r="E298" s="149">
        <v>165173.76</v>
      </c>
      <c r="F298" s="31" t="s">
        <v>76</v>
      </c>
      <c r="G298" s="50" t="s">
        <v>16</v>
      </c>
    </row>
    <row r="299" ht="15.75" customHeight="1">
      <c r="A299" s="30" t="s">
        <v>154</v>
      </c>
      <c r="B299" s="30" t="s">
        <v>23</v>
      </c>
      <c r="C299" s="30">
        <v>5.0</v>
      </c>
      <c r="D299" s="245" t="s">
        <v>767</v>
      </c>
      <c r="E299" s="149">
        <v>164113.08</v>
      </c>
      <c r="F299" s="31" t="s">
        <v>76</v>
      </c>
      <c r="G299" s="50" t="s">
        <v>16</v>
      </c>
    </row>
    <row r="300" ht="15.75" customHeight="1">
      <c r="A300" s="30" t="s">
        <v>154</v>
      </c>
      <c r="B300" s="30" t="s">
        <v>23</v>
      </c>
      <c r="C300" s="30">
        <v>6.0</v>
      </c>
      <c r="D300" s="245" t="s">
        <v>2602</v>
      </c>
      <c r="E300" s="149">
        <v>170509.48</v>
      </c>
      <c r="F300" s="31" t="s">
        <v>96</v>
      </c>
      <c r="G300" s="50" t="s">
        <v>16</v>
      </c>
    </row>
    <row r="301" ht="15.75" customHeight="1">
      <c r="A301" s="30" t="s">
        <v>154</v>
      </c>
      <c r="B301" s="30" t="s">
        <v>23</v>
      </c>
      <c r="C301" s="30">
        <v>7.0</v>
      </c>
      <c r="D301" s="245" t="s">
        <v>2583</v>
      </c>
      <c r="E301" s="149">
        <v>174759.41</v>
      </c>
      <c r="F301" s="31" t="s">
        <v>90</v>
      </c>
      <c r="G301" s="50" t="s">
        <v>16</v>
      </c>
    </row>
    <row r="302" ht="15.75" customHeight="1">
      <c r="A302" s="30" t="s">
        <v>154</v>
      </c>
      <c r="B302" s="30" t="s">
        <v>23</v>
      </c>
      <c r="C302" s="30">
        <v>8.0</v>
      </c>
      <c r="D302" s="245" t="s">
        <v>2199</v>
      </c>
      <c r="E302" s="149">
        <v>179525.81</v>
      </c>
      <c r="F302" s="31" t="s">
        <v>46</v>
      </c>
      <c r="G302" s="50" t="s">
        <v>16</v>
      </c>
    </row>
    <row r="303" ht="15.75" customHeight="1">
      <c r="A303" s="30" t="s">
        <v>155</v>
      </c>
      <c r="B303" s="30" t="s">
        <v>23</v>
      </c>
      <c r="C303" s="30">
        <v>1.0</v>
      </c>
      <c r="D303" s="245" t="s">
        <v>1026</v>
      </c>
      <c r="E303" s="149">
        <v>198655.26</v>
      </c>
      <c r="F303" s="31" t="s">
        <v>55</v>
      </c>
      <c r="G303" s="50" t="s">
        <v>16</v>
      </c>
    </row>
    <row r="304" ht="15.75" customHeight="1">
      <c r="A304" s="30" t="s">
        <v>155</v>
      </c>
      <c r="B304" s="30" t="s">
        <v>23</v>
      </c>
      <c r="C304" s="30">
        <v>2.0</v>
      </c>
      <c r="D304" s="245" t="s">
        <v>1026</v>
      </c>
      <c r="E304" s="149">
        <v>198699.04</v>
      </c>
      <c r="F304" s="31" t="s">
        <v>55</v>
      </c>
      <c r="G304" s="50" t="s">
        <v>16</v>
      </c>
    </row>
    <row r="305" ht="15.75" customHeight="1">
      <c r="A305" s="30" t="s">
        <v>155</v>
      </c>
      <c r="B305" s="30" t="s">
        <v>23</v>
      </c>
      <c r="C305" s="30">
        <v>3.0</v>
      </c>
      <c r="D305" s="245" t="s">
        <v>2199</v>
      </c>
      <c r="E305" s="149">
        <v>198998.27</v>
      </c>
      <c r="F305" s="31" t="s">
        <v>46</v>
      </c>
      <c r="G305" s="50" t="s">
        <v>16</v>
      </c>
    </row>
    <row r="306" ht="15.75" customHeight="1">
      <c r="A306" s="30" t="s">
        <v>155</v>
      </c>
      <c r="B306" s="30" t="s">
        <v>23</v>
      </c>
      <c r="C306" s="30">
        <v>4.0</v>
      </c>
      <c r="D306" s="245" t="s">
        <v>2199</v>
      </c>
      <c r="E306" s="149">
        <v>198241.88</v>
      </c>
      <c r="F306" s="31" t="s">
        <v>46</v>
      </c>
      <c r="G306" s="50" t="s">
        <v>16</v>
      </c>
    </row>
    <row r="307" ht="15.75" customHeight="1">
      <c r="A307" s="30" t="s">
        <v>155</v>
      </c>
      <c r="B307" s="30" t="s">
        <v>23</v>
      </c>
      <c r="C307" s="30">
        <v>5.0</v>
      </c>
      <c r="D307" s="245" t="s">
        <v>2199</v>
      </c>
      <c r="E307" s="149">
        <v>195299.91</v>
      </c>
      <c r="F307" s="31" t="s">
        <v>46</v>
      </c>
      <c r="G307" s="50" t="s">
        <v>16</v>
      </c>
    </row>
    <row r="308" ht="15.75" customHeight="1">
      <c r="A308" s="30" t="s">
        <v>155</v>
      </c>
      <c r="B308" s="30" t="s">
        <v>23</v>
      </c>
      <c r="C308" s="30">
        <v>6.0</v>
      </c>
      <c r="D308" s="245" t="s">
        <v>2199</v>
      </c>
      <c r="E308" s="149">
        <v>199502.5</v>
      </c>
      <c r="F308" s="31" t="s">
        <v>46</v>
      </c>
      <c r="G308" s="50" t="s">
        <v>16</v>
      </c>
    </row>
    <row r="309" ht="15.75" customHeight="1">
      <c r="A309" s="30" t="s">
        <v>155</v>
      </c>
      <c r="B309" s="30" t="s">
        <v>23</v>
      </c>
      <c r="C309" s="30">
        <v>7.0</v>
      </c>
      <c r="D309" s="245" t="s">
        <v>2554</v>
      </c>
      <c r="E309" s="149">
        <v>178055.8</v>
      </c>
      <c r="F309" s="31" t="s">
        <v>28</v>
      </c>
      <c r="G309" s="50" t="s">
        <v>16</v>
      </c>
    </row>
    <row r="310" ht="15.75" customHeight="1">
      <c r="A310" s="30" t="s">
        <v>155</v>
      </c>
      <c r="B310" s="30" t="s">
        <v>23</v>
      </c>
      <c r="C310" s="30">
        <v>8.0</v>
      </c>
      <c r="D310" s="245" t="s">
        <v>2199</v>
      </c>
      <c r="E310" s="149">
        <v>198746.88</v>
      </c>
      <c r="F310" s="31" t="s">
        <v>46</v>
      </c>
      <c r="G310" s="50" t="s">
        <v>16</v>
      </c>
    </row>
    <row r="311" ht="15.75" customHeight="1">
      <c r="A311" s="30" t="s">
        <v>155</v>
      </c>
      <c r="B311" s="30" t="s">
        <v>23</v>
      </c>
      <c r="C311" s="30">
        <v>9.0</v>
      </c>
      <c r="D311" s="245" t="s">
        <v>2199</v>
      </c>
      <c r="E311" s="149">
        <v>199005.22</v>
      </c>
      <c r="F311" s="31" t="s">
        <v>46</v>
      </c>
      <c r="G311" s="50" t="s">
        <v>16</v>
      </c>
    </row>
    <row r="312" ht="15.75" customHeight="1">
      <c r="A312" s="30" t="s">
        <v>155</v>
      </c>
      <c r="B312" s="30" t="s">
        <v>23</v>
      </c>
      <c r="C312" s="30">
        <v>10.0</v>
      </c>
      <c r="D312" s="245" t="s">
        <v>2199</v>
      </c>
      <c r="E312" s="149">
        <v>195940.23</v>
      </c>
      <c r="F312" s="31" t="s">
        <v>46</v>
      </c>
      <c r="G312" s="50" t="s">
        <v>16</v>
      </c>
    </row>
    <row r="313" ht="15.75" customHeight="1">
      <c r="A313" s="30" t="s">
        <v>156</v>
      </c>
      <c r="B313" s="30" t="s">
        <v>23</v>
      </c>
      <c r="C313" s="30">
        <v>1.0</v>
      </c>
      <c r="D313" s="245" t="s">
        <v>2199</v>
      </c>
      <c r="E313" s="149">
        <v>199300.89</v>
      </c>
      <c r="F313" s="31" t="s">
        <v>46</v>
      </c>
      <c r="G313" s="50" t="s">
        <v>16</v>
      </c>
    </row>
    <row r="314" ht="15.75" customHeight="1">
      <c r="A314" s="30" t="s">
        <v>156</v>
      </c>
      <c r="B314" s="30" t="s">
        <v>23</v>
      </c>
      <c r="C314" s="30">
        <v>2.0</v>
      </c>
      <c r="D314" s="245" t="s">
        <v>733</v>
      </c>
      <c r="E314" s="149">
        <v>193686.26</v>
      </c>
      <c r="F314" s="31" t="s">
        <v>108</v>
      </c>
      <c r="G314" s="50" t="s">
        <v>16</v>
      </c>
    </row>
    <row r="315" ht="15.75" customHeight="1">
      <c r="A315" s="30" t="s">
        <v>156</v>
      </c>
      <c r="B315" s="30" t="s">
        <v>23</v>
      </c>
      <c r="C315" s="30">
        <v>3.0</v>
      </c>
      <c r="D315" s="245" t="s">
        <v>767</v>
      </c>
      <c r="E315" s="149">
        <v>193614.02</v>
      </c>
      <c r="F315" s="31" t="s">
        <v>76</v>
      </c>
      <c r="G315" s="50" t="s">
        <v>16</v>
      </c>
    </row>
    <row r="316" ht="15.75" customHeight="1">
      <c r="A316" s="30" t="s">
        <v>156</v>
      </c>
      <c r="B316" s="30" t="s">
        <v>23</v>
      </c>
      <c r="C316" s="30">
        <v>4.0</v>
      </c>
      <c r="D316" s="245" t="s">
        <v>1026</v>
      </c>
      <c r="E316" s="149">
        <v>193955.53</v>
      </c>
      <c r="F316" s="31" t="s">
        <v>55</v>
      </c>
      <c r="G316" s="50" t="s">
        <v>16</v>
      </c>
    </row>
    <row r="317" ht="15.75" customHeight="1">
      <c r="A317" s="30" t="s">
        <v>156</v>
      </c>
      <c r="B317" s="30" t="s">
        <v>23</v>
      </c>
      <c r="C317" s="30">
        <v>5.0</v>
      </c>
      <c r="D317" s="245" t="s">
        <v>2592</v>
      </c>
      <c r="E317" s="149">
        <v>196661.6</v>
      </c>
      <c r="F317" s="31" t="s">
        <v>46</v>
      </c>
      <c r="G317" s="50" t="s">
        <v>16</v>
      </c>
    </row>
    <row r="318" ht="15.75" customHeight="1">
      <c r="A318" s="30" t="s">
        <v>156</v>
      </c>
      <c r="B318" s="30" t="s">
        <v>23</v>
      </c>
      <c r="C318" s="30">
        <v>6.0</v>
      </c>
      <c r="D318" s="245" t="s">
        <v>1566</v>
      </c>
      <c r="E318" s="149">
        <v>199686.12</v>
      </c>
      <c r="F318" s="31" t="s">
        <v>96</v>
      </c>
      <c r="G318" s="50" t="s">
        <v>16</v>
      </c>
    </row>
    <row r="319" ht="15.75" customHeight="1">
      <c r="A319" s="30" t="s">
        <v>156</v>
      </c>
      <c r="B319" s="30" t="s">
        <v>23</v>
      </c>
      <c r="C319" s="30">
        <v>7.0</v>
      </c>
      <c r="D319" s="245" t="s">
        <v>2199</v>
      </c>
      <c r="E319" s="149">
        <v>199590.61</v>
      </c>
      <c r="F319" s="31" t="s">
        <v>46</v>
      </c>
      <c r="G319" s="50" t="s">
        <v>16</v>
      </c>
    </row>
    <row r="320" ht="15.75" customHeight="1">
      <c r="A320" s="30" t="s">
        <v>156</v>
      </c>
      <c r="B320" s="30" t="s">
        <v>23</v>
      </c>
      <c r="C320" s="30">
        <v>8.0</v>
      </c>
      <c r="D320" s="245" t="s">
        <v>2603</v>
      </c>
      <c r="E320" s="149">
        <v>193450.16</v>
      </c>
      <c r="F320" s="31" t="s">
        <v>96</v>
      </c>
      <c r="G320" s="50" t="s">
        <v>16</v>
      </c>
    </row>
    <row r="321" ht="15.75" customHeight="1">
      <c r="A321" s="30" t="s">
        <v>156</v>
      </c>
      <c r="B321" s="30" t="s">
        <v>23</v>
      </c>
      <c r="C321" s="30">
        <v>9.0</v>
      </c>
      <c r="D321" s="245" t="s">
        <v>733</v>
      </c>
      <c r="E321" s="149">
        <v>193450.16</v>
      </c>
      <c r="F321" s="31" t="s">
        <v>108</v>
      </c>
      <c r="G321" s="50" t="s">
        <v>16</v>
      </c>
    </row>
    <row r="322" ht="15.75" customHeight="1">
      <c r="A322" s="30" t="s">
        <v>156</v>
      </c>
      <c r="B322" s="30" t="s">
        <v>23</v>
      </c>
      <c r="C322" s="30">
        <v>10.0</v>
      </c>
      <c r="D322" s="245" t="s">
        <v>2554</v>
      </c>
      <c r="E322" s="149">
        <v>198370.0</v>
      </c>
      <c r="F322" s="31" t="s">
        <v>28</v>
      </c>
      <c r="G322" s="50" t="s">
        <v>16</v>
      </c>
    </row>
    <row r="323" ht="15.75" customHeight="1">
      <c r="A323" s="30" t="s">
        <v>157</v>
      </c>
      <c r="B323" s="30" t="s">
        <v>23</v>
      </c>
      <c r="C323" s="30">
        <v>1.0</v>
      </c>
      <c r="D323" s="245" t="s">
        <v>2604</v>
      </c>
      <c r="E323" s="149">
        <v>200000.0</v>
      </c>
      <c r="F323" s="31" t="s">
        <v>123</v>
      </c>
      <c r="G323" s="50" t="s">
        <v>16</v>
      </c>
    </row>
    <row r="324" ht="15.75" customHeight="1">
      <c r="A324" s="30" t="s">
        <v>157</v>
      </c>
      <c r="B324" s="30" t="s">
        <v>23</v>
      </c>
      <c r="C324" s="30">
        <v>2.0</v>
      </c>
      <c r="D324" s="245" t="s">
        <v>2554</v>
      </c>
      <c r="E324" s="149">
        <v>176860.0</v>
      </c>
      <c r="F324" s="31" t="s">
        <v>28</v>
      </c>
      <c r="G324" s="50" t="s">
        <v>16</v>
      </c>
    </row>
    <row r="325" ht="15.75" customHeight="1">
      <c r="A325" s="30" t="s">
        <v>157</v>
      </c>
      <c r="B325" s="30" t="s">
        <v>23</v>
      </c>
      <c r="C325" s="30">
        <v>3.0</v>
      </c>
      <c r="D325" s="245" t="s">
        <v>2592</v>
      </c>
      <c r="E325" s="149">
        <v>195267.99</v>
      </c>
      <c r="F325" s="31" t="s">
        <v>46</v>
      </c>
      <c r="G325" s="50" t="s">
        <v>16</v>
      </c>
    </row>
    <row r="326" ht="15.75" customHeight="1">
      <c r="A326" s="30" t="s">
        <v>157</v>
      </c>
      <c r="B326" s="30" t="s">
        <v>23</v>
      </c>
      <c r="C326" s="30">
        <v>4.0</v>
      </c>
      <c r="D326" s="245" t="s">
        <v>2199</v>
      </c>
      <c r="E326" s="149">
        <v>197026.66</v>
      </c>
      <c r="F326" s="31" t="s">
        <v>46</v>
      </c>
      <c r="G326" s="50" t="s">
        <v>16</v>
      </c>
    </row>
    <row r="327" ht="15.75" customHeight="1">
      <c r="A327" s="30" t="s">
        <v>157</v>
      </c>
      <c r="B327" s="30" t="s">
        <v>23</v>
      </c>
      <c r="C327" s="30">
        <v>5.0</v>
      </c>
      <c r="D327" s="245" t="s">
        <v>2592</v>
      </c>
      <c r="E327" s="149">
        <v>198373.82</v>
      </c>
      <c r="F327" s="31" t="s">
        <v>46</v>
      </c>
      <c r="G327" s="50" t="s">
        <v>16</v>
      </c>
    </row>
    <row r="328" ht="15.75" customHeight="1">
      <c r="A328" s="30" t="s">
        <v>157</v>
      </c>
      <c r="B328" s="30" t="s">
        <v>23</v>
      </c>
      <c r="C328" s="30">
        <v>6.0</v>
      </c>
      <c r="D328" s="245" t="s">
        <v>733</v>
      </c>
      <c r="E328" s="149">
        <v>191622.6</v>
      </c>
      <c r="F328" s="31" t="s">
        <v>108</v>
      </c>
      <c r="G328" s="50" t="s">
        <v>16</v>
      </c>
    </row>
    <row r="329" ht="15.75" customHeight="1">
      <c r="A329" s="30" t="s">
        <v>157</v>
      </c>
      <c r="B329" s="30" t="s">
        <v>23</v>
      </c>
      <c r="C329" s="30">
        <v>7.0</v>
      </c>
      <c r="D329" s="245" t="s">
        <v>767</v>
      </c>
      <c r="E329" s="149">
        <v>198984.07</v>
      </c>
      <c r="F329" s="31" t="s">
        <v>76</v>
      </c>
      <c r="G329" s="50" t="s">
        <v>16</v>
      </c>
    </row>
    <row r="330" ht="15.75" customHeight="1">
      <c r="A330" s="30" t="s">
        <v>157</v>
      </c>
      <c r="B330" s="30" t="s">
        <v>23</v>
      </c>
      <c r="C330" s="30">
        <v>8.0</v>
      </c>
      <c r="D330" s="245" t="s">
        <v>2583</v>
      </c>
      <c r="E330" s="149">
        <v>198984.07</v>
      </c>
      <c r="F330" s="31" t="s">
        <v>90</v>
      </c>
      <c r="G330" s="50" t="s">
        <v>16</v>
      </c>
    </row>
    <row r="331" ht="15.75" customHeight="1">
      <c r="A331" s="30" t="s">
        <v>157</v>
      </c>
      <c r="B331" s="30" t="s">
        <v>23</v>
      </c>
      <c r="C331" s="30">
        <v>9.0</v>
      </c>
      <c r="D331" s="245" t="s">
        <v>767</v>
      </c>
      <c r="E331" s="149">
        <v>191993.97</v>
      </c>
      <c r="F331" s="31" t="s">
        <v>76</v>
      </c>
      <c r="G331" s="50" t="s">
        <v>16</v>
      </c>
    </row>
    <row r="332" ht="15.75" customHeight="1">
      <c r="A332" s="30" t="s">
        <v>157</v>
      </c>
      <c r="B332" s="30" t="s">
        <v>23</v>
      </c>
      <c r="C332" s="30">
        <v>10.0</v>
      </c>
      <c r="D332" s="245" t="s">
        <v>2574</v>
      </c>
      <c r="E332" s="149">
        <v>199962.87</v>
      </c>
      <c r="F332" s="31" t="s">
        <v>28</v>
      </c>
      <c r="G332" s="50" t="s">
        <v>16</v>
      </c>
    </row>
    <row r="333" ht="15.75" customHeight="1">
      <c r="A333" s="30" t="s">
        <v>158</v>
      </c>
      <c r="B333" s="30" t="s">
        <v>23</v>
      </c>
      <c r="C333" s="30">
        <v>1.0</v>
      </c>
      <c r="D333" s="245" t="s">
        <v>2604</v>
      </c>
      <c r="E333" s="149">
        <v>200000.0</v>
      </c>
      <c r="F333" s="31" t="s">
        <v>123</v>
      </c>
      <c r="G333" s="50" t="s">
        <v>16</v>
      </c>
    </row>
    <row r="334" ht="15.75" customHeight="1">
      <c r="A334" s="30" t="s">
        <v>158</v>
      </c>
      <c r="B334" s="30" t="s">
        <v>23</v>
      </c>
      <c r="C334" s="30">
        <v>2.0</v>
      </c>
      <c r="D334" s="245" t="s">
        <v>2574</v>
      </c>
      <c r="E334" s="149">
        <v>199986.0</v>
      </c>
      <c r="F334" s="31" t="s">
        <v>28</v>
      </c>
      <c r="G334" s="50" t="s">
        <v>16</v>
      </c>
    </row>
    <row r="335" ht="15.75" customHeight="1">
      <c r="A335" s="30" t="s">
        <v>158</v>
      </c>
      <c r="B335" s="30" t="s">
        <v>23</v>
      </c>
      <c r="C335" s="30">
        <v>3.0</v>
      </c>
      <c r="D335" s="245" t="s">
        <v>2604</v>
      </c>
      <c r="E335" s="149">
        <v>200000.0</v>
      </c>
      <c r="F335" s="31" t="s">
        <v>123</v>
      </c>
      <c r="G335" s="50" t="s">
        <v>16</v>
      </c>
    </row>
    <row r="336" ht="15.75" customHeight="1">
      <c r="A336" s="30" t="s">
        <v>158</v>
      </c>
      <c r="B336" s="30" t="s">
        <v>23</v>
      </c>
      <c r="C336" s="30">
        <v>4.0</v>
      </c>
      <c r="D336" s="245" t="s">
        <v>748</v>
      </c>
      <c r="E336" s="149">
        <v>185570.94</v>
      </c>
      <c r="F336" s="31" t="s">
        <v>111</v>
      </c>
      <c r="G336" s="50" t="s">
        <v>16</v>
      </c>
    </row>
    <row r="337" ht="15.75" customHeight="1">
      <c r="A337" s="30" t="s">
        <v>158</v>
      </c>
      <c r="B337" s="30" t="s">
        <v>23</v>
      </c>
      <c r="C337" s="30">
        <v>5.0</v>
      </c>
      <c r="D337" s="245" t="s">
        <v>2199</v>
      </c>
      <c r="E337" s="149">
        <v>164792.35</v>
      </c>
      <c r="F337" s="31" t="s">
        <v>46</v>
      </c>
      <c r="G337" s="50" t="s">
        <v>16</v>
      </c>
    </row>
    <row r="338" ht="15.75" customHeight="1">
      <c r="A338" s="30" t="s">
        <v>158</v>
      </c>
      <c r="B338" s="30" t="s">
        <v>23</v>
      </c>
      <c r="C338" s="30">
        <v>6.0</v>
      </c>
      <c r="D338" s="245" t="s">
        <v>1026</v>
      </c>
      <c r="E338" s="149">
        <v>163029.88</v>
      </c>
      <c r="F338" s="31" t="s">
        <v>55</v>
      </c>
      <c r="G338" s="50" t="s">
        <v>16</v>
      </c>
    </row>
    <row r="339" ht="15.75" customHeight="1">
      <c r="A339" s="30" t="s">
        <v>158</v>
      </c>
      <c r="B339" s="30" t="s">
        <v>23</v>
      </c>
      <c r="C339" s="30">
        <v>7.0</v>
      </c>
      <c r="D339" s="245" t="s">
        <v>2554</v>
      </c>
      <c r="E339" s="149">
        <v>138859.0</v>
      </c>
      <c r="F339" s="31" t="s">
        <v>28</v>
      </c>
      <c r="G339" s="50" t="s">
        <v>16</v>
      </c>
    </row>
    <row r="340" ht="15.75" customHeight="1">
      <c r="A340" s="30" t="s">
        <v>158</v>
      </c>
      <c r="B340" s="30" t="s">
        <v>23</v>
      </c>
      <c r="C340" s="30">
        <v>8.0</v>
      </c>
      <c r="D340" s="245" t="s">
        <v>2199</v>
      </c>
      <c r="E340" s="149">
        <v>167488.68</v>
      </c>
      <c r="F340" s="31" t="s">
        <v>46</v>
      </c>
      <c r="G340" s="50" t="s">
        <v>16</v>
      </c>
    </row>
    <row r="341" ht="15.75" customHeight="1">
      <c r="A341" s="30" t="s">
        <v>159</v>
      </c>
      <c r="B341" s="30" t="s">
        <v>23</v>
      </c>
      <c r="C341" s="30">
        <v>1.0</v>
      </c>
      <c r="D341" s="245" t="s">
        <v>2604</v>
      </c>
      <c r="E341" s="149">
        <v>200000.0</v>
      </c>
      <c r="F341" s="31" t="s">
        <v>123</v>
      </c>
      <c r="G341" s="50" t="s">
        <v>16</v>
      </c>
    </row>
    <row r="342" ht="15.75" customHeight="1">
      <c r="A342" s="30" t="s">
        <v>159</v>
      </c>
      <c r="B342" s="30" t="s">
        <v>23</v>
      </c>
      <c r="C342" s="30">
        <v>2.0</v>
      </c>
      <c r="D342" s="245" t="s">
        <v>2605</v>
      </c>
      <c r="E342" s="149">
        <v>197214.46</v>
      </c>
      <c r="F342" s="31" t="s">
        <v>123</v>
      </c>
      <c r="G342" s="50" t="s">
        <v>16</v>
      </c>
    </row>
    <row r="343" ht="15.75" customHeight="1">
      <c r="A343" s="30" t="s">
        <v>159</v>
      </c>
      <c r="B343" s="30" t="s">
        <v>23</v>
      </c>
      <c r="C343" s="30">
        <v>3.0</v>
      </c>
      <c r="D343" s="245" t="s">
        <v>2592</v>
      </c>
      <c r="E343" s="149">
        <v>194217.2</v>
      </c>
      <c r="F343" s="31" t="s">
        <v>46</v>
      </c>
      <c r="G343" s="50" t="s">
        <v>16</v>
      </c>
    </row>
    <row r="344" ht="15.75" customHeight="1">
      <c r="A344" s="30" t="s">
        <v>159</v>
      </c>
      <c r="B344" s="30" t="s">
        <v>23</v>
      </c>
      <c r="C344" s="30">
        <v>4.0</v>
      </c>
      <c r="D344" s="245" t="s">
        <v>2199</v>
      </c>
      <c r="E344" s="149">
        <v>197844.23</v>
      </c>
      <c r="F344" s="31" t="s">
        <v>46</v>
      </c>
      <c r="G344" s="50" t="s">
        <v>16</v>
      </c>
    </row>
    <row r="345" ht="15.75" customHeight="1">
      <c r="A345" s="30" t="s">
        <v>159</v>
      </c>
      <c r="B345" s="30" t="s">
        <v>23</v>
      </c>
      <c r="C345" s="30">
        <v>5.0</v>
      </c>
      <c r="D345" s="245" t="s">
        <v>2199</v>
      </c>
      <c r="E345" s="149">
        <v>197792.57</v>
      </c>
      <c r="F345" s="31" t="s">
        <v>46</v>
      </c>
      <c r="G345" s="50" t="s">
        <v>16</v>
      </c>
    </row>
    <row r="346" ht="15.75" customHeight="1">
      <c r="A346" s="30" t="s">
        <v>159</v>
      </c>
      <c r="B346" s="30" t="s">
        <v>23</v>
      </c>
      <c r="C346" s="30">
        <v>6.0</v>
      </c>
      <c r="D346" s="245" t="s">
        <v>2199</v>
      </c>
      <c r="E346" s="149">
        <v>171446.72</v>
      </c>
      <c r="F346" s="31" t="s">
        <v>46</v>
      </c>
      <c r="G346" s="50" t="s">
        <v>16</v>
      </c>
    </row>
    <row r="347" ht="15.75" customHeight="1">
      <c r="A347" s="30" t="s">
        <v>159</v>
      </c>
      <c r="B347" s="30" t="s">
        <v>23</v>
      </c>
      <c r="C347" s="30">
        <v>7.0</v>
      </c>
      <c r="D347" s="245" t="s">
        <v>2199</v>
      </c>
      <c r="E347" s="149">
        <v>197638.22</v>
      </c>
      <c r="F347" s="31" t="s">
        <v>46</v>
      </c>
      <c r="G347" s="50" t="s">
        <v>16</v>
      </c>
    </row>
    <row r="348" ht="15.75" customHeight="1">
      <c r="A348" s="30" t="s">
        <v>159</v>
      </c>
      <c r="B348" s="30" t="s">
        <v>23</v>
      </c>
      <c r="C348" s="30">
        <v>8.0</v>
      </c>
      <c r="D348" s="245" t="s">
        <v>2199</v>
      </c>
      <c r="E348" s="149">
        <v>197971.4</v>
      </c>
      <c r="F348" s="31" t="s">
        <v>46</v>
      </c>
      <c r="G348" s="50" t="s">
        <v>16</v>
      </c>
    </row>
    <row r="349" ht="15.75" customHeight="1">
      <c r="A349" s="30" t="s">
        <v>159</v>
      </c>
      <c r="B349" s="30" t="s">
        <v>23</v>
      </c>
      <c r="C349" s="30">
        <v>9.0</v>
      </c>
      <c r="D349" s="245" t="s">
        <v>2199</v>
      </c>
      <c r="E349" s="149">
        <v>197397.29</v>
      </c>
      <c r="F349" s="31" t="s">
        <v>46</v>
      </c>
      <c r="G349" s="50" t="s">
        <v>16</v>
      </c>
    </row>
    <row r="350" ht="15.75" customHeight="1">
      <c r="A350" s="30" t="s">
        <v>159</v>
      </c>
      <c r="B350" s="30" t="s">
        <v>23</v>
      </c>
      <c r="C350" s="30">
        <v>10.0</v>
      </c>
      <c r="D350" s="245" t="s">
        <v>2199</v>
      </c>
      <c r="E350" s="149">
        <v>195574.42</v>
      </c>
      <c r="F350" s="31" t="s">
        <v>46</v>
      </c>
      <c r="G350" s="50" t="s">
        <v>16</v>
      </c>
    </row>
    <row r="351" ht="15.75" customHeight="1">
      <c r="A351" s="30" t="s">
        <v>160</v>
      </c>
      <c r="B351" s="30" t="s">
        <v>23</v>
      </c>
      <c r="C351" s="30">
        <v>1.0</v>
      </c>
      <c r="D351" s="245" t="s">
        <v>2604</v>
      </c>
      <c r="E351" s="149">
        <v>200000.0</v>
      </c>
      <c r="F351" s="31" t="s">
        <v>123</v>
      </c>
      <c r="G351" s="50" t="s">
        <v>16</v>
      </c>
    </row>
    <row r="352" ht="15.75" customHeight="1">
      <c r="A352" s="30" t="s">
        <v>160</v>
      </c>
      <c r="B352" s="30" t="s">
        <v>23</v>
      </c>
      <c r="C352" s="30">
        <v>2.0</v>
      </c>
      <c r="D352" s="245" t="s">
        <v>2604</v>
      </c>
      <c r="E352" s="149">
        <v>200000.0</v>
      </c>
      <c r="F352" s="31" t="s">
        <v>123</v>
      </c>
      <c r="G352" s="50" t="s">
        <v>16</v>
      </c>
    </row>
    <row r="353" ht="15.75" customHeight="1">
      <c r="A353" s="30" t="s">
        <v>160</v>
      </c>
      <c r="B353" s="30" t="s">
        <v>23</v>
      </c>
      <c r="C353" s="30">
        <v>3.0</v>
      </c>
      <c r="D353" s="245" t="s">
        <v>748</v>
      </c>
      <c r="E353" s="149">
        <v>145344.68</v>
      </c>
      <c r="F353" s="31" t="s">
        <v>111</v>
      </c>
      <c r="G353" s="50" t="s">
        <v>16</v>
      </c>
    </row>
    <row r="354" ht="15.75" customHeight="1">
      <c r="A354" s="30" t="s">
        <v>160</v>
      </c>
      <c r="B354" s="30" t="s">
        <v>23</v>
      </c>
      <c r="C354" s="30">
        <v>4.0</v>
      </c>
      <c r="D354" s="245" t="s">
        <v>748</v>
      </c>
      <c r="E354" s="149">
        <v>194937.02</v>
      </c>
      <c r="F354" s="31" t="s">
        <v>111</v>
      </c>
      <c r="G354" s="50" t="s">
        <v>16</v>
      </c>
    </row>
    <row r="355" ht="15.75" customHeight="1">
      <c r="A355" s="30" t="s">
        <v>160</v>
      </c>
      <c r="B355" s="30" t="s">
        <v>23</v>
      </c>
      <c r="C355" s="30">
        <v>5.0</v>
      </c>
      <c r="D355" s="245" t="s">
        <v>733</v>
      </c>
      <c r="E355" s="149">
        <v>193523.3</v>
      </c>
      <c r="F355" s="31" t="s">
        <v>108</v>
      </c>
      <c r="G355" s="50" t="s">
        <v>16</v>
      </c>
    </row>
    <row r="356" ht="15.75" customHeight="1">
      <c r="A356" s="30" t="s">
        <v>160</v>
      </c>
      <c r="B356" s="30" t="s">
        <v>23</v>
      </c>
      <c r="C356" s="30">
        <v>6.0</v>
      </c>
      <c r="D356" s="245" t="s">
        <v>87</v>
      </c>
      <c r="E356" s="149">
        <v>193567.2</v>
      </c>
      <c r="F356" s="31" t="s">
        <v>87</v>
      </c>
      <c r="G356" s="50" t="s">
        <v>16</v>
      </c>
    </row>
    <row r="357" ht="15.75" customHeight="1">
      <c r="A357" s="30" t="s">
        <v>160</v>
      </c>
      <c r="B357" s="30" t="s">
        <v>23</v>
      </c>
      <c r="C357" s="30">
        <v>7.0</v>
      </c>
      <c r="D357" s="245" t="s">
        <v>2586</v>
      </c>
      <c r="E357" s="149">
        <v>199017.45</v>
      </c>
      <c r="F357" s="31" t="s">
        <v>70</v>
      </c>
      <c r="G357" s="50" t="s">
        <v>16</v>
      </c>
    </row>
    <row r="358" ht="15.75" customHeight="1">
      <c r="A358" s="30" t="s">
        <v>160</v>
      </c>
      <c r="B358" s="30" t="s">
        <v>23</v>
      </c>
      <c r="C358" s="30">
        <v>8.0</v>
      </c>
      <c r="D358" s="245" t="s">
        <v>2199</v>
      </c>
      <c r="E358" s="149">
        <v>156185.74</v>
      </c>
      <c r="F358" s="31" t="s">
        <v>46</v>
      </c>
      <c r="G358" s="50" t="s">
        <v>16</v>
      </c>
    </row>
    <row r="359" ht="15.75" customHeight="1">
      <c r="A359" s="30" t="s">
        <v>160</v>
      </c>
      <c r="B359" s="30" t="s">
        <v>23</v>
      </c>
      <c r="C359" s="30">
        <v>9.0</v>
      </c>
      <c r="D359" s="245" t="s">
        <v>2199</v>
      </c>
      <c r="E359" s="149">
        <v>75927.23</v>
      </c>
      <c r="F359" s="31" t="s">
        <v>46</v>
      </c>
      <c r="G359" s="50" t="s">
        <v>16</v>
      </c>
    </row>
    <row r="360" ht="15.75" customHeight="1">
      <c r="A360" s="30" t="s">
        <v>160</v>
      </c>
      <c r="B360" s="30" t="s">
        <v>23</v>
      </c>
      <c r="C360" s="30">
        <v>10.0</v>
      </c>
      <c r="D360" s="245" t="s">
        <v>87</v>
      </c>
      <c r="E360" s="149">
        <v>77924.85</v>
      </c>
      <c r="F360" s="31" t="s">
        <v>87</v>
      </c>
      <c r="G360" s="50" t="s">
        <v>16</v>
      </c>
    </row>
    <row r="361" ht="15.75" customHeight="1">
      <c r="A361" s="30" t="s">
        <v>161</v>
      </c>
      <c r="B361" s="30" t="s">
        <v>23</v>
      </c>
      <c r="C361" s="30">
        <v>1.0</v>
      </c>
      <c r="D361" s="245" t="s">
        <v>2604</v>
      </c>
      <c r="E361" s="149">
        <v>200000.0</v>
      </c>
      <c r="F361" s="31" t="s">
        <v>123</v>
      </c>
      <c r="G361" s="50" t="s">
        <v>16</v>
      </c>
    </row>
    <row r="362" ht="15.75" customHeight="1">
      <c r="A362" s="30" t="s">
        <v>161</v>
      </c>
      <c r="B362" s="30" t="s">
        <v>23</v>
      </c>
      <c r="C362" s="30">
        <v>2.0</v>
      </c>
      <c r="D362" s="245" t="s">
        <v>1026</v>
      </c>
      <c r="E362" s="149">
        <v>194227.99</v>
      </c>
      <c r="F362" s="31" t="s">
        <v>55</v>
      </c>
      <c r="G362" s="50" t="s">
        <v>16</v>
      </c>
    </row>
    <row r="363" ht="15.75" customHeight="1">
      <c r="A363" s="30" t="s">
        <v>161</v>
      </c>
      <c r="B363" s="30" t="s">
        <v>23</v>
      </c>
      <c r="C363" s="30">
        <v>3.0</v>
      </c>
      <c r="D363" s="245" t="s">
        <v>2199</v>
      </c>
      <c r="E363" s="149">
        <v>197033.22</v>
      </c>
      <c r="F363" s="31" t="s">
        <v>46</v>
      </c>
      <c r="G363" s="50" t="s">
        <v>16</v>
      </c>
    </row>
    <row r="364" ht="15.75" customHeight="1">
      <c r="A364" s="30" t="s">
        <v>161</v>
      </c>
      <c r="B364" s="30" t="s">
        <v>23</v>
      </c>
      <c r="C364" s="30">
        <v>4.0</v>
      </c>
      <c r="D364" s="245" t="s">
        <v>2199</v>
      </c>
      <c r="E364" s="149">
        <v>196684.4</v>
      </c>
      <c r="F364" s="31" t="s">
        <v>46</v>
      </c>
      <c r="G364" s="50" t="s">
        <v>16</v>
      </c>
    </row>
    <row r="365" ht="15.75" customHeight="1">
      <c r="A365" s="30" t="s">
        <v>161</v>
      </c>
      <c r="B365" s="30" t="s">
        <v>23</v>
      </c>
      <c r="C365" s="30">
        <v>5.0</v>
      </c>
      <c r="D365" s="245" t="s">
        <v>738</v>
      </c>
      <c r="E365" s="149">
        <v>196176.7</v>
      </c>
      <c r="F365" s="31" t="s">
        <v>49</v>
      </c>
      <c r="G365" s="50" t="s">
        <v>16</v>
      </c>
    </row>
    <row r="366" ht="15.75" customHeight="1">
      <c r="A366" s="30" t="s">
        <v>161</v>
      </c>
      <c r="B366" s="30" t="s">
        <v>23</v>
      </c>
      <c r="C366" s="30">
        <v>6.0</v>
      </c>
      <c r="D366" s="245" t="s">
        <v>1026</v>
      </c>
      <c r="E366" s="149">
        <v>193625.22</v>
      </c>
      <c r="F366" s="31" t="s">
        <v>55</v>
      </c>
      <c r="G366" s="50" t="s">
        <v>16</v>
      </c>
    </row>
    <row r="367" ht="15.75" customHeight="1">
      <c r="A367" s="30" t="s">
        <v>161</v>
      </c>
      <c r="B367" s="30" t="s">
        <v>23</v>
      </c>
      <c r="C367" s="30">
        <v>7.0</v>
      </c>
      <c r="D367" s="245" t="s">
        <v>2199</v>
      </c>
      <c r="E367" s="149">
        <v>196928.54</v>
      </c>
      <c r="F367" s="31" t="s">
        <v>46</v>
      </c>
      <c r="G367" s="50" t="s">
        <v>16</v>
      </c>
    </row>
    <row r="368" ht="15.75" customHeight="1">
      <c r="A368" s="30" t="s">
        <v>161</v>
      </c>
      <c r="B368" s="30" t="s">
        <v>23</v>
      </c>
      <c r="C368" s="30">
        <v>8.0</v>
      </c>
      <c r="D368" s="245" t="s">
        <v>2199</v>
      </c>
      <c r="E368" s="149">
        <v>199483.35</v>
      </c>
      <c r="F368" s="31" t="s">
        <v>46</v>
      </c>
      <c r="G368" s="50" t="s">
        <v>16</v>
      </c>
    </row>
    <row r="369" ht="15.75" customHeight="1">
      <c r="A369" s="30" t="s">
        <v>161</v>
      </c>
      <c r="B369" s="30" t="s">
        <v>23</v>
      </c>
      <c r="C369" s="30">
        <v>9.0</v>
      </c>
      <c r="D369" s="245" t="s">
        <v>2554</v>
      </c>
      <c r="E369" s="149">
        <v>172080.0</v>
      </c>
      <c r="F369" s="31" t="s">
        <v>28</v>
      </c>
      <c r="G369" s="50" t="s">
        <v>16</v>
      </c>
    </row>
    <row r="370" ht="15.75" customHeight="1">
      <c r="A370" s="30" t="s">
        <v>210</v>
      </c>
      <c r="B370" s="30" t="s">
        <v>23</v>
      </c>
      <c r="C370" s="30">
        <v>1.0</v>
      </c>
      <c r="D370" s="245" t="s">
        <v>2604</v>
      </c>
      <c r="E370" s="149">
        <v>200000.0</v>
      </c>
      <c r="F370" s="31" t="s">
        <v>123</v>
      </c>
      <c r="G370" s="50" t="s">
        <v>16</v>
      </c>
    </row>
    <row r="371" ht="15.75" customHeight="1">
      <c r="A371" s="30" t="s">
        <v>210</v>
      </c>
      <c r="B371" s="30" t="s">
        <v>23</v>
      </c>
      <c r="C371" s="30">
        <v>2.0</v>
      </c>
      <c r="D371" s="245" t="s">
        <v>2604</v>
      </c>
      <c r="E371" s="149">
        <v>200000.0</v>
      </c>
      <c r="F371" s="31" t="s">
        <v>123</v>
      </c>
      <c r="G371" s="50" t="s">
        <v>16</v>
      </c>
    </row>
    <row r="372" ht="15.75" customHeight="1">
      <c r="A372" s="30" t="s">
        <v>210</v>
      </c>
      <c r="B372" s="30" t="s">
        <v>23</v>
      </c>
      <c r="C372" s="30">
        <v>3.0</v>
      </c>
      <c r="D372" s="245" t="s">
        <v>2604</v>
      </c>
      <c r="E372" s="149">
        <v>200000.0</v>
      </c>
      <c r="F372" s="31" t="s">
        <v>123</v>
      </c>
      <c r="G372" s="50" t="s">
        <v>16</v>
      </c>
    </row>
    <row r="373" ht="15.75" customHeight="1">
      <c r="A373" s="30" t="s">
        <v>210</v>
      </c>
      <c r="B373" s="30" t="s">
        <v>23</v>
      </c>
      <c r="C373" s="30">
        <v>4.0</v>
      </c>
      <c r="D373" s="245" t="s">
        <v>2199</v>
      </c>
      <c r="E373" s="149">
        <v>199590.05</v>
      </c>
      <c r="F373" s="31" t="s">
        <v>46</v>
      </c>
      <c r="G373" s="50" t="s">
        <v>16</v>
      </c>
    </row>
    <row r="374" ht="15.75" customHeight="1">
      <c r="A374" s="30" t="s">
        <v>210</v>
      </c>
      <c r="B374" s="30" t="s">
        <v>23</v>
      </c>
      <c r="C374" s="30">
        <v>5.0</v>
      </c>
      <c r="D374" s="245" t="s">
        <v>2199</v>
      </c>
      <c r="E374" s="149">
        <v>199107.83</v>
      </c>
      <c r="F374" s="31" t="s">
        <v>46</v>
      </c>
      <c r="G374" s="50" t="s">
        <v>16</v>
      </c>
    </row>
    <row r="375" ht="15.75" customHeight="1">
      <c r="A375" s="30" t="s">
        <v>210</v>
      </c>
      <c r="B375" s="30" t="s">
        <v>23</v>
      </c>
      <c r="C375" s="30">
        <v>6.0</v>
      </c>
      <c r="D375" s="245" t="s">
        <v>735</v>
      </c>
      <c r="E375" s="149">
        <v>199080.0</v>
      </c>
      <c r="F375" s="31" t="s">
        <v>70</v>
      </c>
      <c r="G375" s="50" t="s">
        <v>16</v>
      </c>
    </row>
    <row r="376" ht="15.75" customHeight="1">
      <c r="A376" s="30" t="s">
        <v>210</v>
      </c>
      <c r="B376" s="30" t="s">
        <v>23</v>
      </c>
      <c r="C376" s="30">
        <v>7.0</v>
      </c>
      <c r="D376" s="245" t="s">
        <v>2199</v>
      </c>
      <c r="E376" s="149">
        <v>198559.27</v>
      </c>
      <c r="F376" s="31" t="s">
        <v>46</v>
      </c>
      <c r="G376" s="50" t="s">
        <v>16</v>
      </c>
    </row>
    <row r="377" ht="15.75" customHeight="1">
      <c r="A377" s="30" t="s">
        <v>210</v>
      </c>
      <c r="B377" s="30" t="s">
        <v>23</v>
      </c>
      <c r="C377" s="30">
        <v>8.0</v>
      </c>
      <c r="D377" s="245" t="s">
        <v>767</v>
      </c>
      <c r="E377" s="149">
        <v>198226.09</v>
      </c>
      <c r="F377" s="31" t="s">
        <v>76</v>
      </c>
      <c r="G377" s="50" t="s">
        <v>16</v>
      </c>
    </row>
    <row r="378" ht="15.75" customHeight="1">
      <c r="A378" s="30" t="s">
        <v>210</v>
      </c>
      <c r="B378" s="30" t="s">
        <v>23</v>
      </c>
      <c r="C378" s="30">
        <v>9.0</v>
      </c>
      <c r="D378" s="245" t="s">
        <v>767</v>
      </c>
      <c r="E378" s="149">
        <v>198045.52</v>
      </c>
      <c r="F378" s="31" t="s">
        <v>76</v>
      </c>
      <c r="G378" s="50" t="s">
        <v>16</v>
      </c>
    </row>
    <row r="379" ht="15.75" customHeight="1">
      <c r="A379" s="30" t="s">
        <v>210</v>
      </c>
      <c r="B379" s="30" t="s">
        <v>23</v>
      </c>
      <c r="C379" s="30">
        <v>10.0</v>
      </c>
      <c r="D379" s="245" t="s">
        <v>767</v>
      </c>
      <c r="E379" s="149">
        <v>198950.11</v>
      </c>
      <c r="F379" s="31" t="s">
        <v>76</v>
      </c>
      <c r="G379" s="50" t="s">
        <v>16</v>
      </c>
    </row>
    <row r="380" ht="15.75" customHeight="1">
      <c r="A380" s="30" t="s">
        <v>211</v>
      </c>
      <c r="B380" s="30" t="s">
        <v>23</v>
      </c>
      <c r="C380" s="30">
        <v>1.0</v>
      </c>
      <c r="D380" s="245" t="s">
        <v>2592</v>
      </c>
      <c r="E380" s="149">
        <v>196523.15</v>
      </c>
      <c r="F380" s="31" t="s">
        <v>46</v>
      </c>
      <c r="G380" s="50" t="s">
        <v>16</v>
      </c>
    </row>
    <row r="381" ht="15.75" customHeight="1">
      <c r="A381" s="30" t="s">
        <v>211</v>
      </c>
      <c r="B381" s="30" t="s">
        <v>23</v>
      </c>
      <c r="C381" s="30">
        <v>2.0</v>
      </c>
      <c r="D381" s="245" t="s">
        <v>2606</v>
      </c>
      <c r="E381" s="149">
        <v>195945.1</v>
      </c>
      <c r="F381" s="31" t="s">
        <v>67</v>
      </c>
      <c r="G381" s="50" t="s">
        <v>10</v>
      </c>
      <c r="H381" s="50" t="s">
        <v>2607</v>
      </c>
      <c r="I381" s="50" t="s">
        <v>2608</v>
      </c>
    </row>
    <row r="382" ht="15.75" customHeight="1">
      <c r="A382" s="30" t="s">
        <v>211</v>
      </c>
      <c r="B382" s="30" t="s">
        <v>23</v>
      </c>
      <c r="C382" s="30">
        <v>3.0</v>
      </c>
      <c r="D382" s="245" t="s">
        <v>2199</v>
      </c>
      <c r="E382" s="149">
        <v>199349.74</v>
      </c>
      <c r="F382" s="31" t="s">
        <v>46</v>
      </c>
      <c r="G382" s="50" t="s">
        <v>16</v>
      </c>
    </row>
    <row r="383" ht="15.75" customHeight="1">
      <c r="A383" s="30" t="s">
        <v>211</v>
      </c>
      <c r="B383" s="30" t="s">
        <v>23</v>
      </c>
      <c r="C383" s="30">
        <v>4.0</v>
      </c>
      <c r="D383" s="245" t="s">
        <v>2583</v>
      </c>
      <c r="E383" s="149">
        <v>196102.26</v>
      </c>
      <c r="F383" s="31" t="s">
        <v>90</v>
      </c>
      <c r="G383" s="50" t="s">
        <v>16</v>
      </c>
    </row>
    <row r="384" ht="15.75" customHeight="1">
      <c r="A384" s="30" t="s">
        <v>211</v>
      </c>
      <c r="B384" s="30" t="s">
        <v>23</v>
      </c>
      <c r="C384" s="30">
        <v>5.0</v>
      </c>
      <c r="D384" s="245" t="s">
        <v>87</v>
      </c>
      <c r="E384" s="149">
        <v>198911.26</v>
      </c>
      <c r="F384" s="31" t="s">
        <v>87</v>
      </c>
      <c r="G384" s="50" t="s">
        <v>16</v>
      </c>
    </row>
    <row r="385" ht="15.75" customHeight="1">
      <c r="A385" s="30" t="s">
        <v>211</v>
      </c>
      <c r="B385" s="30" t="s">
        <v>23</v>
      </c>
      <c r="C385" s="30">
        <v>6.0</v>
      </c>
      <c r="D385" s="245" t="s">
        <v>2554</v>
      </c>
      <c r="E385" s="149">
        <v>199421.6</v>
      </c>
      <c r="F385" s="31" t="s">
        <v>28</v>
      </c>
      <c r="G385" s="50" t="s">
        <v>16</v>
      </c>
    </row>
    <row r="386" ht="15.75" customHeight="1">
      <c r="A386" s="30" t="s">
        <v>211</v>
      </c>
      <c r="B386" s="30" t="s">
        <v>23</v>
      </c>
      <c r="C386" s="30">
        <v>7.0</v>
      </c>
      <c r="D386" s="245" t="s">
        <v>752</v>
      </c>
      <c r="E386" s="149">
        <v>199785.51</v>
      </c>
      <c r="F386" s="31" t="s">
        <v>96</v>
      </c>
      <c r="G386" s="50" t="s">
        <v>16</v>
      </c>
    </row>
    <row r="387" ht="15.75" customHeight="1">
      <c r="A387" s="30" t="s">
        <v>211</v>
      </c>
      <c r="B387" s="30" t="s">
        <v>23</v>
      </c>
      <c r="C387" s="30">
        <v>8.0</v>
      </c>
      <c r="D387" s="245" t="s">
        <v>733</v>
      </c>
      <c r="E387" s="149">
        <v>193442.75</v>
      </c>
      <c r="F387" s="31" t="s">
        <v>108</v>
      </c>
      <c r="G387" s="50" t="s">
        <v>16</v>
      </c>
    </row>
    <row r="388" ht="15.75" customHeight="1">
      <c r="A388" s="30" t="s">
        <v>211</v>
      </c>
      <c r="B388" s="30" t="s">
        <v>23</v>
      </c>
      <c r="C388" s="30">
        <v>9.0</v>
      </c>
      <c r="D388" s="245" t="s">
        <v>2591</v>
      </c>
      <c r="E388" s="149">
        <v>193700.98</v>
      </c>
      <c r="F388" s="31" t="s">
        <v>81</v>
      </c>
      <c r="G388" s="50" t="s">
        <v>16</v>
      </c>
    </row>
    <row r="389" ht="15.75" customHeight="1">
      <c r="A389" s="30" t="s">
        <v>211</v>
      </c>
      <c r="B389" s="30" t="s">
        <v>23</v>
      </c>
      <c r="C389" s="30">
        <v>10.0</v>
      </c>
      <c r="D389" s="245" t="s">
        <v>2600</v>
      </c>
      <c r="E389" s="149">
        <v>199720.64</v>
      </c>
      <c r="F389" s="31" t="s">
        <v>52</v>
      </c>
      <c r="G389" s="50" t="s">
        <v>16</v>
      </c>
    </row>
    <row r="390" ht="15.75" customHeight="1">
      <c r="A390" s="30" t="s">
        <v>212</v>
      </c>
      <c r="B390" s="30" t="s">
        <v>23</v>
      </c>
      <c r="C390" s="30">
        <v>1.0</v>
      </c>
      <c r="D390" s="245" t="s">
        <v>2554</v>
      </c>
      <c r="E390" s="149">
        <v>199329.84</v>
      </c>
      <c r="F390" s="31" t="s">
        <v>28</v>
      </c>
      <c r="G390" s="50" t="s">
        <v>16</v>
      </c>
    </row>
    <row r="391" ht="15.75" customHeight="1">
      <c r="A391" s="30" t="s">
        <v>212</v>
      </c>
      <c r="B391" s="30" t="s">
        <v>23</v>
      </c>
      <c r="C391" s="30">
        <v>2.0</v>
      </c>
      <c r="D391" s="245" t="s">
        <v>2554</v>
      </c>
      <c r="E391" s="149">
        <v>199329.84</v>
      </c>
      <c r="F391" s="31" t="s">
        <v>28</v>
      </c>
      <c r="G391" s="50" t="s">
        <v>16</v>
      </c>
    </row>
    <row r="392" ht="15.75" customHeight="1">
      <c r="A392" s="30" t="s">
        <v>212</v>
      </c>
      <c r="B392" s="30" t="s">
        <v>23</v>
      </c>
      <c r="C392" s="30">
        <v>3.0</v>
      </c>
      <c r="D392" s="245" t="s">
        <v>2583</v>
      </c>
      <c r="E392" s="149">
        <v>195763.93</v>
      </c>
      <c r="F392" s="31" t="s">
        <v>90</v>
      </c>
      <c r="G392" s="50" t="s">
        <v>16</v>
      </c>
    </row>
    <row r="393" ht="15.75" customHeight="1">
      <c r="A393" s="30" t="s">
        <v>212</v>
      </c>
      <c r="B393" s="30" t="s">
        <v>23</v>
      </c>
      <c r="C393" s="30">
        <v>4.0</v>
      </c>
      <c r="D393" s="245" t="s">
        <v>2199</v>
      </c>
      <c r="E393" s="149">
        <v>199375.02</v>
      </c>
      <c r="F393" s="31" t="s">
        <v>46</v>
      </c>
      <c r="G393" s="50" t="s">
        <v>16</v>
      </c>
    </row>
    <row r="394" ht="15.75" customHeight="1">
      <c r="A394" s="30" t="s">
        <v>212</v>
      </c>
      <c r="B394" s="30" t="s">
        <v>23</v>
      </c>
      <c r="C394" s="30">
        <v>5.0</v>
      </c>
      <c r="D394" s="245" t="s">
        <v>2583</v>
      </c>
      <c r="E394" s="149">
        <v>195659.24</v>
      </c>
      <c r="F394" s="31" t="s">
        <v>90</v>
      </c>
      <c r="G394" s="50" t="s">
        <v>16</v>
      </c>
    </row>
    <row r="395" ht="15.75" customHeight="1">
      <c r="A395" s="30" t="s">
        <v>212</v>
      </c>
      <c r="B395" s="30" t="s">
        <v>23</v>
      </c>
      <c r="C395" s="30">
        <v>6.0</v>
      </c>
      <c r="D395" s="245" t="s">
        <v>2554</v>
      </c>
      <c r="E395" s="149">
        <v>177973.07</v>
      </c>
      <c r="F395" s="31" t="s">
        <v>28</v>
      </c>
      <c r="G395" s="50" t="s">
        <v>16</v>
      </c>
    </row>
    <row r="396" ht="15.75" customHeight="1">
      <c r="A396" s="30" t="s">
        <v>212</v>
      </c>
      <c r="B396" s="30" t="s">
        <v>23</v>
      </c>
      <c r="C396" s="30">
        <v>7.0</v>
      </c>
      <c r="D396" s="245" t="s">
        <v>2199</v>
      </c>
      <c r="E396" s="149">
        <v>198919.35</v>
      </c>
      <c r="F396" s="31" t="s">
        <v>46</v>
      </c>
      <c r="G396" s="50" t="s">
        <v>16</v>
      </c>
    </row>
    <row r="397" ht="15.75" customHeight="1">
      <c r="A397" s="30" t="s">
        <v>212</v>
      </c>
      <c r="B397" s="30" t="s">
        <v>23</v>
      </c>
      <c r="C397" s="30">
        <v>8.0</v>
      </c>
      <c r="D397" s="245" t="s">
        <v>2199</v>
      </c>
      <c r="E397" s="149">
        <v>199373.46</v>
      </c>
      <c r="F397" s="31" t="s">
        <v>46</v>
      </c>
      <c r="G397" s="50" t="s">
        <v>16</v>
      </c>
    </row>
    <row r="398" ht="15.75" customHeight="1">
      <c r="A398" s="30" t="s">
        <v>212</v>
      </c>
      <c r="B398" s="30" t="s">
        <v>23</v>
      </c>
      <c r="C398" s="30">
        <v>9.0</v>
      </c>
      <c r="D398" s="245" t="s">
        <v>1026</v>
      </c>
      <c r="E398" s="149">
        <v>198652.54</v>
      </c>
      <c r="F398" s="31" t="s">
        <v>55</v>
      </c>
      <c r="G398" s="50" t="s">
        <v>16</v>
      </c>
    </row>
    <row r="399" ht="15.75" customHeight="1">
      <c r="A399" s="30" t="s">
        <v>212</v>
      </c>
      <c r="B399" s="30" t="s">
        <v>23</v>
      </c>
      <c r="C399" s="30">
        <v>10.0</v>
      </c>
      <c r="D399" s="245" t="s">
        <v>749</v>
      </c>
      <c r="E399" s="149">
        <v>191649.92</v>
      </c>
      <c r="F399" s="31" t="s">
        <v>52</v>
      </c>
      <c r="G399" s="50" t="s">
        <v>16</v>
      </c>
    </row>
    <row r="400" ht="15.75" customHeight="1">
      <c r="A400" s="30" t="s">
        <v>213</v>
      </c>
      <c r="B400" s="30" t="s">
        <v>23</v>
      </c>
      <c r="C400" s="30">
        <v>1.0</v>
      </c>
      <c r="D400" s="245" t="s">
        <v>767</v>
      </c>
      <c r="E400" s="149">
        <v>192843.02</v>
      </c>
      <c r="F400" s="31" t="s">
        <v>76</v>
      </c>
      <c r="G400" s="50" t="s">
        <v>16</v>
      </c>
    </row>
    <row r="401" ht="15.75" customHeight="1">
      <c r="A401" s="30" t="s">
        <v>213</v>
      </c>
      <c r="B401" s="30" t="s">
        <v>23</v>
      </c>
      <c r="C401" s="30">
        <v>2.0</v>
      </c>
      <c r="D401" s="245" t="s">
        <v>767</v>
      </c>
      <c r="E401" s="149">
        <v>193594.61</v>
      </c>
      <c r="F401" s="31" t="s">
        <v>76</v>
      </c>
      <c r="G401" s="50" t="s">
        <v>16</v>
      </c>
    </row>
    <row r="402" ht="15.75" customHeight="1">
      <c r="A402" s="30" t="s">
        <v>213</v>
      </c>
      <c r="B402" s="30" t="s">
        <v>23</v>
      </c>
      <c r="C402" s="30">
        <v>3.0</v>
      </c>
      <c r="D402" s="245" t="s">
        <v>2199</v>
      </c>
      <c r="E402" s="149">
        <v>199193.76</v>
      </c>
      <c r="F402" s="31" t="s">
        <v>46</v>
      </c>
      <c r="G402" s="50" t="s">
        <v>16</v>
      </c>
    </row>
    <row r="403" ht="15.75" customHeight="1">
      <c r="A403" s="30" t="s">
        <v>213</v>
      </c>
      <c r="B403" s="30" t="s">
        <v>23</v>
      </c>
      <c r="C403" s="30">
        <v>4.0</v>
      </c>
      <c r="D403" s="245" t="s">
        <v>749</v>
      </c>
      <c r="E403" s="149">
        <v>198993.76</v>
      </c>
      <c r="F403" s="31" t="s">
        <v>52</v>
      </c>
      <c r="G403" s="50" t="s">
        <v>16</v>
      </c>
    </row>
    <row r="404" ht="15.75" customHeight="1">
      <c r="A404" s="30" t="s">
        <v>213</v>
      </c>
      <c r="B404" s="30" t="s">
        <v>23</v>
      </c>
      <c r="C404" s="30">
        <v>5.0</v>
      </c>
      <c r="D404" s="245" t="s">
        <v>767</v>
      </c>
      <c r="E404" s="149">
        <v>197954.42</v>
      </c>
      <c r="F404" s="31" t="s">
        <v>76</v>
      </c>
      <c r="G404" s="50" t="s">
        <v>16</v>
      </c>
    </row>
    <row r="405" ht="15.75" customHeight="1">
      <c r="A405" s="30" t="s">
        <v>213</v>
      </c>
      <c r="B405" s="30" t="s">
        <v>23</v>
      </c>
      <c r="C405" s="30">
        <v>6.0</v>
      </c>
      <c r="D405" s="245" t="s">
        <v>87</v>
      </c>
      <c r="E405" s="149">
        <v>199085.29</v>
      </c>
      <c r="F405" s="31" t="s">
        <v>87</v>
      </c>
      <c r="G405" s="50" t="s">
        <v>16</v>
      </c>
    </row>
    <row r="406" ht="15.75" customHeight="1">
      <c r="A406" s="30" t="s">
        <v>213</v>
      </c>
      <c r="B406" s="30" t="s">
        <v>23</v>
      </c>
      <c r="C406" s="30">
        <v>7.0</v>
      </c>
      <c r="D406" s="245" t="s">
        <v>2578</v>
      </c>
      <c r="E406" s="149">
        <v>198719.14</v>
      </c>
      <c r="F406" s="31" t="s">
        <v>120</v>
      </c>
      <c r="G406" s="50" t="s">
        <v>16</v>
      </c>
    </row>
    <row r="407" ht="15.75" customHeight="1">
      <c r="A407" s="30" t="s">
        <v>213</v>
      </c>
      <c r="B407" s="30" t="s">
        <v>23</v>
      </c>
      <c r="C407" s="30">
        <v>8.0</v>
      </c>
      <c r="D407" s="245" t="s">
        <v>2592</v>
      </c>
      <c r="E407" s="149">
        <v>194365.83</v>
      </c>
      <c r="F407" s="31" t="s">
        <v>46</v>
      </c>
      <c r="G407" s="50" t="s">
        <v>16</v>
      </c>
    </row>
    <row r="408" ht="15.75" customHeight="1">
      <c r="A408" s="30" t="s">
        <v>213</v>
      </c>
      <c r="B408" s="30" t="s">
        <v>23</v>
      </c>
      <c r="C408" s="30">
        <v>9.0</v>
      </c>
      <c r="D408" s="245" t="s">
        <v>2554</v>
      </c>
      <c r="E408" s="149">
        <v>192729.6</v>
      </c>
      <c r="F408" s="31" t="s">
        <v>28</v>
      </c>
      <c r="G408" s="50" t="s">
        <v>16</v>
      </c>
    </row>
    <row r="409" ht="15.75" customHeight="1">
      <c r="A409" s="246" t="s">
        <v>213</v>
      </c>
      <c r="B409" s="246" t="s">
        <v>23</v>
      </c>
      <c r="C409" s="246">
        <v>10.0</v>
      </c>
      <c r="D409" s="247" t="s">
        <v>2199</v>
      </c>
      <c r="E409" s="248">
        <v>199278.63</v>
      </c>
      <c r="F409" s="249" t="s">
        <v>46</v>
      </c>
      <c r="G409" s="50" t="s">
        <v>16</v>
      </c>
    </row>
    <row r="410" ht="15.75" customHeight="1">
      <c r="A410" s="54" t="s">
        <v>159</v>
      </c>
      <c r="B410" s="54" t="s">
        <v>27</v>
      </c>
      <c r="C410" s="54">
        <v>1.0</v>
      </c>
      <c r="D410" s="250" t="s">
        <v>2609</v>
      </c>
      <c r="E410" s="251">
        <v>184509.5</v>
      </c>
      <c r="F410" s="146" t="s">
        <v>52</v>
      </c>
      <c r="G410" s="50" t="s">
        <v>16</v>
      </c>
    </row>
    <row r="411" ht="15.75" customHeight="1">
      <c r="A411" s="54" t="s">
        <v>159</v>
      </c>
      <c r="B411" s="54" t="s">
        <v>27</v>
      </c>
      <c r="C411" s="54">
        <v>2.0</v>
      </c>
      <c r="D411" s="250" t="s">
        <v>2610</v>
      </c>
      <c r="E411" s="251">
        <v>187035.07</v>
      </c>
      <c r="F411" s="146" t="s">
        <v>52</v>
      </c>
      <c r="G411" s="50" t="s">
        <v>16</v>
      </c>
    </row>
    <row r="412" ht="15.75" customHeight="1">
      <c r="A412" s="54" t="s">
        <v>154</v>
      </c>
      <c r="B412" s="54" t="s">
        <v>27</v>
      </c>
      <c r="C412" s="54">
        <v>3.0</v>
      </c>
      <c r="D412" s="250" t="s">
        <v>2611</v>
      </c>
      <c r="E412" s="251">
        <v>160463.72</v>
      </c>
      <c r="F412" s="146" t="s">
        <v>52</v>
      </c>
      <c r="G412" s="50" t="s">
        <v>16</v>
      </c>
    </row>
    <row r="413" ht="15.75" customHeight="1">
      <c r="A413" s="54" t="s">
        <v>154</v>
      </c>
      <c r="B413" s="54" t="s">
        <v>27</v>
      </c>
      <c r="C413" s="54">
        <v>4.0</v>
      </c>
      <c r="D413" s="250" t="s">
        <v>2612</v>
      </c>
      <c r="E413" s="251">
        <v>150371.12</v>
      </c>
      <c r="F413" s="146" t="s">
        <v>52</v>
      </c>
      <c r="G413" s="50" t="s">
        <v>16</v>
      </c>
    </row>
    <row r="414" ht="15.75" customHeight="1">
      <c r="A414" s="54" t="s">
        <v>158</v>
      </c>
      <c r="B414" s="54" t="s">
        <v>27</v>
      </c>
      <c r="C414" s="54">
        <v>5.0</v>
      </c>
      <c r="D414" s="250" t="s">
        <v>2613</v>
      </c>
      <c r="E414" s="251">
        <v>168077.76</v>
      </c>
      <c r="F414" s="146" t="s">
        <v>52</v>
      </c>
      <c r="G414" s="50" t="s">
        <v>16</v>
      </c>
    </row>
    <row r="415" ht="15.75" customHeight="1">
      <c r="A415" s="54" t="s">
        <v>158</v>
      </c>
      <c r="B415" s="54" t="s">
        <v>27</v>
      </c>
      <c r="C415" s="54">
        <v>6.0</v>
      </c>
      <c r="D415" s="250" t="s">
        <v>2614</v>
      </c>
      <c r="E415" s="251">
        <v>157265.86</v>
      </c>
      <c r="F415" s="146" t="s">
        <v>52</v>
      </c>
      <c r="G415" s="50" t="s">
        <v>16</v>
      </c>
    </row>
    <row r="416" ht="15.75" customHeight="1">
      <c r="A416" s="54"/>
      <c r="B416" s="54" t="s">
        <v>27</v>
      </c>
      <c r="C416" s="54">
        <v>7.0</v>
      </c>
      <c r="D416" s="250" t="s">
        <v>2615</v>
      </c>
      <c r="E416" s="251">
        <v>197622.53</v>
      </c>
      <c r="F416" s="146" t="s">
        <v>52</v>
      </c>
      <c r="G416" s="51" t="s">
        <v>5</v>
      </c>
      <c r="H416" s="52" t="s">
        <v>2616</v>
      </c>
    </row>
    <row r="417" ht="15.75" customHeight="1">
      <c r="A417" s="54" t="s">
        <v>213</v>
      </c>
      <c r="B417" s="54" t="s">
        <v>27</v>
      </c>
      <c r="C417" s="54">
        <v>8.0</v>
      </c>
      <c r="D417" s="250" t="s">
        <v>2617</v>
      </c>
      <c r="E417" s="251">
        <v>198033.34</v>
      </c>
      <c r="F417" s="146" t="s">
        <v>52</v>
      </c>
      <c r="G417" s="50" t="s">
        <v>16</v>
      </c>
    </row>
    <row r="418" ht="15.75" customHeight="1">
      <c r="A418" s="54" t="s">
        <v>213</v>
      </c>
      <c r="B418" s="54" t="s">
        <v>27</v>
      </c>
      <c r="C418" s="54">
        <v>9.0</v>
      </c>
      <c r="D418" s="250" t="s">
        <v>2618</v>
      </c>
      <c r="E418" s="251">
        <v>198907.03</v>
      </c>
      <c r="F418" s="146" t="s">
        <v>52</v>
      </c>
      <c r="G418" s="50" t="s">
        <v>16</v>
      </c>
    </row>
    <row r="419" ht="15.75" customHeight="1">
      <c r="A419" s="54" t="s">
        <v>210</v>
      </c>
      <c r="B419" s="54" t="s">
        <v>27</v>
      </c>
      <c r="C419" s="54">
        <v>10.0</v>
      </c>
      <c r="D419" s="252" t="s">
        <v>2619</v>
      </c>
      <c r="E419" s="251">
        <v>193767.96</v>
      </c>
      <c r="F419" s="146" t="s">
        <v>52</v>
      </c>
      <c r="G419" s="50" t="s">
        <v>16</v>
      </c>
    </row>
    <row r="420" ht="15.75" customHeight="1">
      <c r="A420" s="54" t="s">
        <v>210</v>
      </c>
      <c r="B420" s="54" t="s">
        <v>27</v>
      </c>
      <c r="C420" s="54">
        <v>11.0</v>
      </c>
      <c r="D420" s="252" t="s">
        <v>2620</v>
      </c>
      <c r="E420" s="251">
        <v>195764.0</v>
      </c>
      <c r="F420" s="146" t="s">
        <v>52</v>
      </c>
      <c r="G420" s="50" t="s">
        <v>16</v>
      </c>
    </row>
    <row r="421" ht="15.75" customHeight="1">
      <c r="A421" s="54" t="s">
        <v>210</v>
      </c>
      <c r="B421" s="54" t="s">
        <v>27</v>
      </c>
      <c r="C421" s="54">
        <v>12.0</v>
      </c>
      <c r="D421" s="252" t="s">
        <v>2619</v>
      </c>
      <c r="E421" s="251">
        <v>195613.18</v>
      </c>
      <c r="F421" s="146" t="s">
        <v>52</v>
      </c>
      <c r="G421" s="50" t="s">
        <v>16</v>
      </c>
    </row>
    <row r="422" ht="15.75" customHeight="1">
      <c r="A422" s="54" t="s">
        <v>210</v>
      </c>
      <c r="B422" s="54" t="s">
        <v>27</v>
      </c>
      <c r="C422" s="54">
        <v>13.0</v>
      </c>
      <c r="D422" s="252" t="s">
        <v>2621</v>
      </c>
      <c r="E422" s="251">
        <v>162717.85</v>
      </c>
      <c r="F422" s="146" t="s">
        <v>52</v>
      </c>
      <c r="G422" s="50" t="s">
        <v>16</v>
      </c>
    </row>
    <row r="423" ht="15.75" customHeight="1">
      <c r="A423" s="54" t="s">
        <v>210</v>
      </c>
      <c r="B423" s="54" t="s">
        <v>27</v>
      </c>
      <c r="C423" s="54">
        <v>14.0</v>
      </c>
      <c r="D423" s="252" t="s">
        <v>2622</v>
      </c>
      <c r="E423" s="251">
        <v>163127.08</v>
      </c>
      <c r="F423" s="146" t="s">
        <v>52</v>
      </c>
      <c r="G423" s="50" t="s">
        <v>16</v>
      </c>
    </row>
    <row r="424" ht="15.75" customHeight="1">
      <c r="A424" s="54" t="s">
        <v>158</v>
      </c>
      <c r="B424" s="54" t="s">
        <v>27</v>
      </c>
      <c r="C424" s="54">
        <v>15.0</v>
      </c>
      <c r="D424" s="250" t="s">
        <v>2623</v>
      </c>
      <c r="E424" s="151">
        <v>199000.0</v>
      </c>
      <c r="F424" s="146" t="s">
        <v>138</v>
      </c>
      <c r="G424" s="51" t="s">
        <v>16</v>
      </c>
    </row>
    <row r="425" ht="15.75" customHeight="1">
      <c r="A425" s="54" t="s">
        <v>158</v>
      </c>
      <c r="B425" s="54" t="s">
        <v>27</v>
      </c>
      <c r="C425" s="54">
        <v>16.0</v>
      </c>
      <c r="D425" s="250" t="s">
        <v>2624</v>
      </c>
      <c r="E425" s="151">
        <v>199000.0</v>
      </c>
      <c r="F425" s="146" t="s">
        <v>138</v>
      </c>
      <c r="G425" s="50" t="s">
        <v>16</v>
      </c>
    </row>
    <row r="426" ht="15.75" customHeight="1">
      <c r="A426" s="54" t="s">
        <v>158</v>
      </c>
      <c r="B426" s="54" t="s">
        <v>27</v>
      </c>
      <c r="C426" s="54">
        <v>17.0</v>
      </c>
      <c r="D426" s="250" t="s">
        <v>2625</v>
      </c>
      <c r="E426" s="151">
        <v>200000.0</v>
      </c>
      <c r="F426" s="146" t="s">
        <v>123</v>
      </c>
      <c r="G426" s="50" t="s">
        <v>16</v>
      </c>
    </row>
    <row r="427" ht="15.75" customHeight="1">
      <c r="A427" s="54" t="s">
        <v>158</v>
      </c>
      <c r="B427" s="54" t="s">
        <v>27</v>
      </c>
      <c r="C427" s="54">
        <v>18.0</v>
      </c>
      <c r="D427" s="250" t="s">
        <v>2626</v>
      </c>
      <c r="E427" s="151">
        <v>200000.0</v>
      </c>
      <c r="F427" s="146" t="s">
        <v>123</v>
      </c>
      <c r="G427" s="50" t="s">
        <v>16</v>
      </c>
    </row>
    <row r="428" ht="15.75" customHeight="1">
      <c r="A428" s="54" t="s">
        <v>158</v>
      </c>
      <c r="B428" s="54" t="s">
        <v>27</v>
      </c>
      <c r="C428" s="54">
        <v>19.0</v>
      </c>
      <c r="D428" s="250" t="s">
        <v>2627</v>
      </c>
      <c r="E428" s="151">
        <v>82000.0</v>
      </c>
      <c r="F428" s="146" t="s">
        <v>120</v>
      </c>
      <c r="G428" s="50" t="s">
        <v>16</v>
      </c>
    </row>
    <row r="429" ht="15.75" customHeight="1">
      <c r="A429" s="54" t="s">
        <v>159</v>
      </c>
      <c r="B429" s="54" t="s">
        <v>27</v>
      </c>
      <c r="C429" s="54">
        <v>20.0</v>
      </c>
      <c r="D429" s="250" t="s">
        <v>2628</v>
      </c>
      <c r="E429" s="151">
        <v>199000.0</v>
      </c>
      <c r="F429" s="146" t="s">
        <v>28</v>
      </c>
      <c r="G429" s="50" t="s">
        <v>16</v>
      </c>
    </row>
    <row r="430" ht="15.75" customHeight="1">
      <c r="A430" s="54" t="s">
        <v>159</v>
      </c>
      <c r="B430" s="54" t="s">
        <v>27</v>
      </c>
      <c r="C430" s="54">
        <v>21.0</v>
      </c>
      <c r="D430" s="250" t="s">
        <v>2629</v>
      </c>
      <c r="E430" s="151">
        <v>199000.0</v>
      </c>
      <c r="F430" s="146" t="s">
        <v>138</v>
      </c>
      <c r="G430" s="50" t="s">
        <v>16</v>
      </c>
    </row>
    <row r="431" ht="15.75" customHeight="1">
      <c r="A431" s="54" t="s">
        <v>159</v>
      </c>
      <c r="B431" s="54" t="s">
        <v>27</v>
      </c>
      <c r="C431" s="54">
        <v>22.0</v>
      </c>
      <c r="D431" s="250" t="s">
        <v>2630</v>
      </c>
      <c r="E431" s="151">
        <v>171000.0</v>
      </c>
      <c r="F431" s="146" t="s">
        <v>46</v>
      </c>
      <c r="G431" s="50" t="s">
        <v>16</v>
      </c>
    </row>
    <row r="432" ht="15.75" customHeight="1">
      <c r="A432" s="54" t="s">
        <v>159</v>
      </c>
      <c r="B432" s="54" t="s">
        <v>27</v>
      </c>
      <c r="C432" s="54">
        <v>23.0</v>
      </c>
      <c r="D432" s="250" t="s">
        <v>2631</v>
      </c>
      <c r="E432" s="151">
        <v>196000.0</v>
      </c>
      <c r="F432" s="146" t="s">
        <v>46</v>
      </c>
      <c r="G432" s="50" t="s">
        <v>16</v>
      </c>
    </row>
    <row r="433" ht="15.75" customHeight="1">
      <c r="A433" s="54" t="s">
        <v>159</v>
      </c>
      <c r="B433" s="54" t="s">
        <v>27</v>
      </c>
      <c r="C433" s="54">
        <v>24.0</v>
      </c>
      <c r="D433" s="250" t="s">
        <v>2632</v>
      </c>
      <c r="E433" s="151">
        <v>176000.0</v>
      </c>
      <c r="F433" s="146" t="s">
        <v>46</v>
      </c>
      <c r="G433" s="50" t="s">
        <v>16</v>
      </c>
    </row>
    <row r="434" ht="15.75" customHeight="1">
      <c r="A434" s="54" t="s">
        <v>159</v>
      </c>
      <c r="B434" s="54" t="s">
        <v>27</v>
      </c>
      <c r="C434" s="54">
        <v>25.0</v>
      </c>
      <c r="D434" s="250" t="s">
        <v>2633</v>
      </c>
      <c r="E434" s="151">
        <v>198000.0</v>
      </c>
      <c r="F434" s="146" t="s">
        <v>46</v>
      </c>
      <c r="G434" s="50" t="s">
        <v>16</v>
      </c>
    </row>
    <row r="435" ht="15.75" customHeight="1">
      <c r="A435" s="54" t="s">
        <v>159</v>
      </c>
      <c r="B435" s="54" t="s">
        <v>27</v>
      </c>
      <c r="C435" s="54">
        <v>26.0</v>
      </c>
      <c r="D435" s="250" t="s">
        <v>2634</v>
      </c>
      <c r="E435" s="151">
        <v>197000.0</v>
      </c>
      <c r="F435" s="146" t="s">
        <v>46</v>
      </c>
      <c r="G435" s="50" t="s">
        <v>16</v>
      </c>
    </row>
    <row r="436" ht="15.75" customHeight="1">
      <c r="A436" s="54" t="s">
        <v>266</v>
      </c>
      <c r="B436" s="54" t="s">
        <v>27</v>
      </c>
      <c r="C436" s="54">
        <v>27.0</v>
      </c>
      <c r="D436" s="250" t="s">
        <v>2635</v>
      </c>
      <c r="E436" s="253">
        <v>200000.0</v>
      </c>
      <c r="F436" s="146" t="s">
        <v>123</v>
      </c>
      <c r="G436" s="51" t="s">
        <v>5</v>
      </c>
      <c r="H436" s="52" t="s">
        <v>2616</v>
      </c>
    </row>
    <row r="437" ht="15.75" customHeight="1">
      <c r="A437" s="54" t="s">
        <v>266</v>
      </c>
      <c r="B437" s="54" t="s">
        <v>27</v>
      </c>
      <c r="C437" s="54">
        <v>28.0</v>
      </c>
      <c r="D437" s="250" t="s">
        <v>2636</v>
      </c>
      <c r="E437" s="253">
        <v>78000.0</v>
      </c>
      <c r="F437" s="146" t="s">
        <v>28</v>
      </c>
      <c r="G437" s="51" t="s">
        <v>5</v>
      </c>
      <c r="H437" s="52" t="s">
        <v>2616</v>
      </c>
    </row>
    <row r="438" ht="15.75" customHeight="1">
      <c r="A438" s="54" t="s">
        <v>266</v>
      </c>
      <c r="B438" s="54" t="s">
        <v>27</v>
      </c>
      <c r="C438" s="54">
        <v>29.0</v>
      </c>
      <c r="D438" s="250" t="s">
        <v>2637</v>
      </c>
      <c r="E438" s="253">
        <v>199000.0</v>
      </c>
      <c r="F438" s="146" t="s">
        <v>123</v>
      </c>
      <c r="G438" s="51" t="s">
        <v>5</v>
      </c>
      <c r="H438" s="52" t="s">
        <v>2616</v>
      </c>
    </row>
    <row r="439" ht="15.75" customHeight="1">
      <c r="A439" s="54" t="s">
        <v>266</v>
      </c>
      <c r="B439" s="54" t="s">
        <v>27</v>
      </c>
      <c r="C439" s="54">
        <v>30.0</v>
      </c>
      <c r="D439" s="250" t="s">
        <v>2638</v>
      </c>
      <c r="E439" s="253">
        <v>199000.0</v>
      </c>
      <c r="F439" s="146" t="s">
        <v>28</v>
      </c>
      <c r="G439" s="51" t="s">
        <v>5</v>
      </c>
      <c r="H439" s="52" t="s">
        <v>2616</v>
      </c>
    </row>
    <row r="440" ht="15.75" customHeight="1">
      <c r="A440" s="54" t="s">
        <v>266</v>
      </c>
      <c r="B440" s="54" t="s">
        <v>27</v>
      </c>
      <c r="C440" s="54">
        <v>31.0</v>
      </c>
      <c r="D440" s="250" t="s">
        <v>2639</v>
      </c>
      <c r="E440" s="253">
        <v>196000.0</v>
      </c>
      <c r="F440" s="146" t="s">
        <v>46</v>
      </c>
      <c r="G440" s="51" t="s">
        <v>5</v>
      </c>
      <c r="H440" s="52" t="s">
        <v>2616</v>
      </c>
    </row>
    <row r="441" ht="15.75" customHeight="1">
      <c r="A441" s="54" t="s">
        <v>266</v>
      </c>
      <c r="B441" s="54" t="s">
        <v>27</v>
      </c>
      <c r="C441" s="54">
        <v>32.0</v>
      </c>
      <c r="D441" s="250" t="s">
        <v>2640</v>
      </c>
      <c r="E441" s="253">
        <v>196000.0</v>
      </c>
      <c r="F441" s="146" t="s">
        <v>46</v>
      </c>
      <c r="G441" s="51" t="s">
        <v>5</v>
      </c>
      <c r="H441" s="52" t="s">
        <v>2616</v>
      </c>
    </row>
    <row r="442" ht="15.75" customHeight="1">
      <c r="A442" s="54" t="s">
        <v>266</v>
      </c>
      <c r="B442" s="54" t="s">
        <v>27</v>
      </c>
      <c r="C442" s="54">
        <v>33.0</v>
      </c>
      <c r="D442" s="250" t="s">
        <v>2641</v>
      </c>
      <c r="E442" s="253">
        <v>195000.0</v>
      </c>
      <c r="F442" s="146" t="s">
        <v>46</v>
      </c>
      <c r="G442" s="51" t="s">
        <v>5</v>
      </c>
      <c r="H442" s="52" t="s">
        <v>2616</v>
      </c>
    </row>
    <row r="443" ht="15.75" customHeight="1">
      <c r="A443" s="54" t="s">
        <v>266</v>
      </c>
      <c r="B443" s="54" t="s">
        <v>27</v>
      </c>
      <c r="C443" s="54">
        <v>34.0</v>
      </c>
      <c r="D443" s="250" t="s">
        <v>2642</v>
      </c>
      <c r="E443" s="253">
        <v>197000.0</v>
      </c>
      <c r="F443" s="146" t="s">
        <v>55</v>
      </c>
      <c r="G443" s="51" t="s">
        <v>5</v>
      </c>
      <c r="H443" s="52" t="s">
        <v>2616</v>
      </c>
    </row>
    <row r="444" ht="15.75" customHeight="1">
      <c r="A444" s="54" t="s">
        <v>266</v>
      </c>
      <c r="B444" s="54" t="s">
        <v>27</v>
      </c>
      <c r="C444" s="54">
        <v>35.0</v>
      </c>
      <c r="D444" s="250" t="s">
        <v>2643</v>
      </c>
      <c r="E444" s="253">
        <v>174000.0</v>
      </c>
      <c r="F444" s="146" t="s">
        <v>90</v>
      </c>
      <c r="G444" s="51" t="s">
        <v>5</v>
      </c>
      <c r="H444" s="52" t="s">
        <v>2616</v>
      </c>
    </row>
    <row r="445" ht="15.75" customHeight="1">
      <c r="A445" s="54" t="s">
        <v>154</v>
      </c>
      <c r="B445" s="54" t="s">
        <v>27</v>
      </c>
      <c r="C445" s="54">
        <v>36.0</v>
      </c>
      <c r="D445" s="250" t="s">
        <v>2644</v>
      </c>
      <c r="E445" s="151">
        <v>140000.0</v>
      </c>
      <c r="F445" s="146" t="s">
        <v>46</v>
      </c>
      <c r="G445" s="50"/>
    </row>
    <row r="446" ht="15.75" customHeight="1">
      <c r="A446" s="54" t="s">
        <v>154</v>
      </c>
      <c r="B446" s="54" t="s">
        <v>27</v>
      </c>
      <c r="C446" s="54">
        <v>37.0</v>
      </c>
      <c r="D446" s="250" t="s">
        <v>2645</v>
      </c>
      <c r="E446" s="151">
        <v>140000.0</v>
      </c>
      <c r="F446" s="146" t="s">
        <v>46</v>
      </c>
      <c r="G446" s="50"/>
    </row>
    <row r="447" ht="15.75" customHeight="1">
      <c r="A447" s="54" t="s">
        <v>154</v>
      </c>
      <c r="B447" s="54" t="s">
        <v>27</v>
      </c>
      <c r="C447" s="54">
        <v>38.0</v>
      </c>
      <c r="D447" s="250" t="s">
        <v>2646</v>
      </c>
      <c r="E447" s="151">
        <v>140000.0</v>
      </c>
      <c r="F447" s="146" t="s">
        <v>46</v>
      </c>
      <c r="G447" s="50"/>
    </row>
    <row r="448" ht="15.75" customHeight="1">
      <c r="A448" s="54" t="s">
        <v>154</v>
      </c>
      <c r="B448" s="54" t="s">
        <v>27</v>
      </c>
      <c r="C448" s="54">
        <v>39.0</v>
      </c>
      <c r="D448" s="250" t="s">
        <v>2647</v>
      </c>
      <c r="E448" s="151">
        <v>138000.0</v>
      </c>
      <c r="F448" s="146" t="s">
        <v>76</v>
      </c>
      <c r="G448" s="50"/>
    </row>
    <row r="449" ht="15.75" customHeight="1">
      <c r="A449" s="54" t="s">
        <v>154</v>
      </c>
      <c r="B449" s="54" t="s">
        <v>27</v>
      </c>
      <c r="C449" s="54">
        <v>40.0</v>
      </c>
      <c r="D449" s="250" t="s">
        <v>2648</v>
      </c>
      <c r="E449" s="151">
        <v>122000.0</v>
      </c>
      <c r="F449" s="146" t="s">
        <v>90</v>
      </c>
      <c r="G449" s="50"/>
    </row>
    <row r="450" ht="15.75" customHeight="1">
      <c r="A450" s="54" t="s">
        <v>154</v>
      </c>
      <c r="B450" s="54" t="s">
        <v>27</v>
      </c>
      <c r="C450" s="54">
        <v>41.0</v>
      </c>
      <c r="D450" s="250" t="s">
        <v>2649</v>
      </c>
      <c r="E450" s="151">
        <v>125000.0</v>
      </c>
      <c r="F450" s="146" t="s">
        <v>90</v>
      </c>
      <c r="G450" s="50"/>
    </row>
    <row r="451" ht="15.75" customHeight="1">
      <c r="A451" s="54" t="s">
        <v>154</v>
      </c>
      <c r="B451" s="54" t="s">
        <v>27</v>
      </c>
      <c r="C451" s="54">
        <v>42.0</v>
      </c>
      <c r="D451" s="250" t="s">
        <v>2650</v>
      </c>
      <c r="E451" s="151">
        <v>129000.0</v>
      </c>
      <c r="F451" s="146" t="s">
        <v>96</v>
      </c>
      <c r="G451" s="50"/>
    </row>
    <row r="452" ht="15.75" customHeight="1">
      <c r="A452" s="54" t="s">
        <v>154</v>
      </c>
      <c r="B452" s="54" t="s">
        <v>27</v>
      </c>
      <c r="C452" s="54">
        <v>43.0</v>
      </c>
      <c r="D452" s="250" t="s">
        <v>2651</v>
      </c>
      <c r="E452" s="151">
        <v>129000.0</v>
      </c>
      <c r="F452" s="146" t="s">
        <v>108</v>
      </c>
      <c r="G452" s="50"/>
    </row>
    <row r="453" ht="15.75" customHeight="1">
      <c r="A453" s="54" t="s">
        <v>154</v>
      </c>
      <c r="B453" s="54" t="s">
        <v>27</v>
      </c>
      <c r="C453" s="54">
        <v>44.0</v>
      </c>
      <c r="D453" s="250" t="s">
        <v>2652</v>
      </c>
      <c r="E453" s="151">
        <v>160000.0</v>
      </c>
      <c r="F453" s="146" t="s">
        <v>52</v>
      </c>
      <c r="G453" s="50"/>
    </row>
    <row r="454" ht="15.75" customHeight="1">
      <c r="A454" s="54" t="s">
        <v>154</v>
      </c>
      <c r="B454" s="54" t="s">
        <v>27</v>
      </c>
      <c r="C454" s="54">
        <v>45.0</v>
      </c>
      <c r="D454" s="250" t="s">
        <v>2652</v>
      </c>
      <c r="E454" s="151">
        <v>150000.0</v>
      </c>
      <c r="F454" s="146" t="s">
        <v>52</v>
      </c>
      <c r="G454" s="50"/>
    </row>
    <row r="455" ht="15.75" customHeight="1">
      <c r="A455" s="54" t="s">
        <v>155</v>
      </c>
      <c r="B455" s="54" t="s">
        <v>27</v>
      </c>
      <c r="C455" s="54">
        <v>46.0</v>
      </c>
      <c r="D455" s="250" t="s">
        <v>2653</v>
      </c>
      <c r="E455" s="151">
        <v>137000.0</v>
      </c>
      <c r="F455" s="146" t="s">
        <v>76</v>
      </c>
      <c r="G455" s="50"/>
    </row>
    <row r="456" ht="15.75" customHeight="1">
      <c r="A456" s="54" t="s">
        <v>155</v>
      </c>
      <c r="B456" s="54" t="s">
        <v>27</v>
      </c>
      <c r="C456" s="54">
        <v>47.0</v>
      </c>
      <c r="D456" s="250" t="s">
        <v>2654</v>
      </c>
      <c r="E456" s="151">
        <v>127000.0</v>
      </c>
      <c r="F456" s="146" t="s">
        <v>76</v>
      </c>
      <c r="G456" s="50"/>
    </row>
    <row r="457" ht="15.75" customHeight="1">
      <c r="A457" s="54" t="s">
        <v>155</v>
      </c>
      <c r="B457" s="54" t="s">
        <v>27</v>
      </c>
      <c r="C457" s="54">
        <v>48.0</v>
      </c>
      <c r="D457" s="250" t="s">
        <v>2655</v>
      </c>
      <c r="E457" s="151">
        <v>141000.0</v>
      </c>
      <c r="F457" s="146" t="s">
        <v>90</v>
      </c>
      <c r="G457" s="50"/>
    </row>
    <row r="458" ht="15.75" customHeight="1">
      <c r="A458" s="54" t="s">
        <v>155</v>
      </c>
      <c r="B458" s="54" t="s">
        <v>27</v>
      </c>
      <c r="C458" s="54">
        <v>49.0</v>
      </c>
      <c r="D458" s="250" t="s">
        <v>2656</v>
      </c>
      <c r="E458" s="151">
        <v>142000.0</v>
      </c>
      <c r="F458" s="146" t="s">
        <v>46</v>
      </c>
      <c r="G458" s="50"/>
    </row>
    <row r="459" ht="15.75" customHeight="1">
      <c r="A459" s="54" t="s">
        <v>155</v>
      </c>
      <c r="B459" s="54" t="s">
        <v>27</v>
      </c>
      <c r="C459" s="54">
        <v>50.0</v>
      </c>
      <c r="D459" s="250" t="s">
        <v>2657</v>
      </c>
      <c r="E459" s="151">
        <v>141000.0</v>
      </c>
      <c r="F459" s="146" t="s">
        <v>46</v>
      </c>
      <c r="G459" s="50"/>
    </row>
    <row r="460" ht="15.75" customHeight="1">
      <c r="A460" s="54" t="s">
        <v>155</v>
      </c>
      <c r="B460" s="54" t="s">
        <v>27</v>
      </c>
      <c r="C460" s="54">
        <v>51.0</v>
      </c>
      <c r="D460" s="250" t="s">
        <v>2658</v>
      </c>
      <c r="E460" s="151">
        <v>144000.0</v>
      </c>
      <c r="F460" s="146" t="s">
        <v>46</v>
      </c>
      <c r="G460" s="50"/>
    </row>
    <row r="461" ht="15.75" customHeight="1">
      <c r="A461" s="54" t="s">
        <v>155</v>
      </c>
      <c r="B461" s="54" t="s">
        <v>27</v>
      </c>
      <c r="C461" s="54">
        <v>52.0</v>
      </c>
      <c r="D461" s="250" t="s">
        <v>2659</v>
      </c>
      <c r="E461" s="151">
        <v>199000.0</v>
      </c>
      <c r="F461" s="146" t="s">
        <v>123</v>
      </c>
      <c r="G461" s="50"/>
    </row>
    <row r="462" ht="15.75" customHeight="1">
      <c r="A462" s="54" t="s">
        <v>155</v>
      </c>
      <c r="B462" s="54" t="s">
        <v>27</v>
      </c>
      <c r="C462" s="54">
        <v>53.0</v>
      </c>
      <c r="D462" s="250" t="s">
        <v>2660</v>
      </c>
      <c r="E462" s="151">
        <v>199000.0</v>
      </c>
      <c r="F462" s="146" t="s">
        <v>123</v>
      </c>
      <c r="G462" s="50"/>
    </row>
    <row r="463" ht="15.75" customHeight="1">
      <c r="A463" s="54" t="s">
        <v>155</v>
      </c>
      <c r="B463" s="54" t="s">
        <v>27</v>
      </c>
      <c r="C463" s="54">
        <v>54.0</v>
      </c>
      <c r="D463" s="250" t="s">
        <v>2661</v>
      </c>
      <c r="E463" s="151">
        <v>116000.0</v>
      </c>
      <c r="F463" s="146" t="s">
        <v>46</v>
      </c>
      <c r="G463" s="50"/>
    </row>
    <row r="464" ht="15.75" customHeight="1">
      <c r="A464" s="54" t="s">
        <v>155</v>
      </c>
      <c r="B464" s="54" t="s">
        <v>27</v>
      </c>
      <c r="C464" s="54">
        <v>55.0</v>
      </c>
      <c r="D464" s="250" t="s">
        <v>2662</v>
      </c>
      <c r="E464" s="151">
        <v>115000.0</v>
      </c>
      <c r="F464" s="146" t="s">
        <v>46</v>
      </c>
      <c r="G464" s="50"/>
    </row>
    <row r="465" ht="15.75" customHeight="1">
      <c r="A465" s="54" t="s">
        <v>156</v>
      </c>
      <c r="B465" s="54" t="s">
        <v>27</v>
      </c>
      <c r="C465" s="54">
        <v>56.0</v>
      </c>
      <c r="D465" s="250" t="s">
        <v>2663</v>
      </c>
      <c r="E465" s="151">
        <v>129000.0</v>
      </c>
      <c r="F465" s="146" t="s">
        <v>108</v>
      </c>
      <c r="G465" s="50"/>
    </row>
    <row r="466" ht="15.75" customHeight="1">
      <c r="A466" s="54" t="s">
        <v>156</v>
      </c>
      <c r="B466" s="54" t="s">
        <v>27</v>
      </c>
      <c r="C466" s="54">
        <v>57.0</v>
      </c>
      <c r="D466" s="250" t="s">
        <v>2664</v>
      </c>
      <c r="E466" s="151">
        <v>126000.0</v>
      </c>
      <c r="F466" s="146" t="s">
        <v>46</v>
      </c>
      <c r="G466" s="50"/>
    </row>
    <row r="467" ht="15.75" customHeight="1">
      <c r="A467" s="54" t="s">
        <v>156</v>
      </c>
      <c r="B467" s="54" t="s">
        <v>27</v>
      </c>
      <c r="C467" s="54">
        <v>58.0</v>
      </c>
      <c r="D467" s="250" t="s">
        <v>2665</v>
      </c>
      <c r="E467" s="151">
        <v>122000.0</v>
      </c>
      <c r="F467" s="146" t="s">
        <v>46</v>
      </c>
      <c r="G467" s="50"/>
    </row>
    <row r="468" ht="15.75" customHeight="1">
      <c r="A468" s="54" t="s">
        <v>156</v>
      </c>
      <c r="B468" s="54" t="s">
        <v>27</v>
      </c>
      <c r="C468" s="54">
        <v>59.0</v>
      </c>
      <c r="D468" s="250" t="s">
        <v>2666</v>
      </c>
      <c r="E468" s="151">
        <v>116000.0</v>
      </c>
      <c r="F468" s="146" t="s">
        <v>96</v>
      </c>
      <c r="G468" s="50"/>
    </row>
    <row r="469" ht="15.75" customHeight="1">
      <c r="A469" s="54" t="s">
        <v>156</v>
      </c>
      <c r="B469" s="54" t="s">
        <v>27</v>
      </c>
      <c r="C469" s="54">
        <v>60.0</v>
      </c>
      <c r="D469" s="250" t="s">
        <v>1524</v>
      </c>
      <c r="E469" s="151">
        <v>130000.0</v>
      </c>
      <c r="F469" s="146" t="s">
        <v>102</v>
      </c>
      <c r="G469" s="50"/>
    </row>
    <row r="470" ht="15.75" customHeight="1">
      <c r="A470" s="54" t="s">
        <v>156</v>
      </c>
      <c r="B470" s="54" t="s">
        <v>27</v>
      </c>
      <c r="C470" s="54">
        <v>61.0</v>
      </c>
      <c r="D470" s="250" t="s">
        <v>2667</v>
      </c>
      <c r="E470" s="151">
        <v>127000.0</v>
      </c>
      <c r="F470" s="146" t="s">
        <v>46</v>
      </c>
      <c r="G470" s="50"/>
    </row>
    <row r="471" ht="15.75" customHeight="1">
      <c r="A471" s="54" t="s">
        <v>156</v>
      </c>
      <c r="B471" s="54" t="s">
        <v>27</v>
      </c>
      <c r="C471" s="54">
        <v>62.0</v>
      </c>
      <c r="D471" s="250" t="s">
        <v>2668</v>
      </c>
      <c r="E471" s="151">
        <v>199000.0</v>
      </c>
      <c r="F471" s="146" t="s">
        <v>123</v>
      </c>
      <c r="G471" s="50"/>
    </row>
    <row r="472" ht="15.75" customHeight="1">
      <c r="A472" s="54" t="s">
        <v>156</v>
      </c>
      <c r="B472" s="54" t="s">
        <v>27</v>
      </c>
      <c r="C472" s="54">
        <v>63.0</v>
      </c>
      <c r="D472" s="250" t="s">
        <v>2669</v>
      </c>
      <c r="E472" s="151">
        <v>199000.0</v>
      </c>
      <c r="F472" s="146" t="s">
        <v>123</v>
      </c>
      <c r="G472" s="50"/>
    </row>
    <row r="473" ht="15.75" customHeight="1">
      <c r="A473" s="54" t="s">
        <v>156</v>
      </c>
      <c r="B473" s="54" t="s">
        <v>27</v>
      </c>
      <c r="C473" s="54">
        <v>64.0</v>
      </c>
      <c r="D473" s="250" t="s">
        <v>2670</v>
      </c>
      <c r="E473" s="151">
        <v>199000.0</v>
      </c>
      <c r="F473" s="146" t="s">
        <v>123</v>
      </c>
      <c r="G473" s="50"/>
    </row>
    <row r="474" ht="15.75" customHeight="1">
      <c r="A474" s="54" t="s">
        <v>157</v>
      </c>
      <c r="B474" s="54" t="s">
        <v>27</v>
      </c>
      <c r="C474" s="54">
        <v>65.0</v>
      </c>
      <c r="D474" s="250" t="s">
        <v>2671</v>
      </c>
      <c r="E474" s="151">
        <v>127000.0</v>
      </c>
      <c r="F474" s="146" t="s">
        <v>46</v>
      </c>
      <c r="G474" s="50"/>
    </row>
    <row r="475" ht="15.75" customHeight="1">
      <c r="A475" s="54" t="s">
        <v>157</v>
      </c>
      <c r="B475" s="54" t="s">
        <v>27</v>
      </c>
      <c r="C475" s="54">
        <v>66.0</v>
      </c>
      <c r="D475" s="250" t="s">
        <v>2672</v>
      </c>
      <c r="E475" s="151">
        <v>131000.0</v>
      </c>
      <c r="F475" s="146" t="s">
        <v>46</v>
      </c>
      <c r="G475" s="50"/>
    </row>
    <row r="476" ht="15.75" customHeight="1">
      <c r="A476" s="54" t="s">
        <v>157</v>
      </c>
      <c r="B476" s="54" t="s">
        <v>27</v>
      </c>
      <c r="C476" s="54">
        <v>67.0</v>
      </c>
      <c r="D476" s="250" t="s">
        <v>2673</v>
      </c>
      <c r="E476" s="151">
        <v>199000.0</v>
      </c>
      <c r="F476" s="146" t="s">
        <v>123</v>
      </c>
      <c r="G476" s="50"/>
    </row>
    <row r="477" ht="15.75" customHeight="1">
      <c r="A477" s="54" t="s">
        <v>157</v>
      </c>
      <c r="B477" s="54" t="s">
        <v>27</v>
      </c>
      <c r="C477" s="54">
        <v>68.0</v>
      </c>
      <c r="D477" s="250" t="s">
        <v>2674</v>
      </c>
      <c r="E477" s="151">
        <v>108000.0</v>
      </c>
      <c r="F477" s="146" t="s">
        <v>90</v>
      </c>
      <c r="G477" s="50"/>
    </row>
    <row r="478" ht="15.75" customHeight="1">
      <c r="A478" s="54" t="s">
        <v>157</v>
      </c>
      <c r="B478" s="54" t="s">
        <v>27</v>
      </c>
      <c r="C478" s="54">
        <v>69.0</v>
      </c>
      <c r="D478" s="250" t="s">
        <v>2675</v>
      </c>
      <c r="E478" s="151">
        <v>126000.0</v>
      </c>
      <c r="F478" s="146" t="s">
        <v>96</v>
      </c>
      <c r="G478" s="50"/>
    </row>
    <row r="479" ht="15.75" customHeight="1">
      <c r="A479" s="54" t="s">
        <v>157</v>
      </c>
      <c r="B479" s="54" t="s">
        <v>27</v>
      </c>
      <c r="C479" s="54">
        <v>70.0</v>
      </c>
      <c r="D479" s="250" t="s">
        <v>2676</v>
      </c>
      <c r="E479" s="151">
        <v>199000.0</v>
      </c>
      <c r="F479" s="146" t="s">
        <v>123</v>
      </c>
      <c r="G479" s="50"/>
    </row>
    <row r="480" ht="15.75" customHeight="1">
      <c r="A480" s="54" t="s">
        <v>157</v>
      </c>
      <c r="B480" s="54" t="s">
        <v>27</v>
      </c>
      <c r="C480" s="54">
        <v>71.0</v>
      </c>
      <c r="D480" s="250" t="s">
        <v>2677</v>
      </c>
      <c r="E480" s="151">
        <v>200000.0</v>
      </c>
      <c r="F480" s="146" t="s">
        <v>123</v>
      </c>
      <c r="G480" s="50"/>
    </row>
    <row r="481" ht="15.75" customHeight="1">
      <c r="A481" s="54" t="s">
        <v>157</v>
      </c>
      <c r="B481" s="54" t="s">
        <v>27</v>
      </c>
      <c r="C481" s="54">
        <v>72.0</v>
      </c>
      <c r="D481" s="250" t="s">
        <v>2678</v>
      </c>
      <c r="E481" s="151">
        <v>199000.0</v>
      </c>
      <c r="F481" s="146" t="s">
        <v>123</v>
      </c>
      <c r="G481" s="50"/>
    </row>
    <row r="482" ht="15.75" customHeight="1">
      <c r="A482" s="54" t="s">
        <v>210</v>
      </c>
      <c r="B482" s="54" t="s">
        <v>27</v>
      </c>
      <c r="C482" s="54">
        <v>73.0</v>
      </c>
      <c r="D482" s="250" t="s">
        <v>2679</v>
      </c>
      <c r="E482" s="151">
        <v>122321.688</v>
      </c>
      <c r="F482" s="146" t="s">
        <v>120</v>
      </c>
      <c r="G482" s="50"/>
    </row>
    <row r="483" ht="15.75" customHeight="1">
      <c r="A483" s="54" t="s">
        <v>210</v>
      </c>
      <c r="B483" s="54" t="s">
        <v>27</v>
      </c>
      <c r="C483" s="54">
        <v>74.0</v>
      </c>
      <c r="D483" s="250" t="s">
        <v>2680</v>
      </c>
      <c r="E483" s="151">
        <v>126180.569</v>
      </c>
      <c r="F483" s="146" t="s">
        <v>87</v>
      </c>
      <c r="G483" s="50"/>
    </row>
    <row r="484" ht="15.75" customHeight="1">
      <c r="A484" s="54" t="s">
        <v>210</v>
      </c>
      <c r="B484" s="54" t="s">
        <v>27</v>
      </c>
      <c r="C484" s="54">
        <v>75.0</v>
      </c>
      <c r="D484" s="250" t="s">
        <v>2681</v>
      </c>
      <c r="E484" s="151">
        <v>127868.83</v>
      </c>
      <c r="F484" s="146" t="s">
        <v>120</v>
      </c>
      <c r="G484" s="50"/>
    </row>
    <row r="485" ht="15.75" customHeight="1">
      <c r="A485" s="54" t="s">
        <v>210</v>
      </c>
      <c r="B485" s="54" t="s">
        <v>27</v>
      </c>
      <c r="C485" s="54">
        <v>76.0</v>
      </c>
      <c r="D485" s="250" t="s">
        <v>2682</v>
      </c>
      <c r="E485" s="151">
        <v>123989.677</v>
      </c>
      <c r="F485" s="146" t="s">
        <v>87</v>
      </c>
      <c r="G485" s="50"/>
    </row>
    <row r="486" ht="15.75" customHeight="1">
      <c r="A486" s="54" t="s">
        <v>210</v>
      </c>
      <c r="B486" s="54" t="s">
        <v>27</v>
      </c>
      <c r="C486" s="54">
        <v>77.0</v>
      </c>
      <c r="D486" s="250" t="s">
        <v>2683</v>
      </c>
      <c r="E486" s="151">
        <v>149312.7</v>
      </c>
      <c r="F486" s="146" t="s">
        <v>49</v>
      </c>
      <c r="G486" s="50"/>
    </row>
    <row r="487" ht="15.75" customHeight="1">
      <c r="A487" s="54" t="s">
        <v>212</v>
      </c>
      <c r="B487" s="54" t="s">
        <v>27</v>
      </c>
      <c r="C487" s="54">
        <v>78.0</v>
      </c>
      <c r="D487" s="250" t="s">
        <v>2684</v>
      </c>
      <c r="E487" s="151">
        <v>199000.0</v>
      </c>
      <c r="F487" s="146" t="s">
        <v>90</v>
      </c>
      <c r="G487" s="50"/>
    </row>
    <row r="488" ht="15.75" customHeight="1">
      <c r="A488" s="54" t="s">
        <v>212</v>
      </c>
      <c r="B488" s="54" t="s">
        <v>27</v>
      </c>
      <c r="C488" s="54">
        <v>79.0</v>
      </c>
      <c r="D488" s="250" t="s">
        <v>2685</v>
      </c>
      <c r="E488" s="151">
        <v>199000.0</v>
      </c>
      <c r="F488" s="146" t="s">
        <v>102</v>
      </c>
      <c r="G488" s="50"/>
    </row>
    <row r="489" ht="15.75" customHeight="1">
      <c r="A489" s="54" t="s">
        <v>212</v>
      </c>
      <c r="B489" s="54" t="s">
        <v>27</v>
      </c>
      <c r="C489" s="54">
        <v>80.0</v>
      </c>
      <c r="D489" s="250" t="s">
        <v>2686</v>
      </c>
      <c r="E489" s="151">
        <v>198000.0</v>
      </c>
      <c r="F489" s="146" t="s">
        <v>46</v>
      </c>
      <c r="G489" s="50"/>
    </row>
    <row r="490" ht="15.75" customHeight="1">
      <c r="A490" s="54" t="s">
        <v>212</v>
      </c>
      <c r="B490" s="54" t="s">
        <v>27</v>
      </c>
      <c r="C490" s="54">
        <v>81.0</v>
      </c>
      <c r="D490" s="250" t="s">
        <v>2687</v>
      </c>
      <c r="E490" s="151">
        <v>199000.0</v>
      </c>
      <c r="F490" s="146" t="s">
        <v>46</v>
      </c>
      <c r="G490" s="50"/>
    </row>
    <row r="491" ht="15.75" customHeight="1">
      <c r="A491" s="54" t="s">
        <v>212</v>
      </c>
      <c r="B491" s="54" t="s">
        <v>27</v>
      </c>
      <c r="C491" s="54">
        <v>82.0</v>
      </c>
      <c r="D491" s="250" t="s">
        <v>2688</v>
      </c>
      <c r="E491" s="151">
        <v>199000.0</v>
      </c>
      <c r="F491" s="146" t="s">
        <v>46</v>
      </c>
      <c r="G491" s="50"/>
    </row>
    <row r="492" ht="15.75" customHeight="1">
      <c r="A492" s="54" t="s">
        <v>212</v>
      </c>
      <c r="B492" s="54" t="s">
        <v>27</v>
      </c>
      <c r="C492" s="54">
        <v>83.0</v>
      </c>
      <c r="D492" s="250" t="s">
        <v>2689</v>
      </c>
      <c r="E492" s="151">
        <v>197000.0</v>
      </c>
      <c r="F492" s="146" t="s">
        <v>28</v>
      </c>
      <c r="G492" s="50"/>
    </row>
    <row r="493" ht="15.75" customHeight="1">
      <c r="A493" s="54" t="s">
        <v>212</v>
      </c>
      <c r="B493" s="54" t="s">
        <v>27</v>
      </c>
      <c r="C493" s="54">
        <v>84.0</v>
      </c>
      <c r="D493" s="250" t="s">
        <v>2690</v>
      </c>
      <c r="E493" s="151">
        <v>197000.0</v>
      </c>
      <c r="F493" s="146" t="s">
        <v>28</v>
      </c>
      <c r="G493" s="50"/>
    </row>
    <row r="494" ht="15.75" customHeight="1">
      <c r="A494" s="54" t="s">
        <v>212</v>
      </c>
      <c r="B494" s="54" t="s">
        <v>27</v>
      </c>
      <c r="C494" s="54">
        <v>85.0</v>
      </c>
      <c r="D494" s="250" t="s">
        <v>2691</v>
      </c>
      <c r="E494" s="151">
        <v>175000.0</v>
      </c>
      <c r="F494" s="146" t="s">
        <v>46</v>
      </c>
      <c r="G494" s="50"/>
    </row>
    <row r="495" ht="15.75" customHeight="1">
      <c r="A495" s="54" t="s">
        <v>212</v>
      </c>
      <c r="B495" s="54" t="s">
        <v>27</v>
      </c>
      <c r="C495" s="54">
        <v>86.0</v>
      </c>
      <c r="D495" s="250" t="s">
        <v>2692</v>
      </c>
      <c r="E495" s="151">
        <v>158000.0</v>
      </c>
      <c r="F495" s="146" t="s">
        <v>49</v>
      </c>
      <c r="G495" s="50"/>
    </row>
    <row r="496" ht="15.75" customHeight="1">
      <c r="A496" s="54" t="s">
        <v>212</v>
      </c>
      <c r="B496" s="54" t="s">
        <v>27</v>
      </c>
      <c r="C496" s="54">
        <v>87.0</v>
      </c>
      <c r="D496" s="250" t="s">
        <v>2693</v>
      </c>
      <c r="E496" s="151">
        <v>196000.0</v>
      </c>
      <c r="F496" s="146" t="s">
        <v>49</v>
      </c>
      <c r="G496" s="50"/>
    </row>
    <row r="497" ht="15.75" customHeight="1">
      <c r="A497" s="54" t="s">
        <v>266</v>
      </c>
      <c r="B497" s="54" t="s">
        <v>27</v>
      </c>
      <c r="C497" s="54">
        <v>88.0</v>
      </c>
      <c r="D497" s="250" t="s">
        <v>2694</v>
      </c>
      <c r="E497" s="151">
        <v>199000.0</v>
      </c>
      <c r="F497" s="146" t="s">
        <v>87</v>
      </c>
      <c r="G497" s="51" t="s">
        <v>5</v>
      </c>
      <c r="H497" s="52" t="s">
        <v>2616</v>
      </c>
    </row>
    <row r="498" ht="15.75" customHeight="1">
      <c r="A498" s="54" t="s">
        <v>266</v>
      </c>
      <c r="B498" s="54" t="s">
        <v>27</v>
      </c>
      <c r="C498" s="54">
        <v>89.0</v>
      </c>
      <c r="D498" s="250" t="s">
        <v>2695</v>
      </c>
      <c r="E498" s="151">
        <v>199000.0</v>
      </c>
      <c r="F498" s="146" t="s">
        <v>49</v>
      </c>
      <c r="G498" s="51" t="s">
        <v>5</v>
      </c>
      <c r="H498" s="52" t="s">
        <v>2616</v>
      </c>
    </row>
    <row r="499" ht="15.75" customHeight="1">
      <c r="A499" s="54" t="s">
        <v>266</v>
      </c>
      <c r="B499" s="54" t="s">
        <v>27</v>
      </c>
      <c r="C499" s="54">
        <v>90.0</v>
      </c>
      <c r="D499" s="250" t="s">
        <v>2696</v>
      </c>
      <c r="E499" s="151">
        <v>198000.0</v>
      </c>
      <c r="F499" s="146" t="s">
        <v>90</v>
      </c>
      <c r="G499" s="51" t="s">
        <v>5</v>
      </c>
      <c r="H499" s="52" t="s">
        <v>2616</v>
      </c>
    </row>
    <row r="500" ht="15.75" customHeight="1">
      <c r="A500" s="54" t="s">
        <v>266</v>
      </c>
      <c r="B500" s="54" t="s">
        <v>27</v>
      </c>
      <c r="C500" s="54">
        <v>91.0</v>
      </c>
      <c r="D500" s="250" t="s">
        <v>2697</v>
      </c>
      <c r="E500" s="151">
        <v>199000.0</v>
      </c>
      <c r="F500" s="146" t="s">
        <v>102</v>
      </c>
      <c r="G500" s="51" t="s">
        <v>5</v>
      </c>
      <c r="H500" s="52" t="s">
        <v>2616</v>
      </c>
    </row>
    <row r="501" ht="15.75" customHeight="1">
      <c r="A501" s="54" t="s">
        <v>266</v>
      </c>
      <c r="B501" s="54" t="s">
        <v>27</v>
      </c>
      <c r="C501" s="54">
        <v>92.0</v>
      </c>
      <c r="D501" s="250" t="s">
        <v>2698</v>
      </c>
      <c r="E501" s="151">
        <v>199000.0</v>
      </c>
      <c r="F501" s="146" t="s">
        <v>46</v>
      </c>
      <c r="G501" s="51" t="s">
        <v>5</v>
      </c>
      <c r="H501" s="52" t="s">
        <v>2616</v>
      </c>
    </row>
    <row r="502" ht="15.75" customHeight="1">
      <c r="A502" s="54" t="s">
        <v>266</v>
      </c>
      <c r="B502" s="54" t="s">
        <v>27</v>
      </c>
      <c r="C502" s="54">
        <v>93.0</v>
      </c>
      <c r="D502" s="250" t="s">
        <v>2699</v>
      </c>
      <c r="E502" s="151">
        <v>199000.0</v>
      </c>
      <c r="F502" s="146" t="s">
        <v>46</v>
      </c>
      <c r="G502" s="51" t="s">
        <v>5</v>
      </c>
      <c r="H502" s="52" t="s">
        <v>2616</v>
      </c>
    </row>
    <row r="503" ht="15.75" customHeight="1">
      <c r="A503" s="54" t="s">
        <v>266</v>
      </c>
      <c r="B503" s="54" t="s">
        <v>27</v>
      </c>
      <c r="C503" s="54">
        <v>94.0</v>
      </c>
      <c r="D503" s="250" t="s">
        <v>2700</v>
      </c>
      <c r="E503" s="151">
        <v>199000.0</v>
      </c>
      <c r="F503" s="146" t="s">
        <v>49</v>
      </c>
      <c r="G503" s="51" t="s">
        <v>5</v>
      </c>
      <c r="H503" s="52" t="s">
        <v>2616</v>
      </c>
    </row>
    <row r="504" ht="15.75" customHeight="1">
      <c r="A504" s="54" t="s">
        <v>266</v>
      </c>
      <c r="B504" s="54" t="s">
        <v>27</v>
      </c>
      <c r="C504" s="54">
        <v>95.0</v>
      </c>
      <c r="D504" s="250" t="s">
        <v>2701</v>
      </c>
      <c r="E504" s="151">
        <v>199000.0</v>
      </c>
      <c r="F504" s="146" t="s">
        <v>123</v>
      </c>
      <c r="G504" s="51" t="s">
        <v>5</v>
      </c>
      <c r="H504" s="52" t="s">
        <v>2616</v>
      </c>
    </row>
    <row r="505" ht="15.75" customHeight="1">
      <c r="A505" s="254" t="s">
        <v>266</v>
      </c>
      <c r="B505" s="254" t="s">
        <v>27</v>
      </c>
      <c r="C505" s="254">
        <v>96.0</v>
      </c>
      <c r="D505" s="255" t="s">
        <v>2702</v>
      </c>
      <c r="E505" s="256">
        <v>172000.0</v>
      </c>
      <c r="F505" s="257" t="s">
        <v>49</v>
      </c>
      <c r="G505" s="51" t="s">
        <v>5</v>
      </c>
      <c r="H505" s="52" t="s">
        <v>2616</v>
      </c>
    </row>
    <row r="506" ht="15.75" customHeight="1">
      <c r="A506" s="30"/>
      <c r="B506" s="30"/>
      <c r="C506" s="30"/>
      <c r="D506" s="258"/>
      <c r="E506" s="149"/>
      <c r="F506" s="31"/>
      <c r="G506" s="50"/>
    </row>
    <row r="507" ht="15.75" customHeight="1">
      <c r="A507" s="30"/>
      <c r="B507" s="30"/>
      <c r="C507" s="30"/>
      <c r="D507" s="258"/>
      <c r="E507" s="149"/>
      <c r="F507" s="31"/>
      <c r="G507" s="50"/>
    </row>
    <row r="508" ht="15.75" customHeight="1">
      <c r="A508" s="30"/>
      <c r="B508" s="30"/>
      <c r="C508" s="30"/>
      <c r="D508" s="258"/>
      <c r="E508" s="149"/>
      <c r="F508" s="31"/>
      <c r="G508" s="50"/>
    </row>
    <row r="509" ht="15.75" customHeight="1">
      <c r="A509" s="30"/>
      <c r="B509" s="30"/>
      <c r="C509" s="30"/>
      <c r="D509" s="258"/>
      <c r="E509" s="149"/>
      <c r="F509" s="31"/>
      <c r="G509" s="50"/>
    </row>
    <row r="510" ht="15.75" customHeight="1">
      <c r="A510" s="30"/>
      <c r="B510" s="30"/>
      <c r="C510" s="30"/>
      <c r="D510" s="258"/>
      <c r="E510" s="149"/>
      <c r="F510" s="31"/>
      <c r="G510" s="50"/>
    </row>
    <row r="511" ht="15.75" customHeight="1">
      <c r="A511" s="30"/>
      <c r="B511" s="30"/>
      <c r="C511" s="30"/>
      <c r="D511" s="258"/>
      <c r="E511" s="149"/>
      <c r="F511" s="31"/>
      <c r="G511" s="50"/>
    </row>
    <row r="512" ht="15.75" customHeight="1">
      <c r="A512" s="30"/>
      <c r="B512" s="30"/>
      <c r="C512" s="30"/>
      <c r="D512" s="258"/>
      <c r="E512" s="149"/>
      <c r="F512" s="31"/>
      <c r="G512" s="50"/>
    </row>
    <row r="513" ht="15.75" customHeight="1">
      <c r="A513" s="30"/>
      <c r="B513" s="30"/>
      <c r="C513" s="30"/>
      <c r="D513" s="258"/>
      <c r="E513" s="149"/>
      <c r="F513" s="31"/>
      <c r="G513" s="50"/>
    </row>
    <row r="514" ht="15.75" customHeight="1">
      <c r="A514" s="30"/>
      <c r="B514" s="30"/>
      <c r="C514" s="30"/>
      <c r="D514" s="258"/>
      <c r="E514" s="151"/>
      <c r="F514" s="31"/>
      <c r="G514" s="50"/>
    </row>
    <row r="515" ht="15.75" customHeight="1">
      <c r="A515" s="30"/>
      <c r="B515" s="30"/>
      <c r="C515" s="30"/>
      <c r="D515" s="258"/>
      <c r="E515" s="151"/>
      <c r="F515" s="31"/>
      <c r="G515" s="50"/>
    </row>
    <row r="516" ht="15.75" customHeight="1">
      <c r="A516" s="30"/>
      <c r="B516" s="30"/>
      <c r="C516" s="30"/>
      <c r="D516" s="258"/>
      <c r="E516" s="151"/>
      <c r="F516" s="31"/>
      <c r="G516" s="50"/>
    </row>
    <row r="517" ht="15.75" customHeight="1">
      <c r="A517" s="30"/>
      <c r="B517" s="30"/>
      <c r="C517" s="30"/>
      <c r="D517" s="258"/>
      <c r="E517" s="151"/>
      <c r="F517" s="31"/>
      <c r="G517" s="50"/>
    </row>
    <row r="518" ht="15.75" customHeight="1">
      <c r="A518" s="30"/>
      <c r="B518" s="30"/>
      <c r="C518" s="30"/>
      <c r="D518" s="258"/>
      <c r="E518" s="151"/>
      <c r="F518" s="31"/>
      <c r="G518" s="50"/>
    </row>
    <row r="519" ht="15.75" customHeight="1">
      <c r="A519" s="30"/>
      <c r="B519" s="30"/>
      <c r="C519" s="30"/>
      <c r="D519" s="258"/>
      <c r="E519" s="151"/>
      <c r="F519" s="31"/>
      <c r="G519" s="50"/>
    </row>
    <row r="520" ht="15.75" customHeight="1">
      <c r="A520" s="30"/>
      <c r="B520" s="30"/>
      <c r="C520" s="30"/>
      <c r="D520" s="258"/>
      <c r="E520" s="149"/>
      <c r="F520" s="31"/>
      <c r="G520" s="50"/>
    </row>
    <row r="521" ht="15.75" customHeight="1">
      <c r="A521" s="30"/>
      <c r="B521" s="30"/>
      <c r="C521" s="30"/>
      <c r="D521" s="258"/>
      <c r="E521" s="149"/>
      <c r="F521" s="31"/>
      <c r="G521" s="50"/>
    </row>
    <row r="522" ht="15.75" customHeight="1">
      <c r="A522" s="30"/>
      <c r="B522" s="30"/>
      <c r="C522" s="30"/>
      <c r="D522" s="258"/>
      <c r="E522" s="149"/>
      <c r="F522" s="31"/>
      <c r="G522" s="50"/>
    </row>
    <row r="523" ht="15.75" customHeight="1">
      <c r="A523" s="30"/>
      <c r="B523" s="30"/>
      <c r="C523" s="30"/>
      <c r="D523" s="258"/>
      <c r="E523" s="149"/>
      <c r="F523" s="31"/>
      <c r="G523" s="50"/>
    </row>
    <row r="524" ht="15.75" customHeight="1">
      <c r="A524" s="30"/>
      <c r="B524" s="30"/>
      <c r="C524" s="30"/>
      <c r="D524" s="258"/>
      <c r="E524" s="149"/>
      <c r="F524" s="31"/>
      <c r="G524" s="50"/>
    </row>
    <row r="525" ht="15.75" customHeight="1">
      <c r="A525" s="30"/>
      <c r="B525" s="30"/>
      <c r="C525" s="30"/>
      <c r="D525" s="258"/>
      <c r="E525" s="149"/>
      <c r="F525" s="31"/>
      <c r="G525" s="50"/>
    </row>
    <row r="526" ht="15.75" customHeight="1">
      <c r="A526" s="30"/>
      <c r="B526" s="30"/>
      <c r="C526" s="30"/>
      <c r="D526" s="258"/>
      <c r="E526" s="149"/>
      <c r="F526" s="31"/>
      <c r="G526" s="50"/>
    </row>
    <row r="527" ht="15.75" customHeight="1">
      <c r="A527" s="30"/>
      <c r="B527" s="30"/>
      <c r="C527" s="30"/>
      <c r="D527" s="258"/>
      <c r="E527" s="149"/>
      <c r="F527" s="31"/>
      <c r="G527" s="50"/>
    </row>
    <row r="528" ht="15.75" customHeight="1">
      <c r="A528" s="30"/>
      <c r="B528" s="30"/>
      <c r="C528" s="30"/>
      <c r="D528" s="258"/>
      <c r="E528" s="149"/>
      <c r="F528" s="31"/>
      <c r="G528" s="50"/>
    </row>
    <row r="529" ht="15.75" customHeight="1">
      <c r="A529" s="30"/>
      <c r="B529" s="30"/>
      <c r="C529" s="30"/>
      <c r="D529" s="258"/>
      <c r="E529" s="149"/>
      <c r="F529" s="31"/>
      <c r="G529" s="50"/>
    </row>
    <row r="530" ht="15.75" customHeight="1">
      <c r="A530" s="30"/>
      <c r="B530" s="30"/>
      <c r="C530" s="30"/>
      <c r="D530" s="258"/>
      <c r="E530" s="149"/>
      <c r="F530" s="31"/>
      <c r="G530" s="50"/>
    </row>
    <row r="531" ht="15.75" customHeight="1">
      <c r="A531" s="30"/>
      <c r="B531" s="30"/>
      <c r="C531" s="30"/>
      <c r="D531" s="258"/>
      <c r="E531" s="149"/>
      <c r="F531" s="31"/>
      <c r="G531" s="50"/>
    </row>
    <row r="532" ht="15.75" customHeight="1">
      <c r="A532" s="30"/>
      <c r="B532" s="30"/>
      <c r="C532" s="30"/>
      <c r="D532" s="258"/>
      <c r="E532" s="149"/>
      <c r="F532" s="31"/>
      <c r="G532" s="50"/>
    </row>
    <row r="533" ht="15.75" customHeight="1">
      <c r="A533" s="30"/>
      <c r="B533" s="30"/>
      <c r="C533" s="30"/>
      <c r="D533" s="258"/>
      <c r="E533" s="149"/>
      <c r="F533" s="31"/>
      <c r="G533" s="50"/>
    </row>
    <row r="534" ht="15.75" customHeight="1">
      <c r="A534" s="30"/>
      <c r="B534" s="30"/>
      <c r="C534" s="30"/>
      <c r="D534" s="258"/>
      <c r="E534" s="149"/>
      <c r="F534" s="31"/>
      <c r="G534" s="50"/>
    </row>
    <row r="535" ht="15.75" customHeight="1">
      <c r="A535" s="30"/>
      <c r="B535" s="30"/>
      <c r="C535" s="30"/>
      <c r="D535" s="258"/>
      <c r="E535" s="149"/>
      <c r="F535" s="31"/>
      <c r="G535" s="50"/>
    </row>
    <row r="536" ht="15.75" customHeight="1">
      <c r="A536" s="30"/>
      <c r="B536" s="30"/>
      <c r="C536" s="30"/>
      <c r="D536" s="258"/>
      <c r="E536" s="149"/>
      <c r="F536" s="31"/>
      <c r="G536" s="50"/>
    </row>
    <row r="537" ht="15.75" customHeight="1">
      <c r="A537" s="30"/>
      <c r="B537" s="30"/>
      <c r="C537" s="30"/>
      <c r="D537" s="258"/>
      <c r="E537" s="149"/>
      <c r="F537" s="31"/>
      <c r="G537" s="50"/>
    </row>
    <row r="538" ht="15.75" customHeight="1">
      <c r="A538" s="30"/>
      <c r="B538" s="30"/>
      <c r="C538" s="30"/>
      <c r="D538" s="258"/>
      <c r="E538" s="149"/>
      <c r="F538" s="31"/>
      <c r="G538" s="50"/>
    </row>
    <row r="539" ht="15.75" customHeight="1">
      <c r="A539" s="30"/>
      <c r="B539" s="30"/>
      <c r="C539" s="30"/>
      <c r="D539" s="258"/>
      <c r="E539" s="149"/>
      <c r="F539" s="31"/>
      <c r="G539" s="50"/>
    </row>
    <row r="540" ht="15.75" customHeight="1">
      <c r="A540" s="30"/>
      <c r="B540" s="30"/>
      <c r="C540" s="30"/>
      <c r="D540" s="258"/>
      <c r="E540" s="149"/>
      <c r="F540" s="31"/>
      <c r="G540" s="50"/>
    </row>
    <row r="541" ht="15.75" customHeight="1">
      <c r="A541" s="30"/>
      <c r="B541" s="30"/>
      <c r="C541" s="30"/>
      <c r="D541" s="258"/>
      <c r="E541" s="149"/>
      <c r="F541" s="31"/>
      <c r="G541" s="50"/>
    </row>
    <row r="542" ht="15.75" customHeight="1">
      <c r="A542" s="30"/>
      <c r="B542" s="30"/>
      <c r="C542" s="30"/>
      <c r="D542" s="258"/>
      <c r="E542" s="149"/>
      <c r="F542" s="31"/>
      <c r="G542" s="50"/>
    </row>
    <row r="543" ht="15.75" customHeight="1">
      <c r="A543" s="30"/>
      <c r="B543" s="30"/>
      <c r="C543" s="30"/>
      <c r="D543" s="258"/>
      <c r="E543" s="149"/>
      <c r="F543" s="31"/>
      <c r="G543" s="50"/>
    </row>
    <row r="544" ht="15.75" customHeight="1">
      <c r="A544" s="30"/>
      <c r="B544" s="30"/>
      <c r="C544" s="30"/>
      <c r="D544" s="258"/>
      <c r="E544" s="149"/>
      <c r="F544" s="31"/>
      <c r="G544" s="50"/>
    </row>
    <row r="545" ht="15.75" customHeight="1">
      <c r="A545" s="30"/>
      <c r="B545" s="30"/>
      <c r="C545" s="30"/>
      <c r="D545" s="258"/>
      <c r="E545" s="149"/>
      <c r="F545" s="31"/>
      <c r="G545" s="50"/>
    </row>
    <row r="546" ht="15.75" customHeight="1">
      <c r="A546" s="30"/>
      <c r="B546" s="30"/>
      <c r="C546" s="30"/>
      <c r="D546" s="258"/>
      <c r="E546" s="149"/>
      <c r="F546" s="31"/>
      <c r="G546" s="50"/>
    </row>
    <row r="547" ht="15.75" customHeight="1">
      <c r="A547" s="30"/>
      <c r="B547" s="30"/>
      <c r="C547" s="30"/>
      <c r="D547" s="258"/>
      <c r="E547" s="149"/>
      <c r="F547" s="31"/>
      <c r="G547" s="50"/>
    </row>
    <row r="548" ht="15.75" customHeight="1">
      <c r="A548" s="30"/>
      <c r="B548" s="30"/>
      <c r="C548" s="30"/>
      <c r="D548" s="258"/>
      <c r="E548" s="149"/>
      <c r="F548" s="31"/>
      <c r="G548" s="50"/>
    </row>
    <row r="549" ht="15.75" customHeight="1">
      <c r="A549" s="30"/>
      <c r="B549" s="30"/>
      <c r="C549" s="30"/>
      <c r="D549" s="258"/>
      <c r="E549" s="149"/>
      <c r="F549" s="31"/>
      <c r="G549" s="50"/>
    </row>
    <row r="550" ht="15.75" customHeight="1">
      <c r="A550" s="30"/>
      <c r="B550" s="30"/>
      <c r="C550" s="30"/>
      <c r="D550" s="258"/>
      <c r="E550" s="149"/>
      <c r="F550" s="31"/>
      <c r="G550" s="50"/>
    </row>
    <row r="551" ht="15.75" customHeight="1">
      <c r="A551" s="30"/>
      <c r="B551" s="30"/>
      <c r="C551" s="30"/>
      <c r="D551" s="258"/>
      <c r="E551" s="149"/>
      <c r="F551" s="31"/>
      <c r="G551" s="50"/>
    </row>
    <row r="552" ht="15.75" customHeight="1">
      <c r="A552" s="30"/>
      <c r="B552" s="30"/>
      <c r="C552" s="30"/>
      <c r="D552" s="258"/>
      <c r="E552" s="149"/>
      <c r="F552" s="31"/>
      <c r="G552" s="50"/>
    </row>
    <row r="553" ht="15.75" customHeight="1">
      <c r="A553" s="30"/>
      <c r="B553" s="30"/>
      <c r="C553" s="30"/>
      <c r="D553" s="258"/>
      <c r="E553" s="149"/>
      <c r="F553" s="31"/>
      <c r="G553" s="50"/>
    </row>
    <row r="554" ht="15.75" customHeight="1">
      <c r="A554" s="30"/>
      <c r="B554" s="30"/>
      <c r="C554" s="30"/>
      <c r="D554" s="258"/>
      <c r="E554" s="149"/>
      <c r="F554" s="31"/>
      <c r="G554" s="50"/>
    </row>
    <row r="555" ht="15.75" customHeight="1">
      <c r="A555" s="30"/>
      <c r="B555" s="30"/>
      <c r="C555" s="30"/>
      <c r="D555" s="258"/>
      <c r="E555" s="149"/>
      <c r="F555" s="31"/>
      <c r="G555" s="50"/>
    </row>
    <row r="556" ht="15.75" customHeight="1">
      <c r="A556" s="30"/>
      <c r="B556" s="30"/>
      <c r="C556" s="30"/>
      <c r="D556" s="258"/>
      <c r="E556" s="149"/>
      <c r="F556" s="31"/>
      <c r="G556" s="50"/>
    </row>
    <row r="557" ht="15.75" customHeight="1">
      <c r="A557" s="30"/>
      <c r="B557" s="30"/>
      <c r="C557" s="30"/>
      <c r="D557" s="258"/>
      <c r="E557" s="149"/>
      <c r="F557" s="31"/>
      <c r="G557" s="50"/>
    </row>
    <row r="558" ht="15.75" customHeight="1">
      <c r="A558" s="30"/>
      <c r="B558" s="30"/>
      <c r="C558" s="30"/>
      <c r="D558" s="258"/>
      <c r="E558" s="149"/>
      <c r="F558" s="31"/>
      <c r="G558" s="50"/>
    </row>
    <row r="559" ht="15.75" customHeight="1">
      <c r="A559" s="30"/>
      <c r="B559" s="30"/>
      <c r="C559" s="30"/>
      <c r="D559" s="258"/>
      <c r="E559" s="149"/>
      <c r="F559" s="31"/>
      <c r="G559" s="50"/>
    </row>
    <row r="560" ht="15.75" customHeight="1">
      <c r="A560" s="30"/>
      <c r="B560" s="30"/>
      <c r="C560" s="30"/>
      <c r="D560" s="258"/>
      <c r="E560" s="149"/>
      <c r="F560" s="31"/>
      <c r="G560" s="50"/>
    </row>
    <row r="561" ht="15.75" customHeight="1">
      <c r="A561" s="30"/>
      <c r="B561" s="30"/>
      <c r="C561" s="30"/>
      <c r="D561" s="258"/>
      <c r="E561" s="149"/>
      <c r="F561" s="31"/>
      <c r="G561" s="50"/>
    </row>
    <row r="562" ht="15.75" customHeight="1">
      <c r="A562" s="30"/>
      <c r="B562" s="30"/>
      <c r="C562" s="30"/>
      <c r="D562" s="258"/>
      <c r="E562" s="149"/>
      <c r="F562" s="31"/>
      <c r="G562" s="50"/>
    </row>
    <row r="563" ht="15.75" customHeight="1">
      <c r="A563" s="30"/>
      <c r="B563" s="30"/>
      <c r="C563" s="30"/>
      <c r="D563" s="258"/>
      <c r="E563" s="149"/>
      <c r="F563" s="31"/>
      <c r="G563" s="50"/>
    </row>
    <row r="564" ht="15.75" customHeight="1">
      <c r="A564" s="30"/>
      <c r="B564" s="30"/>
      <c r="C564" s="30"/>
      <c r="D564" s="258"/>
      <c r="E564" s="149"/>
      <c r="F564" s="31"/>
      <c r="G564" s="50"/>
    </row>
    <row r="565" ht="15.75" customHeight="1">
      <c r="A565" s="30"/>
      <c r="B565" s="30"/>
      <c r="C565" s="30"/>
      <c r="D565" s="258"/>
      <c r="E565" s="149"/>
      <c r="F565" s="31"/>
      <c r="G565" s="50"/>
    </row>
    <row r="566" ht="15.75" customHeight="1">
      <c r="A566" s="30"/>
      <c r="B566" s="30"/>
      <c r="C566" s="30"/>
      <c r="D566" s="258"/>
      <c r="E566" s="149"/>
      <c r="F566" s="31"/>
      <c r="G566" s="50"/>
    </row>
    <row r="567" ht="15.75" customHeight="1">
      <c r="A567" s="30"/>
      <c r="B567" s="30"/>
      <c r="C567" s="30"/>
      <c r="D567" s="258"/>
      <c r="E567" s="149"/>
      <c r="F567" s="31"/>
      <c r="G567" s="50"/>
    </row>
    <row r="568" ht="15.75" customHeight="1">
      <c r="A568" s="30"/>
      <c r="B568" s="30"/>
      <c r="C568" s="30"/>
      <c r="D568" s="258"/>
      <c r="E568" s="149"/>
      <c r="F568" s="31"/>
      <c r="G568" s="50"/>
    </row>
    <row r="569" ht="15.75" customHeight="1">
      <c r="A569" s="30"/>
      <c r="B569" s="30"/>
      <c r="C569" s="30"/>
      <c r="D569" s="258"/>
      <c r="E569" s="149"/>
      <c r="F569" s="31"/>
      <c r="G569" s="50"/>
    </row>
    <row r="570" ht="15.75" customHeight="1">
      <c r="A570" s="30"/>
      <c r="B570" s="30"/>
      <c r="C570" s="30"/>
      <c r="D570" s="258"/>
      <c r="E570" s="149"/>
      <c r="F570" s="31"/>
      <c r="G570" s="50"/>
    </row>
    <row r="571" ht="15.75" customHeight="1">
      <c r="A571" s="30"/>
      <c r="B571" s="30"/>
      <c r="C571" s="30"/>
      <c r="D571" s="258"/>
      <c r="E571" s="149"/>
      <c r="F571" s="31"/>
      <c r="G571" s="50"/>
    </row>
    <row r="572" ht="15.75" customHeight="1">
      <c r="A572" s="30"/>
      <c r="B572" s="30"/>
      <c r="C572" s="30"/>
      <c r="D572" s="258"/>
      <c r="E572" s="149"/>
      <c r="F572" s="31"/>
      <c r="G572" s="50"/>
    </row>
    <row r="573" ht="15.75" customHeight="1">
      <c r="A573" s="30"/>
      <c r="B573" s="30"/>
      <c r="C573" s="30"/>
      <c r="D573" s="258"/>
      <c r="E573" s="149"/>
      <c r="F573" s="31"/>
      <c r="G573" s="50"/>
    </row>
    <row r="574" ht="15.75" customHeight="1">
      <c r="A574" s="30"/>
      <c r="B574" s="30"/>
      <c r="C574" s="30"/>
      <c r="D574" s="258"/>
      <c r="E574" s="149"/>
      <c r="F574" s="31"/>
      <c r="G574" s="50"/>
    </row>
    <row r="575" ht="15.75" customHeight="1">
      <c r="A575" s="30"/>
      <c r="B575" s="30"/>
      <c r="C575" s="30"/>
      <c r="D575" s="258"/>
      <c r="E575" s="149"/>
      <c r="F575" s="31"/>
      <c r="G575" s="50"/>
    </row>
    <row r="576" ht="15.75" customHeight="1">
      <c r="A576" s="30"/>
      <c r="B576" s="30"/>
      <c r="C576" s="30"/>
      <c r="D576" s="258"/>
      <c r="E576" s="149"/>
      <c r="F576" s="31"/>
      <c r="G576" s="50"/>
    </row>
    <row r="577" ht="15.75" customHeight="1">
      <c r="A577" s="30"/>
      <c r="B577" s="30"/>
      <c r="C577" s="30"/>
      <c r="D577" s="258"/>
      <c r="E577" s="149"/>
      <c r="F577" s="31"/>
      <c r="G577" s="50"/>
    </row>
    <row r="578" ht="15.75" customHeight="1">
      <c r="A578" s="30"/>
      <c r="B578" s="30"/>
      <c r="C578" s="30"/>
      <c r="D578" s="258"/>
      <c r="E578" s="149"/>
      <c r="F578" s="31"/>
      <c r="G578" s="50"/>
    </row>
    <row r="579" ht="15.75" customHeight="1">
      <c r="A579" s="30"/>
      <c r="B579" s="30"/>
      <c r="C579" s="30"/>
      <c r="D579" s="258"/>
      <c r="E579" s="149"/>
      <c r="F579" s="31"/>
      <c r="G579" s="50"/>
    </row>
    <row r="580" ht="15.75" customHeight="1">
      <c r="A580" s="30"/>
      <c r="B580" s="30"/>
      <c r="C580" s="30"/>
      <c r="D580" s="258"/>
      <c r="E580" s="149"/>
      <c r="F580" s="31"/>
      <c r="G580" s="50"/>
    </row>
    <row r="581" ht="15.75" customHeight="1">
      <c r="A581" s="30"/>
      <c r="B581" s="30"/>
      <c r="C581" s="30"/>
      <c r="D581" s="258"/>
      <c r="E581" s="149"/>
      <c r="F581" s="31"/>
      <c r="G581" s="50"/>
    </row>
    <row r="582" ht="15.75" customHeight="1">
      <c r="A582" s="30"/>
      <c r="B582" s="30"/>
      <c r="C582" s="30"/>
      <c r="D582" s="258"/>
      <c r="E582" s="149"/>
      <c r="F582" s="31"/>
      <c r="G582" s="50"/>
    </row>
    <row r="583" ht="15.75" customHeight="1">
      <c r="A583" s="30"/>
      <c r="B583" s="30"/>
      <c r="C583" s="30"/>
      <c r="D583" s="258"/>
      <c r="E583" s="149"/>
      <c r="F583" s="31"/>
      <c r="G583" s="50"/>
    </row>
    <row r="584" ht="15.75" customHeight="1">
      <c r="A584" s="30"/>
      <c r="B584" s="30"/>
      <c r="C584" s="30"/>
      <c r="D584" s="258"/>
      <c r="E584" s="149"/>
      <c r="F584" s="31"/>
      <c r="G584" s="50"/>
    </row>
    <row r="585" ht="15.75" customHeight="1">
      <c r="A585" s="30"/>
      <c r="B585" s="30"/>
      <c r="C585" s="30"/>
      <c r="D585" s="258"/>
      <c r="E585" s="149"/>
      <c r="F585" s="31"/>
      <c r="G585" s="50"/>
    </row>
    <row r="586" ht="15.75" customHeight="1">
      <c r="A586" s="30"/>
      <c r="B586" s="30"/>
      <c r="C586" s="30"/>
      <c r="D586" s="258"/>
      <c r="E586" s="149"/>
      <c r="F586" s="31"/>
      <c r="G586" s="50"/>
    </row>
    <row r="587" ht="15.75" customHeight="1">
      <c r="A587" s="30"/>
      <c r="B587" s="30"/>
      <c r="C587" s="30"/>
      <c r="D587" s="258"/>
      <c r="E587" s="149"/>
      <c r="F587" s="31"/>
      <c r="G587" s="50"/>
    </row>
    <row r="588" ht="15.75" customHeight="1">
      <c r="A588" s="30"/>
      <c r="B588" s="30"/>
      <c r="C588" s="30"/>
      <c r="D588" s="258"/>
      <c r="E588" s="149"/>
      <c r="F588" s="31"/>
      <c r="G588" s="50"/>
    </row>
    <row r="589" ht="15.75" customHeight="1">
      <c r="A589" s="30"/>
      <c r="B589" s="30"/>
      <c r="C589" s="30"/>
      <c r="D589" s="258"/>
      <c r="E589" s="149"/>
      <c r="F589" s="31"/>
      <c r="G589" s="50"/>
    </row>
    <row r="590" ht="15.75" customHeight="1">
      <c r="A590" s="30"/>
      <c r="B590" s="30"/>
      <c r="C590" s="30"/>
      <c r="D590" s="258"/>
      <c r="E590" s="149"/>
      <c r="F590" s="31"/>
      <c r="G590" s="50"/>
    </row>
    <row r="591" ht="15.75" customHeight="1">
      <c r="A591" s="30"/>
      <c r="B591" s="30"/>
      <c r="C591" s="30"/>
      <c r="D591" s="258"/>
      <c r="E591" s="149"/>
      <c r="F591" s="31"/>
      <c r="G591" s="50"/>
    </row>
    <row r="592" ht="15.75" customHeight="1">
      <c r="A592" s="30"/>
      <c r="B592" s="30"/>
      <c r="C592" s="30"/>
      <c r="D592" s="258"/>
      <c r="E592" s="149"/>
      <c r="F592" s="31"/>
      <c r="G592" s="50"/>
    </row>
    <row r="593" ht="15.75" customHeight="1">
      <c r="A593" s="30"/>
      <c r="B593" s="30"/>
      <c r="C593" s="30"/>
      <c r="D593" s="258"/>
      <c r="E593" s="149"/>
      <c r="F593" s="31"/>
      <c r="G593" s="50"/>
    </row>
    <row r="594" ht="15.75" customHeight="1">
      <c r="A594" s="30"/>
      <c r="B594" s="30"/>
      <c r="C594" s="30"/>
      <c r="D594" s="258"/>
      <c r="E594" s="149"/>
      <c r="F594" s="31"/>
      <c r="G594" s="50"/>
    </row>
    <row r="595" ht="15.75" customHeight="1">
      <c r="A595" s="30"/>
      <c r="B595" s="30"/>
      <c r="C595" s="30"/>
      <c r="D595" s="258"/>
      <c r="E595" s="149"/>
      <c r="F595" s="31"/>
      <c r="G595" s="50"/>
    </row>
    <row r="596" ht="15.75" customHeight="1">
      <c r="A596" s="30"/>
      <c r="B596" s="30"/>
      <c r="C596" s="30"/>
      <c r="D596" s="258"/>
      <c r="E596" s="149"/>
      <c r="F596" s="31"/>
      <c r="G596" s="50"/>
    </row>
    <row r="597" ht="15.75" customHeight="1">
      <c r="A597" s="30"/>
      <c r="B597" s="30"/>
      <c r="C597" s="30"/>
      <c r="D597" s="258"/>
      <c r="E597" s="149"/>
      <c r="F597" s="31"/>
      <c r="G597" s="50"/>
    </row>
    <row r="598" ht="15.75" customHeight="1">
      <c r="A598" s="30"/>
      <c r="B598" s="30"/>
      <c r="C598" s="30"/>
      <c r="D598" s="258"/>
      <c r="E598" s="149"/>
      <c r="F598" s="31"/>
      <c r="G598" s="50"/>
    </row>
    <row r="599" ht="15.75" customHeight="1">
      <c r="A599" s="30"/>
      <c r="B599" s="30"/>
      <c r="C599" s="30"/>
      <c r="D599" s="258"/>
      <c r="E599" s="149"/>
      <c r="F599" s="31"/>
      <c r="G599" s="50"/>
    </row>
    <row r="600" ht="15.75" customHeight="1">
      <c r="A600" s="30"/>
      <c r="B600" s="30"/>
      <c r="C600" s="30"/>
      <c r="D600" s="258"/>
      <c r="E600" s="149"/>
      <c r="F600" s="31"/>
      <c r="G600" s="50"/>
    </row>
    <row r="601" ht="15.75" customHeight="1">
      <c r="A601" s="30"/>
      <c r="B601" s="30"/>
      <c r="C601" s="30"/>
      <c r="D601" s="258"/>
      <c r="E601" s="149"/>
      <c r="F601" s="31"/>
      <c r="G601" s="50"/>
    </row>
    <row r="602" ht="15.75" customHeight="1">
      <c r="A602" s="30"/>
      <c r="B602" s="30"/>
      <c r="C602" s="30"/>
      <c r="D602" s="258"/>
      <c r="E602" s="149"/>
      <c r="F602" s="31"/>
      <c r="G602" s="50"/>
    </row>
    <row r="603" ht="15.75" customHeight="1">
      <c r="A603" s="30"/>
      <c r="B603" s="30"/>
      <c r="C603" s="30"/>
      <c r="D603" s="258"/>
      <c r="E603" s="149"/>
      <c r="F603" s="31"/>
      <c r="G603" s="50"/>
    </row>
    <row r="604" ht="15.75" customHeight="1">
      <c r="A604" s="30"/>
      <c r="B604" s="30"/>
      <c r="C604" s="30"/>
      <c r="D604" s="258"/>
      <c r="E604" s="149"/>
      <c r="F604" s="31"/>
      <c r="G604" s="50"/>
    </row>
    <row r="605" ht="15.75" customHeight="1">
      <c r="A605" s="30"/>
      <c r="B605" s="30"/>
      <c r="C605" s="30"/>
      <c r="D605" s="258"/>
      <c r="E605" s="149"/>
      <c r="F605" s="31"/>
      <c r="G605" s="50"/>
    </row>
    <row r="606" ht="15.75" customHeight="1">
      <c r="A606" s="30"/>
      <c r="B606" s="30"/>
      <c r="C606" s="30"/>
      <c r="D606" s="258"/>
      <c r="E606" s="149"/>
      <c r="F606" s="31"/>
      <c r="G606" s="50"/>
    </row>
    <row r="607" ht="15.75" customHeight="1">
      <c r="A607" s="30"/>
      <c r="B607" s="30"/>
      <c r="C607" s="30"/>
      <c r="D607" s="258"/>
      <c r="E607" s="149"/>
      <c r="F607" s="31"/>
      <c r="G607" s="50"/>
    </row>
    <row r="608" ht="15.75" customHeight="1">
      <c r="A608" s="30"/>
      <c r="B608" s="30"/>
      <c r="C608" s="30"/>
      <c r="D608" s="258"/>
      <c r="E608" s="149"/>
      <c r="F608" s="31"/>
      <c r="G608" s="50"/>
    </row>
    <row r="609" ht="15.75" customHeight="1">
      <c r="A609" s="30"/>
      <c r="B609" s="30"/>
      <c r="C609" s="30"/>
      <c r="D609" s="258"/>
      <c r="E609" s="149"/>
      <c r="F609" s="31"/>
      <c r="G609" s="50"/>
    </row>
    <row r="610" ht="15.75" customHeight="1">
      <c r="A610" s="30"/>
      <c r="B610" s="30"/>
      <c r="C610" s="30"/>
      <c r="D610" s="258"/>
      <c r="E610" s="149"/>
      <c r="F610" s="31"/>
      <c r="G610" s="50"/>
    </row>
    <row r="611" ht="15.75" customHeight="1">
      <c r="A611" s="109"/>
      <c r="B611" s="109"/>
      <c r="D611" s="258"/>
      <c r="F611" s="109"/>
      <c r="G611" s="109"/>
    </row>
    <row r="612" ht="15.75" customHeight="1">
      <c r="A612" s="109"/>
      <c r="B612" s="109"/>
      <c r="D612" s="258"/>
      <c r="F612" s="109"/>
      <c r="G612" s="109"/>
    </row>
    <row r="613" ht="15.75" customHeight="1">
      <c r="A613" s="109"/>
      <c r="B613" s="109"/>
      <c r="D613" s="258"/>
      <c r="F613" s="109"/>
      <c r="G613" s="109"/>
    </row>
    <row r="614" ht="15.75" customHeight="1">
      <c r="A614" s="109"/>
      <c r="B614" s="109"/>
      <c r="D614" s="258"/>
      <c r="F614" s="109"/>
      <c r="G614" s="109"/>
    </row>
    <row r="615" ht="15.75" customHeight="1">
      <c r="A615" s="109"/>
      <c r="B615" s="109"/>
      <c r="D615" s="258"/>
      <c r="F615" s="109"/>
      <c r="G615" s="109"/>
    </row>
    <row r="616" ht="15.75" customHeight="1">
      <c r="A616" s="109"/>
      <c r="B616" s="109"/>
      <c r="D616" s="258"/>
      <c r="F616" s="109"/>
      <c r="G616" s="109"/>
    </row>
    <row r="617" ht="15.75" customHeight="1">
      <c r="A617" s="109"/>
      <c r="B617" s="109"/>
      <c r="D617" s="258"/>
      <c r="F617" s="109"/>
      <c r="G617" s="109"/>
    </row>
    <row r="618" ht="15.75" customHeight="1">
      <c r="A618" s="109"/>
      <c r="B618" s="109"/>
      <c r="D618" s="258"/>
      <c r="F618" s="109"/>
      <c r="G618" s="109"/>
    </row>
    <row r="619" ht="15.75" customHeight="1">
      <c r="A619" s="109"/>
      <c r="B619" s="109"/>
      <c r="D619" s="258"/>
      <c r="F619" s="109"/>
      <c r="G619" s="109"/>
    </row>
    <row r="620" ht="15.75" customHeight="1">
      <c r="A620" s="109"/>
      <c r="B620" s="109"/>
      <c r="D620" s="258"/>
      <c r="F620" s="109"/>
      <c r="G620" s="109"/>
    </row>
    <row r="621" ht="15.75" customHeight="1">
      <c r="A621" s="109"/>
      <c r="B621" s="109"/>
      <c r="D621" s="258"/>
      <c r="F621" s="109"/>
      <c r="G621" s="109"/>
    </row>
    <row r="622" ht="15.75" customHeight="1">
      <c r="A622" s="109"/>
      <c r="B622" s="109"/>
      <c r="D622" s="258"/>
      <c r="F622" s="109"/>
      <c r="G622" s="109"/>
    </row>
    <row r="623" ht="15.75" customHeight="1">
      <c r="A623" s="109"/>
      <c r="B623" s="109"/>
      <c r="D623" s="258"/>
      <c r="F623" s="109"/>
      <c r="G623" s="109"/>
    </row>
    <row r="624" ht="15.75" customHeight="1">
      <c r="A624" s="109"/>
      <c r="B624" s="109"/>
      <c r="D624" s="258"/>
      <c r="F624" s="109"/>
      <c r="G624" s="109"/>
    </row>
    <row r="625" ht="15.75" customHeight="1">
      <c r="A625" s="109"/>
      <c r="B625" s="109"/>
      <c r="D625" s="258"/>
      <c r="F625" s="109"/>
      <c r="G625" s="109"/>
    </row>
    <row r="626" ht="15.75" customHeight="1">
      <c r="A626" s="109"/>
      <c r="B626" s="109"/>
      <c r="D626" s="258"/>
      <c r="F626" s="109"/>
      <c r="G626" s="109"/>
    </row>
    <row r="627" ht="15.75" customHeight="1">
      <c r="A627" s="109"/>
      <c r="B627" s="109"/>
      <c r="D627" s="258"/>
      <c r="F627" s="109"/>
      <c r="G627" s="109"/>
    </row>
    <row r="628" ht="15.75" customHeight="1">
      <c r="A628" s="109"/>
      <c r="B628" s="109"/>
      <c r="D628" s="258"/>
      <c r="F628" s="109"/>
      <c r="G628" s="109"/>
    </row>
    <row r="629" ht="15.75" customHeight="1">
      <c r="A629" s="109"/>
      <c r="B629" s="109"/>
      <c r="D629" s="258"/>
      <c r="F629" s="109"/>
      <c r="G629" s="109"/>
    </row>
    <row r="630" ht="15.75" customHeight="1">
      <c r="A630" s="109"/>
      <c r="B630" s="109"/>
      <c r="D630" s="258"/>
      <c r="F630" s="109"/>
      <c r="G630" s="109"/>
    </row>
    <row r="631" ht="15.75" customHeight="1">
      <c r="A631" s="109"/>
      <c r="B631" s="109"/>
      <c r="D631" s="258"/>
      <c r="F631" s="109"/>
      <c r="G631" s="109"/>
    </row>
    <row r="632" ht="15.75" customHeight="1">
      <c r="A632" s="109"/>
      <c r="B632" s="109"/>
      <c r="D632" s="258"/>
      <c r="F632" s="109"/>
      <c r="G632" s="109"/>
    </row>
    <row r="633" ht="15.75" customHeight="1">
      <c r="A633" s="109"/>
      <c r="B633" s="109"/>
      <c r="D633" s="258"/>
      <c r="F633" s="109"/>
      <c r="G633" s="109"/>
    </row>
    <row r="634" ht="15.75" customHeight="1">
      <c r="A634" s="109"/>
      <c r="B634" s="109"/>
      <c r="D634" s="258"/>
      <c r="F634" s="109"/>
      <c r="G634" s="109"/>
    </row>
    <row r="635" ht="15.75" customHeight="1">
      <c r="A635" s="109"/>
      <c r="B635" s="109"/>
      <c r="D635" s="258"/>
      <c r="F635" s="109"/>
      <c r="G635" s="109"/>
    </row>
    <row r="636" ht="15.75" customHeight="1">
      <c r="A636" s="109"/>
      <c r="B636" s="109"/>
      <c r="D636" s="258"/>
      <c r="F636" s="109"/>
      <c r="G636" s="109"/>
    </row>
    <row r="637" ht="15.75" customHeight="1">
      <c r="A637" s="109"/>
      <c r="B637" s="109"/>
      <c r="D637" s="258"/>
      <c r="F637" s="109"/>
      <c r="G637" s="109"/>
    </row>
    <row r="638" ht="15.75" customHeight="1">
      <c r="A638" s="109"/>
      <c r="B638" s="109"/>
      <c r="D638" s="258"/>
      <c r="F638" s="109"/>
      <c r="G638" s="109"/>
    </row>
    <row r="639" ht="15.75" customHeight="1">
      <c r="A639" s="109"/>
      <c r="B639" s="109"/>
      <c r="D639" s="258"/>
      <c r="F639" s="109"/>
      <c r="G639" s="109"/>
    </row>
    <row r="640" ht="15.75" customHeight="1">
      <c r="A640" s="109"/>
      <c r="B640" s="109"/>
      <c r="D640" s="258"/>
      <c r="F640" s="109"/>
      <c r="G640" s="109"/>
    </row>
    <row r="641" ht="15.75" customHeight="1">
      <c r="A641" s="109"/>
      <c r="B641" s="109"/>
      <c r="D641" s="258"/>
      <c r="F641" s="109"/>
      <c r="G641" s="109"/>
    </row>
    <row r="642" ht="15.75" customHeight="1">
      <c r="A642" s="109"/>
      <c r="B642" s="109"/>
      <c r="D642" s="258"/>
      <c r="F642" s="109"/>
      <c r="G642" s="109"/>
    </row>
    <row r="643" ht="15.75" customHeight="1">
      <c r="A643" s="109"/>
      <c r="B643" s="109"/>
      <c r="D643" s="258"/>
      <c r="F643" s="109"/>
      <c r="G643" s="109"/>
    </row>
    <row r="644" ht="15.75" customHeight="1">
      <c r="A644" s="109"/>
      <c r="B644" s="109"/>
      <c r="D644" s="258"/>
      <c r="F644" s="109"/>
      <c r="G644" s="109"/>
    </row>
    <row r="645" ht="15.75" customHeight="1">
      <c r="A645" s="109"/>
      <c r="B645" s="109"/>
      <c r="D645" s="258"/>
      <c r="F645" s="109"/>
      <c r="G645" s="109"/>
    </row>
    <row r="646" ht="15.75" customHeight="1">
      <c r="A646" s="109"/>
      <c r="B646" s="109"/>
      <c r="D646" s="258"/>
      <c r="F646" s="109"/>
      <c r="G646" s="109"/>
    </row>
    <row r="647" ht="15.75" customHeight="1">
      <c r="A647" s="109"/>
      <c r="B647" s="109"/>
      <c r="D647" s="258"/>
      <c r="F647" s="109"/>
      <c r="G647" s="109"/>
    </row>
    <row r="648" ht="15.75" customHeight="1">
      <c r="A648" s="109"/>
      <c r="B648" s="109"/>
      <c r="D648" s="258"/>
      <c r="F648" s="109"/>
      <c r="G648" s="109"/>
    </row>
    <row r="649" ht="15.75" customHeight="1">
      <c r="A649" s="109"/>
      <c r="B649" s="109"/>
      <c r="D649" s="258"/>
      <c r="F649" s="109"/>
      <c r="G649" s="109"/>
    </row>
    <row r="650" ht="15.75" customHeight="1">
      <c r="A650" s="109"/>
      <c r="B650" s="109"/>
      <c r="D650" s="258"/>
      <c r="F650" s="109"/>
      <c r="G650" s="109"/>
    </row>
    <row r="651" ht="15.75" customHeight="1">
      <c r="A651" s="109"/>
      <c r="B651" s="109"/>
      <c r="D651" s="258"/>
      <c r="F651" s="109"/>
      <c r="G651" s="109"/>
    </row>
    <row r="652" ht="15.75" customHeight="1">
      <c r="A652" s="109"/>
      <c r="B652" s="109"/>
      <c r="D652" s="258"/>
      <c r="F652" s="109"/>
      <c r="G652" s="109"/>
    </row>
    <row r="653" ht="15.75" customHeight="1">
      <c r="A653" s="109"/>
      <c r="B653" s="109"/>
      <c r="D653" s="258"/>
      <c r="F653" s="109"/>
      <c r="G653" s="109"/>
    </row>
    <row r="654" ht="15.75" customHeight="1">
      <c r="A654" s="109"/>
      <c r="B654" s="109"/>
      <c r="D654" s="258"/>
      <c r="F654" s="109"/>
      <c r="G654" s="109"/>
    </row>
    <row r="655" ht="15.75" customHeight="1">
      <c r="A655" s="109"/>
      <c r="B655" s="109"/>
      <c r="D655" s="258"/>
      <c r="F655" s="109"/>
      <c r="G655" s="109"/>
    </row>
    <row r="656" ht="15.75" customHeight="1">
      <c r="A656" s="109"/>
      <c r="B656" s="109"/>
      <c r="D656" s="258"/>
      <c r="F656" s="109"/>
      <c r="G656" s="109"/>
    </row>
    <row r="657" ht="15.75" customHeight="1">
      <c r="A657" s="109"/>
      <c r="B657" s="109"/>
      <c r="D657" s="258"/>
      <c r="F657" s="109"/>
      <c r="G657" s="109"/>
    </row>
    <row r="658" ht="15.75" customHeight="1">
      <c r="A658" s="109"/>
      <c r="B658" s="109"/>
      <c r="D658" s="258"/>
      <c r="F658" s="109"/>
      <c r="G658" s="109"/>
    </row>
    <row r="659" ht="15.75" customHeight="1">
      <c r="A659" s="109"/>
      <c r="B659" s="109"/>
      <c r="D659" s="258"/>
      <c r="F659" s="109"/>
      <c r="G659" s="109"/>
    </row>
    <row r="660" ht="15.75" customHeight="1">
      <c r="A660" s="109"/>
      <c r="B660" s="109"/>
      <c r="D660" s="258"/>
      <c r="F660" s="109"/>
      <c r="G660" s="109"/>
    </row>
    <row r="661" ht="15.75" customHeight="1">
      <c r="A661" s="109"/>
      <c r="B661" s="109"/>
      <c r="D661" s="258"/>
      <c r="F661" s="109"/>
      <c r="G661" s="109"/>
    </row>
    <row r="662" ht="15.75" customHeight="1">
      <c r="A662" s="109"/>
      <c r="B662" s="109"/>
      <c r="D662" s="258"/>
      <c r="F662" s="109"/>
      <c r="G662" s="109"/>
    </row>
    <row r="663" ht="15.75" customHeight="1">
      <c r="A663" s="109"/>
      <c r="B663" s="109"/>
      <c r="D663" s="258"/>
      <c r="F663" s="109"/>
      <c r="G663" s="109"/>
    </row>
    <row r="664" ht="15.75" customHeight="1">
      <c r="A664" s="109"/>
      <c r="B664" s="109"/>
      <c r="D664" s="258"/>
      <c r="F664" s="109"/>
      <c r="G664" s="109"/>
    </row>
    <row r="665" ht="15.75" customHeight="1">
      <c r="A665" s="109"/>
      <c r="B665" s="109"/>
      <c r="D665" s="258"/>
      <c r="F665" s="109"/>
      <c r="G665" s="109"/>
    </row>
    <row r="666" ht="15.75" customHeight="1">
      <c r="A666" s="109"/>
      <c r="B666" s="109"/>
      <c r="D666" s="258"/>
      <c r="F666" s="109"/>
      <c r="G666" s="109"/>
    </row>
    <row r="667" ht="15.75" customHeight="1">
      <c r="A667" s="109"/>
      <c r="B667" s="109"/>
      <c r="D667" s="258"/>
      <c r="F667" s="109"/>
      <c r="G667" s="109"/>
    </row>
    <row r="668" ht="15.75" customHeight="1">
      <c r="A668" s="109"/>
      <c r="B668" s="109"/>
      <c r="D668" s="258"/>
      <c r="F668" s="109"/>
      <c r="G668" s="109"/>
    </row>
    <row r="669" ht="15.75" customHeight="1">
      <c r="A669" s="109"/>
      <c r="B669" s="109"/>
      <c r="D669" s="258"/>
      <c r="F669" s="109"/>
      <c r="G669" s="109"/>
    </row>
    <row r="670" ht="15.75" customHeight="1">
      <c r="A670" s="109"/>
      <c r="B670" s="109"/>
      <c r="D670" s="258"/>
      <c r="F670" s="109"/>
      <c r="G670" s="109"/>
    </row>
    <row r="671" ht="15.75" customHeight="1">
      <c r="A671" s="109"/>
      <c r="B671" s="109"/>
      <c r="D671" s="258"/>
      <c r="F671" s="109"/>
      <c r="G671" s="109"/>
    </row>
    <row r="672" ht="15.75" customHeight="1">
      <c r="A672" s="109"/>
      <c r="B672" s="109"/>
      <c r="D672" s="258"/>
      <c r="F672" s="109"/>
      <c r="G672" s="109"/>
    </row>
    <row r="673" ht="15.75" customHeight="1">
      <c r="A673" s="109"/>
      <c r="B673" s="109"/>
      <c r="D673" s="258"/>
      <c r="F673" s="109"/>
      <c r="G673" s="109"/>
    </row>
    <row r="674" ht="15.75" customHeight="1">
      <c r="A674" s="109"/>
      <c r="B674" s="109"/>
      <c r="D674" s="258"/>
      <c r="F674" s="109"/>
      <c r="G674" s="109"/>
    </row>
    <row r="675" ht="15.75" customHeight="1">
      <c r="A675" s="109"/>
      <c r="B675" s="109"/>
      <c r="D675" s="258"/>
      <c r="F675" s="109"/>
      <c r="G675" s="109"/>
    </row>
    <row r="676" ht="15.75" customHeight="1">
      <c r="A676" s="109"/>
      <c r="B676" s="109"/>
      <c r="D676" s="258"/>
      <c r="F676" s="109"/>
      <c r="G676" s="109"/>
    </row>
    <row r="677" ht="15.75" customHeight="1">
      <c r="A677" s="109"/>
      <c r="B677" s="109"/>
      <c r="D677" s="258"/>
      <c r="F677" s="109"/>
      <c r="G677" s="109"/>
    </row>
    <row r="678" ht="15.75" customHeight="1">
      <c r="A678" s="109"/>
      <c r="B678" s="109"/>
      <c r="D678" s="258"/>
      <c r="F678" s="109"/>
      <c r="G678" s="109"/>
    </row>
    <row r="679" ht="15.75" customHeight="1">
      <c r="A679" s="109"/>
      <c r="B679" s="109"/>
      <c r="D679" s="258"/>
      <c r="F679" s="109"/>
      <c r="G679" s="109"/>
    </row>
    <row r="680" ht="15.75" customHeight="1">
      <c r="A680" s="109"/>
      <c r="B680" s="109"/>
      <c r="D680" s="258"/>
      <c r="F680" s="109"/>
      <c r="G680" s="109"/>
    </row>
    <row r="681" ht="15.75" customHeight="1">
      <c r="A681" s="109"/>
      <c r="B681" s="109"/>
      <c r="D681" s="258"/>
      <c r="F681" s="109"/>
      <c r="G681" s="109"/>
    </row>
    <row r="682" ht="15.75" customHeight="1">
      <c r="A682" s="109"/>
      <c r="B682" s="109"/>
      <c r="D682" s="258"/>
      <c r="F682" s="109"/>
      <c r="G682" s="109"/>
    </row>
    <row r="683" ht="15.75" customHeight="1">
      <c r="A683" s="109"/>
      <c r="B683" s="109"/>
      <c r="D683" s="258"/>
      <c r="F683" s="109"/>
      <c r="G683" s="109"/>
    </row>
    <row r="684" ht="15.75" customHeight="1">
      <c r="A684" s="109"/>
      <c r="B684" s="109"/>
      <c r="D684" s="258"/>
      <c r="F684" s="109"/>
      <c r="G684" s="109"/>
    </row>
    <row r="685" ht="15.75" customHeight="1">
      <c r="A685" s="109"/>
      <c r="B685" s="109"/>
      <c r="D685" s="258"/>
      <c r="F685" s="109"/>
      <c r="G685" s="109"/>
    </row>
    <row r="686" ht="15.75" customHeight="1">
      <c r="A686" s="109"/>
      <c r="B686" s="109"/>
      <c r="D686" s="258"/>
      <c r="F686" s="109"/>
      <c r="G686" s="109"/>
    </row>
    <row r="687" ht="15.75" customHeight="1">
      <c r="A687" s="109"/>
      <c r="B687" s="109"/>
      <c r="D687" s="258"/>
      <c r="F687" s="109"/>
      <c r="G687" s="109"/>
    </row>
    <row r="688" ht="15.75" customHeight="1">
      <c r="A688" s="109"/>
      <c r="B688" s="109"/>
      <c r="D688" s="258"/>
      <c r="F688" s="109"/>
      <c r="G688" s="109"/>
    </row>
    <row r="689" ht="15.75" customHeight="1">
      <c r="A689" s="109"/>
      <c r="B689" s="109"/>
      <c r="D689" s="258"/>
      <c r="F689" s="109"/>
      <c r="G689" s="109"/>
    </row>
    <row r="690" ht="15.75" customHeight="1">
      <c r="A690" s="109"/>
      <c r="B690" s="109"/>
      <c r="D690" s="258"/>
      <c r="F690" s="109"/>
      <c r="G690" s="109"/>
    </row>
    <row r="691" ht="15.75" customHeight="1">
      <c r="A691" s="109"/>
      <c r="B691" s="109"/>
      <c r="D691" s="258"/>
      <c r="F691" s="109"/>
      <c r="G691" s="109"/>
    </row>
    <row r="692" ht="15.75" customHeight="1">
      <c r="A692" s="109"/>
      <c r="B692" s="109"/>
      <c r="D692" s="258"/>
      <c r="F692" s="109"/>
      <c r="G692" s="109"/>
    </row>
    <row r="693" ht="15.75" customHeight="1">
      <c r="A693" s="109"/>
      <c r="B693" s="109"/>
      <c r="D693" s="258"/>
      <c r="F693" s="109"/>
      <c r="G693" s="109"/>
    </row>
    <row r="694" ht="15.75" customHeight="1">
      <c r="A694" s="109"/>
      <c r="B694" s="109"/>
      <c r="D694" s="258"/>
      <c r="F694" s="109"/>
      <c r="G694" s="109"/>
    </row>
    <row r="695" ht="15.75" customHeight="1">
      <c r="A695" s="109"/>
      <c r="B695" s="109"/>
      <c r="D695" s="258"/>
      <c r="F695" s="109"/>
      <c r="G695" s="109"/>
    </row>
    <row r="696" ht="15.75" customHeight="1">
      <c r="A696" s="109"/>
      <c r="B696" s="109"/>
      <c r="D696" s="258"/>
      <c r="F696" s="109"/>
      <c r="G696" s="109"/>
    </row>
    <row r="697" ht="15.75" customHeight="1">
      <c r="A697" s="109"/>
      <c r="B697" s="109"/>
      <c r="D697" s="258"/>
      <c r="F697" s="109"/>
      <c r="G697" s="109"/>
    </row>
    <row r="698" ht="15.75" customHeight="1">
      <c r="A698" s="109"/>
      <c r="B698" s="109"/>
      <c r="D698" s="258"/>
      <c r="F698" s="109"/>
      <c r="G698" s="109"/>
    </row>
    <row r="699" ht="15.75" customHeight="1">
      <c r="A699" s="109"/>
      <c r="B699" s="109"/>
      <c r="D699" s="258"/>
      <c r="F699" s="109"/>
      <c r="G699" s="109"/>
    </row>
    <row r="700" ht="15.75" customHeight="1">
      <c r="A700" s="109"/>
      <c r="B700" s="109"/>
      <c r="D700" s="258"/>
      <c r="F700" s="109"/>
      <c r="G700" s="109"/>
    </row>
    <row r="701" ht="15.75" customHeight="1">
      <c r="A701" s="109"/>
      <c r="B701" s="109"/>
      <c r="D701" s="258"/>
      <c r="F701" s="109"/>
      <c r="G701" s="109"/>
    </row>
    <row r="702" ht="15.75" customHeight="1">
      <c r="A702" s="109"/>
      <c r="B702" s="109"/>
      <c r="D702" s="258"/>
      <c r="F702" s="109"/>
      <c r="G702" s="109"/>
    </row>
    <row r="703" ht="15.75" customHeight="1">
      <c r="A703" s="109"/>
      <c r="B703" s="109"/>
      <c r="D703" s="258"/>
      <c r="F703" s="109"/>
      <c r="G703" s="109"/>
    </row>
    <row r="704" ht="15.75" customHeight="1">
      <c r="A704" s="109"/>
      <c r="B704" s="109"/>
      <c r="D704" s="258"/>
      <c r="F704" s="109"/>
      <c r="G704" s="109"/>
    </row>
    <row r="705" ht="15.75" customHeight="1">
      <c r="A705" s="109"/>
      <c r="B705" s="109"/>
      <c r="D705" s="258"/>
      <c r="F705" s="109"/>
      <c r="G705" s="109"/>
    </row>
    <row r="706" ht="15.75" customHeight="1">
      <c r="A706" s="109"/>
      <c r="B706" s="109"/>
      <c r="D706" s="258"/>
      <c r="F706" s="109"/>
      <c r="G706" s="109"/>
    </row>
    <row r="707" ht="15.75" customHeight="1">
      <c r="A707" s="109"/>
      <c r="B707" s="109"/>
      <c r="D707" s="258"/>
      <c r="F707" s="109"/>
      <c r="G707" s="109"/>
    </row>
    <row r="708" ht="15.75" customHeight="1">
      <c r="A708" s="109"/>
      <c r="B708" s="109"/>
      <c r="D708" s="258"/>
      <c r="F708" s="109"/>
      <c r="G708" s="109"/>
    </row>
    <row r="709" ht="15.75" customHeight="1">
      <c r="A709" s="109"/>
      <c r="B709" s="109"/>
      <c r="D709" s="258"/>
      <c r="F709" s="109"/>
      <c r="G709" s="109"/>
    </row>
    <row r="710" ht="15.75" customHeight="1">
      <c r="A710" s="109"/>
      <c r="B710" s="109"/>
      <c r="D710" s="258"/>
      <c r="F710" s="109"/>
      <c r="G710" s="109"/>
    </row>
    <row r="711" ht="15.75" customHeight="1">
      <c r="A711" s="109"/>
      <c r="B711" s="109"/>
      <c r="D711" s="258"/>
      <c r="F711" s="109"/>
      <c r="G711" s="109"/>
    </row>
    <row r="712" ht="15.75" customHeight="1">
      <c r="A712" s="109"/>
      <c r="B712" s="109"/>
      <c r="D712" s="258"/>
      <c r="F712" s="109"/>
      <c r="G712" s="109"/>
    </row>
    <row r="713" ht="15.75" customHeight="1">
      <c r="A713" s="109"/>
      <c r="B713" s="109"/>
      <c r="D713" s="258"/>
      <c r="F713" s="109"/>
      <c r="G713" s="109"/>
    </row>
    <row r="714" ht="15.75" customHeight="1">
      <c r="A714" s="109"/>
      <c r="B714" s="109"/>
      <c r="D714" s="258"/>
      <c r="F714" s="109"/>
      <c r="G714" s="109"/>
    </row>
    <row r="715" ht="15.75" customHeight="1">
      <c r="A715" s="109"/>
      <c r="B715" s="109"/>
      <c r="D715" s="258"/>
      <c r="F715" s="109"/>
      <c r="G715" s="109"/>
    </row>
    <row r="716" ht="15.75" customHeight="1">
      <c r="A716" s="109"/>
      <c r="B716" s="109"/>
      <c r="D716" s="258"/>
      <c r="F716" s="109"/>
      <c r="G716" s="109"/>
    </row>
    <row r="717" ht="15.75" customHeight="1">
      <c r="A717" s="109"/>
      <c r="B717" s="109"/>
      <c r="D717" s="258"/>
      <c r="F717" s="109"/>
      <c r="G717" s="109"/>
    </row>
    <row r="718" ht="15.75" customHeight="1">
      <c r="A718" s="109"/>
      <c r="B718" s="109"/>
      <c r="D718" s="258"/>
      <c r="F718" s="109"/>
      <c r="G718" s="109"/>
    </row>
    <row r="719" ht="15.75" customHeight="1">
      <c r="A719" s="109"/>
      <c r="B719" s="109"/>
      <c r="D719" s="258"/>
      <c r="F719" s="109"/>
      <c r="G719" s="109"/>
    </row>
    <row r="720" ht="15.75" customHeight="1">
      <c r="A720" s="109"/>
      <c r="B720" s="109"/>
      <c r="D720" s="258"/>
      <c r="F720" s="109"/>
      <c r="G720" s="109"/>
    </row>
    <row r="721" ht="15.75" customHeight="1">
      <c r="A721" s="109"/>
      <c r="B721" s="109"/>
      <c r="D721" s="258"/>
      <c r="F721" s="109"/>
      <c r="G721" s="109"/>
    </row>
    <row r="722" ht="15.75" customHeight="1">
      <c r="A722" s="109"/>
      <c r="B722" s="109"/>
      <c r="D722" s="258"/>
      <c r="F722" s="109"/>
      <c r="G722" s="109"/>
    </row>
    <row r="723" ht="15.75" customHeight="1">
      <c r="A723" s="109"/>
      <c r="B723" s="109"/>
      <c r="D723" s="258"/>
      <c r="F723" s="109"/>
      <c r="G723" s="109"/>
    </row>
    <row r="724" ht="15.75" customHeight="1">
      <c r="A724" s="109"/>
      <c r="B724" s="109"/>
      <c r="D724" s="258"/>
      <c r="F724" s="109"/>
      <c r="G724" s="109"/>
    </row>
    <row r="725" ht="15.75" customHeight="1">
      <c r="A725" s="109"/>
      <c r="B725" s="109"/>
      <c r="D725" s="258"/>
      <c r="F725" s="109"/>
      <c r="G725" s="109"/>
    </row>
    <row r="726" ht="15.75" customHeight="1">
      <c r="A726" s="109"/>
      <c r="B726" s="109"/>
      <c r="D726" s="258"/>
      <c r="F726" s="109"/>
      <c r="G726" s="109"/>
    </row>
    <row r="727" ht="15.75" customHeight="1">
      <c r="A727" s="109"/>
      <c r="B727" s="109"/>
      <c r="D727" s="258"/>
      <c r="F727" s="109"/>
      <c r="G727" s="109"/>
    </row>
    <row r="728" ht="15.75" customHeight="1">
      <c r="A728" s="109"/>
      <c r="B728" s="109"/>
      <c r="D728" s="258"/>
      <c r="F728" s="109"/>
      <c r="G728" s="109"/>
    </row>
    <row r="729" ht="15.75" customHeight="1">
      <c r="A729" s="109"/>
      <c r="B729" s="109"/>
      <c r="D729" s="258"/>
      <c r="F729" s="109"/>
      <c r="G729" s="109"/>
    </row>
    <row r="730" ht="15.75" customHeight="1">
      <c r="A730" s="109"/>
      <c r="B730" s="109"/>
      <c r="D730" s="258"/>
      <c r="F730" s="109"/>
      <c r="G730" s="109"/>
    </row>
    <row r="731" ht="15.75" customHeight="1">
      <c r="A731" s="109"/>
      <c r="B731" s="109"/>
      <c r="D731" s="258"/>
      <c r="F731" s="109"/>
      <c r="G731" s="109"/>
    </row>
    <row r="732" ht="15.75" customHeight="1">
      <c r="A732" s="109"/>
      <c r="B732" s="109"/>
      <c r="D732" s="258"/>
      <c r="F732" s="109"/>
      <c r="G732" s="109"/>
    </row>
    <row r="733" ht="15.75" customHeight="1">
      <c r="A733" s="109"/>
      <c r="B733" s="109"/>
      <c r="D733" s="258"/>
      <c r="F733" s="109"/>
      <c r="G733" s="109"/>
    </row>
    <row r="734" ht="15.75" customHeight="1">
      <c r="A734" s="109"/>
      <c r="B734" s="109"/>
      <c r="D734" s="258"/>
      <c r="F734" s="109"/>
      <c r="G734" s="109"/>
    </row>
    <row r="735" ht="15.75" customHeight="1">
      <c r="A735" s="109"/>
      <c r="B735" s="109"/>
      <c r="D735" s="258"/>
      <c r="F735" s="109"/>
      <c r="G735" s="109"/>
    </row>
    <row r="736" ht="15.75" customHeight="1">
      <c r="A736" s="109"/>
      <c r="B736" s="109"/>
      <c r="D736" s="258"/>
      <c r="F736" s="109"/>
      <c r="G736" s="109"/>
    </row>
    <row r="737" ht="15.75" customHeight="1">
      <c r="A737" s="109"/>
      <c r="B737" s="109"/>
      <c r="D737" s="258"/>
      <c r="F737" s="109"/>
      <c r="G737" s="109"/>
    </row>
    <row r="738" ht="15.75" customHeight="1">
      <c r="A738" s="109"/>
      <c r="B738" s="109"/>
      <c r="D738" s="258"/>
      <c r="F738" s="109"/>
      <c r="G738" s="109"/>
    </row>
    <row r="739" ht="15.75" customHeight="1">
      <c r="A739" s="109"/>
      <c r="B739" s="109"/>
      <c r="D739" s="258"/>
      <c r="F739" s="109"/>
      <c r="G739" s="109"/>
    </row>
    <row r="740" ht="15.75" customHeight="1">
      <c r="A740" s="109"/>
      <c r="B740" s="109"/>
      <c r="D740" s="258"/>
      <c r="F740" s="109"/>
      <c r="G740" s="109"/>
    </row>
    <row r="741" ht="15.75" customHeight="1">
      <c r="A741" s="109"/>
      <c r="B741" s="109"/>
      <c r="D741" s="258"/>
      <c r="F741" s="109"/>
      <c r="G741" s="109"/>
    </row>
    <row r="742" ht="15.75" customHeight="1">
      <c r="A742" s="109"/>
      <c r="B742" s="109"/>
      <c r="D742" s="258"/>
      <c r="F742" s="109"/>
      <c r="G742" s="109"/>
    </row>
    <row r="743" ht="15.75" customHeight="1">
      <c r="A743" s="109"/>
      <c r="B743" s="109"/>
      <c r="D743" s="258"/>
      <c r="F743" s="109"/>
      <c r="G743" s="109"/>
    </row>
    <row r="744" ht="15.75" customHeight="1">
      <c r="A744" s="109"/>
      <c r="B744" s="109"/>
      <c r="D744" s="258"/>
      <c r="F744" s="109"/>
      <c r="G744" s="109"/>
    </row>
    <row r="745" ht="15.75" customHeight="1">
      <c r="A745" s="109"/>
      <c r="B745" s="109"/>
      <c r="D745" s="258"/>
      <c r="F745" s="109"/>
      <c r="G745" s="109"/>
    </row>
    <row r="746" ht="15.75" customHeight="1">
      <c r="A746" s="109"/>
      <c r="B746" s="109"/>
      <c r="D746" s="258"/>
      <c r="F746" s="109"/>
      <c r="G746" s="109"/>
    </row>
    <row r="747" ht="15.75" customHeight="1">
      <c r="A747" s="109"/>
      <c r="B747" s="109"/>
      <c r="D747" s="258"/>
      <c r="F747" s="109"/>
      <c r="G747" s="109"/>
    </row>
    <row r="748" ht="15.75" customHeight="1">
      <c r="A748" s="109"/>
      <c r="B748" s="109"/>
      <c r="D748" s="258"/>
      <c r="F748" s="109"/>
      <c r="G748" s="109"/>
    </row>
    <row r="749" ht="15.75" customHeight="1">
      <c r="A749" s="109"/>
      <c r="B749" s="109"/>
      <c r="D749" s="258"/>
      <c r="F749" s="109"/>
      <c r="G749" s="109"/>
    </row>
    <row r="750" ht="15.75" customHeight="1">
      <c r="A750" s="109"/>
      <c r="B750" s="109"/>
      <c r="D750" s="258"/>
      <c r="F750" s="109"/>
      <c r="G750" s="109"/>
    </row>
    <row r="751" ht="15.75" customHeight="1">
      <c r="A751" s="109"/>
      <c r="B751" s="109"/>
      <c r="D751" s="258"/>
      <c r="F751" s="109"/>
      <c r="G751" s="109"/>
    </row>
    <row r="752" ht="15.75" customHeight="1">
      <c r="A752" s="109"/>
      <c r="B752" s="109"/>
      <c r="D752" s="258"/>
      <c r="F752" s="109"/>
      <c r="G752" s="109"/>
    </row>
    <row r="753" ht="15.75" customHeight="1">
      <c r="A753" s="109"/>
      <c r="B753" s="109"/>
      <c r="D753" s="258"/>
      <c r="F753" s="109"/>
      <c r="G753" s="109"/>
    </row>
    <row r="754" ht="15.75" customHeight="1">
      <c r="A754" s="109"/>
      <c r="B754" s="109"/>
      <c r="D754" s="258"/>
      <c r="F754" s="109"/>
      <c r="G754" s="109"/>
    </row>
    <row r="755" ht="15.75" customHeight="1">
      <c r="A755" s="109"/>
      <c r="B755" s="109"/>
      <c r="D755" s="258"/>
      <c r="F755" s="109"/>
      <c r="G755" s="109"/>
    </row>
    <row r="756" ht="15.75" customHeight="1">
      <c r="A756" s="109"/>
      <c r="B756" s="109"/>
      <c r="D756" s="258"/>
      <c r="F756" s="109"/>
      <c r="G756" s="109"/>
    </row>
    <row r="757" ht="15.75" customHeight="1">
      <c r="A757" s="109"/>
      <c r="B757" s="109"/>
      <c r="D757" s="258"/>
      <c r="F757" s="109"/>
      <c r="G757" s="109"/>
    </row>
    <row r="758" ht="15.75" customHeight="1">
      <c r="A758" s="109"/>
      <c r="B758" s="109"/>
      <c r="D758" s="258"/>
      <c r="F758" s="109"/>
      <c r="G758" s="109"/>
    </row>
    <row r="759" ht="15.75" customHeight="1">
      <c r="A759" s="109"/>
      <c r="B759" s="109"/>
      <c r="D759" s="258"/>
      <c r="F759" s="109"/>
      <c r="G759" s="109"/>
    </row>
    <row r="760" ht="15.75" customHeight="1">
      <c r="A760" s="109"/>
      <c r="B760" s="109"/>
      <c r="D760" s="258"/>
      <c r="F760" s="109"/>
      <c r="G760" s="109"/>
    </row>
    <row r="761" ht="15.75" customHeight="1">
      <c r="A761" s="109"/>
      <c r="B761" s="109"/>
      <c r="D761" s="258"/>
      <c r="F761" s="109"/>
      <c r="G761" s="109"/>
    </row>
    <row r="762" ht="15.75" customHeight="1">
      <c r="A762" s="109"/>
      <c r="B762" s="109"/>
      <c r="D762" s="258"/>
      <c r="F762" s="109"/>
      <c r="G762" s="109"/>
    </row>
    <row r="763" ht="15.75" customHeight="1">
      <c r="A763" s="109"/>
      <c r="B763" s="109"/>
      <c r="D763" s="258"/>
      <c r="F763" s="109"/>
      <c r="G763" s="109"/>
    </row>
    <row r="764" ht="15.75" customHeight="1">
      <c r="A764" s="109"/>
      <c r="B764" s="109"/>
      <c r="D764" s="258"/>
      <c r="F764" s="109"/>
      <c r="G764" s="109"/>
    </row>
    <row r="765" ht="15.75" customHeight="1">
      <c r="A765" s="109"/>
      <c r="B765" s="109"/>
      <c r="D765" s="258"/>
      <c r="F765" s="109"/>
      <c r="G765" s="109"/>
    </row>
    <row r="766" ht="15.75" customHeight="1">
      <c r="A766" s="109"/>
      <c r="B766" s="109"/>
      <c r="D766" s="258"/>
      <c r="F766" s="109"/>
      <c r="G766" s="109"/>
    </row>
    <row r="767" ht="15.75" customHeight="1">
      <c r="A767" s="109"/>
      <c r="B767" s="109"/>
      <c r="D767" s="258"/>
      <c r="F767" s="109"/>
      <c r="G767" s="109"/>
    </row>
    <row r="768" ht="15.75" customHeight="1">
      <c r="A768" s="109"/>
      <c r="B768" s="109"/>
      <c r="D768" s="258"/>
      <c r="F768" s="109"/>
      <c r="G768" s="109"/>
    </row>
    <row r="769" ht="15.75" customHeight="1">
      <c r="A769" s="109"/>
      <c r="B769" s="109"/>
      <c r="D769" s="258"/>
      <c r="F769" s="109"/>
      <c r="G769" s="109"/>
    </row>
    <row r="770" ht="15.75" customHeight="1">
      <c r="A770" s="109"/>
      <c r="B770" s="109"/>
      <c r="D770" s="258"/>
      <c r="F770" s="109"/>
      <c r="G770" s="109"/>
    </row>
    <row r="771" ht="15.75" customHeight="1">
      <c r="A771" s="109"/>
      <c r="B771" s="109"/>
      <c r="D771" s="258"/>
      <c r="F771" s="109"/>
      <c r="G771" s="109"/>
    </row>
    <row r="772" ht="15.75" customHeight="1">
      <c r="A772" s="109"/>
      <c r="B772" s="109"/>
      <c r="D772" s="258"/>
      <c r="F772" s="109"/>
      <c r="G772" s="109"/>
    </row>
    <row r="773" ht="15.75" customHeight="1">
      <c r="A773" s="109"/>
      <c r="B773" s="109"/>
      <c r="D773" s="258"/>
      <c r="F773" s="109"/>
      <c r="G773" s="109"/>
    </row>
    <row r="774" ht="15.75" customHeight="1">
      <c r="A774" s="109"/>
      <c r="B774" s="109"/>
      <c r="D774" s="258"/>
      <c r="F774" s="109"/>
      <c r="G774" s="109"/>
    </row>
    <row r="775" ht="15.75" customHeight="1">
      <c r="A775" s="109"/>
      <c r="B775" s="109"/>
      <c r="D775" s="258"/>
      <c r="F775" s="109"/>
      <c r="G775" s="109"/>
    </row>
    <row r="776" ht="15.75" customHeight="1">
      <c r="A776" s="109"/>
      <c r="B776" s="109"/>
      <c r="D776" s="258"/>
      <c r="F776" s="109"/>
      <c r="G776" s="109"/>
    </row>
    <row r="777" ht="15.75" customHeight="1">
      <c r="A777" s="109"/>
      <c r="B777" s="109"/>
      <c r="D777" s="258"/>
      <c r="F777" s="109"/>
      <c r="G777" s="109"/>
    </row>
    <row r="778" ht="15.75" customHeight="1">
      <c r="A778" s="109"/>
      <c r="B778" s="109"/>
      <c r="D778" s="258"/>
      <c r="F778" s="109"/>
      <c r="G778" s="109"/>
    </row>
    <row r="779" ht="15.75" customHeight="1">
      <c r="A779" s="109"/>
      <c r="B779" s="109"/>
      <c r="D779" s="258"/>
      <c r="F779" s="109"/>
      <c r="G779" s="109"/>
    </row>
    <row r="780" ht="15.75" customHeight="1">
      <c r="A780" s="109"/>
      <c r="B780" s="109"/>
      <c r="D780" s="258"/>
      <c r="F780" s="109"/>
      <c r="G780" s="109"/>
    </row>
    <row r="781" ht="15.75" customHeight="1">
      <c r="A781" s="109"/>
      <c r="B781" s="109"/>
      <c r="D781" s="258"/>
      <c r="F781" s="109"/>
      <c r="G781" s="109"/>
    </row>
    <row r="782" ht="15.75" customHeight="1">
      <c r="A782" s="109"/>
      <c r="B782" s="109"/>
      <c r="D782" s="258"/>
      <c r="F782" s="109"/>
      <c r="G782" s="109"/>
    </row>
    <row r="783" ht="15.75" customHeight="1">
      <c r="A783" s="109"/>
      <c r="B783" s="109"/>
      <c r="D783" s="258"/>
      <c r="F783" s="109"/>
      <c r="G783" s="109"/>
    </row>
    <row r="784" ht="15.75" customHeight="1">
      <c r="A784" s="109"/>
      <c r="B784" s="109"/>
      <c r="D784" s="258"/>
      <c r="F784" s="109"/>
      <c r="G784" s="109"/>
    </row>
    <row r="785" ht="15.75" customHeight="1">
      <c r="A785" s="109"/>
      <c r="B785" s="109"/>
      <c r="D785" s="258"/>
      <c r="F785" s="109"/>
      <c r="G785" s="109"/>
    </row>
    <row r="786" ht="15.75" customHeight="1">
      <c r="A786" s="109"/>
      <c r="B786" s="109"/>
      <c r="D786" s="258"/>
      <c r="F786" s="109"/>
      <c r="G786" s="109"/>
    </row>
    <row r="787" ht="15.75" customHeight="1">
      <c r="A787" s="109"/>
      <c r="B787" s="109"/>
      <c r="D787" s="258"/>
      <c r="F787" s="109"/>
      <c r="G787" s="109"/>
    </row>
    <row r="788" ht="15.75" customHeight="1">
      <c r="A788" s="109"/>
      <c r="B788" s="109"/>
      <c r="D788" s="258"/>
      <c r="F788" s="109"/>
      <c r="G788" s="109"/>
    </row>
    <row r="789" ht="15.75" customHeight="1">
      <c r="A789" s="109"/>
      <c r="B789" s="109"/>
      <c r="D789" s="258"/>
      <c r="F789" s="109"/>
      <c r="G789" s="109"/>
    </row>
    <row r="790" ht="15.75" customHeight="1">
      <c r="A790" s="109"/>
      <c r="B790" s="109"/>
      <c r="D790" s="258"/>
      <c r="F790" s="109"/>
      <c r="G790" s="109"/>
    </row>
    <row r="791" ht="15.75" customHeight="1">
      <c r="A791" s="109"/>
      <c r="B791" s="109"/>
      <c r="D791" s="258"/>
      <c r="F791" s="109"/>
      <c r="G791" s="109"/>
    </row>
    <row r="792" ht="15.75" customHeight="1">
      <c r="A792" s="109"/>
      <c r="B792" s="109"/>
      <c r="D792" s="258"/>
      <c r="F792" s="109"/>
      <c r="G792" s="109"/>
    </row>
    <row r="793" ht="15.75" customHeight="1">
      <c r="A793" s="109"/>
      <c r="B793" s="109"/>
      <c r="D793" s="258"/>
      <c r="F793" s="109"/>
      <c r="G793" s="109"/>
    </row>
    <row r="794" ht="15.75" customHeight="1">
      <c r="A794" s="109"/>
      <c r="B794" s="109"/>
      <c r="D794" s="258"/>
      <c r="F794" s="109"/>
      <c r="G794" s="109"/>
    </row>
    <row r="795" ht="15.75" customHeight="1">
      <c r="A795" s="109"/>
      <c r="B795" s="109"/>
      <c r="D795" s="258"/>
      <c r="F795" s="109"/>
      <c r="G795" s="109"/>
    </row>
    <row r="796" ht="15.75" customHeight="1">
      <c r="A796" s="109"/>
      <c r="B796" s="109"/>
      <c r="D796" s="258"/>
      <c r="F796" s="109"/>
      <c r="G796" s="109"/>
    </row>
    <row r="797" ht="15.75" customHeight="1">
      <c r="A797" s="109"/>
      <c r="B797" s="109"/>
      <c r="D797" s="258"/>
      <c r="F797" s="109"/>
      <c r="G797" s="109"/>
    </row>
    <row r="798" ht="15.75" customHeight="1">
      <c r="A798" s="109"/>
      <c r="B798" s="109"/>
      <c r="D798" s="258"/>
      <c r="F798" s="109"/>
      <c r="G798" s="109"/>
    </row>
    <row r="799" ht="15.75" customHeight="1">
      <c r="A799" s="109"/>
      <c r="B799" s="109"/>
      <c r="D799" s="258"/>
      <c r="F799" s="109"/>
      <c r="G799" s="109"/>
    </row>
    <row r="800" ht="15.75" customHeight="1">
      <c r="A800" s="109"/>
      <c r="B800" s="109"/>
      <c r="D800" s="258"/>
      <c r="F800" s="109"/>
      <c r="G800" s="109"/>
    </row>
    <row r="801" ht="15.75" customHeight="1">
      <c r="A801" s="109"/>
      <c r="B801" s="109"/>
      <c r="D801" s="258"/>
      <c r="F801" s="109"/>
      <c r="G801" s="109"/>
    </row>
    <row r="802" ht="15.75" customHeight="1">
      <c r="A802" s="109"/>
      <c r="B802" s="109"/>
      <c r="D802" s="258"/>
      <c r="F802" s="109"/>
      <c r="G802" s="109"/>
    </row>
    <row r="803" ht="15.75" customHeight="1">
      <c r="A803" s="109"/>
      <c r="B803" s="109"/>
      <c r="D803" s="258"/>
      <c r="F803" s="109"/>
      <c r="G803" s="109"/>
    </row>
    <row r="804" ht="15.75" customHeight="1">
      <c r="A804" s="109"/>
      <c r="B804" s="109"/>
      <c r="D804" s="258"/>
      <c r="F804" s="109"/>
      <c r="G804" s="109"/>
    </row>
    <row r="805" ht="15.75" customHeight="1">
      <c r="A805" s="109"/>
      <c r="B805" s="109"/>
      <c r="D805" s="258"/>
      <c r="F805" s="109"/>
      <c r="G805" s="109"/>
    </row>
    <row r="806" ht="15.75" customHeight="1">
      <c r="A806" s="109"/>
      <c r="B806" s="109"/>
      <c r="D806" s="258"/>
      <c r="F806" s="109"/>
      <c r="G806" s="109"/>
    </row>
    <row r="807" ht="15.75" customHeight="1">
      <c r="A807" s="109"/>
      <c r="B807" s="109"/>
      <c r="D807" s="258"/>
      <c r="F807" s="109"/>
      <c r="G807" s="109"/>
    </row>
    <row r="808" ht="15.75" customHeight="1">
      <c r="A808" s="109"/>
      <c r="B808" s="109"/>
      <c r="D808" s="258"/>
      <c r="F808" s="109"/>
      <c r="G808" s="109"/>
    </row>
    <row r="809" ht="15.75" customHeight="1">
      <c r="A809" s="109"/>
      <c r="B809" s="109"/>
      <c r="D809" s="258"/>
      <c r="F809" s="109"/>
      <c r="G809" s="109"/>
    </row>
    <row r="810" ht="15.75" customHeight="1">
      <c r="A810" s="109"/>
      <c r="B810" s="109"/>
      <c r="D810" s="258"/>
      <c r="F810" s="109"/>
      <c r="G810" s="109"/>
    </row>
    <row r="811" ht="15.75" customHeight="1">
      <c r="A811" s="109"/>
      <c r="B811" s="109"/>
      <c r="D811" s="258"/>
      <c r="F811" s="109"/>
      <c r="G811" s="109"/>
    </row>
    <row r="812" ht="15.75" customHeight="1">
      <c r="A812" s="109"/>
      <c r="B812" s="109"/>
      <c r="D812" s="258"/>
      <c r="F812" s="109"/>
      <c r="G812" s="109"/>
    </row>
    <row r="813" ht="15.75" customHeight="1">
      <c r="A813" s="109"/>
      <c r="B813" s="109"/>
      <c r="D813" s="258"/>
      <c r="F813" s="109"/>
      <c r="G813" s="109"/>
    </row>
    <row r="814" ht="15.75" customHeight="1">
      <c r="A814" s="109"/>
      <c r="B814" s="109"/>
      <c r="D814" s="258"/>
      <c r="F814" s="109"/>
      <c r="G814" s="109"/>
    </row>
    <row r="815" ht="15.75" customHeight="1">
      <c r="A815" s="109"/>
      <c r="B815" s="109"/>
      <c r="D815" s="258"/>
      <c r="F815" s="109"/>
      <c r="G815" s="109"/>
    </row>
    <row r="816" ht="15.75" customHeight="1">
      <c r="A816" s="109"/>
      <c r="B816" s="109"/>
      <c r="D816" s="258"/>
      <c r="F816" s="109"/>
      <c r="G816" s="109"/>
    </row>
    <row r="817" ht="15.75" customHeight="1">
      <c r="A817" s="109"/>
      <c r="B817" s="109"/>
      <c r="D817" s="258"/>
      <c r="F817" s="109"/>
      <c r="G817" s="109"/>
    </row>
    <row r="818" ht="15.75" customHeight="1">
      <c r="A818" s="109"/>
      <c r="B818" s="109"/>
      <c r="D818" s="258"/>
      <c r="F818" s="109"/>
      <c r="G818" s="109"/>
    </row>
    <row r="819" ht="15.75" customHeight="1">
      <c r="A819" s="109"/>
      <c r="B819" s="109"/>
      <c r="D819" s="258"/>
      <c r="F819" s="109"/>
      <c r="G819" s="109"/>
    </row>
    <row r="820" ht="15.75" customHeight="1">
      <c r="A820" s="109"/>
      <c r="B820" s="109"/>
      <c r="D820" s="258"/>
      <c r="F820" s="109"/>
      <c r="G820" s="109"/>
    </row>
    <row r="821" ht="15.75" customHeight="1">
      <c r="A821" s="109"/>
      <c r="B821" s="109"/>
      <c r="D821" s="258"/>
      <c r="F821" s="109"/>
      <c r="G821" s="109"/>
    </row>
    <row r="822" ht="15.75" customHeight="1">
      <c r="A822" s="109"/>
      <c r="B822" s="109"/>
      <c r="D822" s="258"/>
      <c r="F822" s="109"/>
      <c r="G822" s="109"/>
    </row>
    <row r="823" ht="15.75" customHeight="1">
      <c r="A823" s="109"/>
      <c r="B823" s="109"/>
      <c r="D823" s="258"/>
      <c r="F823" s="109"/>
      <c r="G823" s="109"/>
    </row>
    <row r="824" ht="15.75" customHeight="1">
      <c r="A824" s="109"/>
      <c r="B824" s="109"/>
      <c r="D824" s="258"/>
      <c r="F824" s="109"/>
      <c r="G824" s="109"/>
    </row>
    <row r="825" ht="15.75" customHeight="1">
      <c r="A825" s="109"/>
      <c r="B825" s="109"/>
      <c r="D825" s="258"/>
      <c r="F825" s="109"/>
      <c r="G825" s="109"/>
    </row>
    <row r="826" ht="15.75" customHeight="1">
      <c r="A826" s="109"/>
      <c r="B826" s="109"/>
      <c r="D826" s="258"/>
      <c r="F826" s="109"/>
      <c r="G826" s="109"/>
    </row>
    <row r="827" ht="15.75" customHeight="1">
      <c r="A827" s="109"/>
      <c r="B827" s="109"/>
      <c r="D827" s="258"/>
      <c r="F827" s="109"/>
      <c r="G827" s="109"/>
    </row>
    <row r="828" ht="15.75" customHeight="1">
      <c r="A828" s="109"/>
      <c r="B828" s="109"/>
      <c r="D828" s="258"/>
      <c r="F828" s="109"/>
      <c r="G828" s="109"/>
    </row>
    <row r="829" ht="15.75" customHeight="1">
      <c r="A829" s="109"/>
      <c r="B829" s="109"/>
      <c r="D829" s="258"/>
      <c r="F829" s="109"/>
      <c r="G829" s="109"/>
    </row>
    <row r="830" ht="15.75" customHeight="1">
      <c r="A830" s="109"/>
      <c r="B830" s="109"/>
      <c r="D830" s="258"/>
      <c r="F830" s="109"/>
      <c r="G830" s="109"/>
    </row>
    <row r="831" ht="15.75" customHeight="1">
      <c r="A831" s="109"/>
      <c r="B831" s="109"/>
      <c r="D831" s="258"/>
      <c r="F831" s="109"/>
      <c r="G831" s="109"/>
    </row>
    <row r="832" ht="15.75" customHeight="1">
      <c r="A832" s="109"/>
      <c r="B832" s="109"/>
      <c r="D832" s="258"/>
      <c r="F832" s="109"/>
      <c r="G832" s="109"/>
    </row>
    <row r="833" ht="15.75" customHeight="1">
      <c r="A833" s="109"/>
      <c r="B833" s="109"/>
      <c r="D833" s="258"/>
      <c r="F833" s="109"/>
      <c r="G833" s="109"/>
    </row>
    <row r="834" ht="15.75" customHeight="1">
      <c r="A834" s="109"/>
      <c r="B834" s="109"/>
      <c r="D834" s="258"/>
      <c r="F834" s="109"/>
      <c r="G834" s="109"/>
    </row>
    <row r="835" ht="15.75" customHeight="1">
      <c r="A835" s="109"/>
      <c r="B835" s="109"/>
      <c r="D835" s="258"/>
      <c r="F835" s="109"/>
      <c r="G835" s="109"/>
    </row>
    <row r="836" ht="15.75" customHeight="1">
      <c r="A836" s="109"/>
      <c r="B836" s="109"/>
      <c r="D836" s="258"/>
      <c r="F836" s="109"/>
      <c r="G836" s="109"/>
    </row>
    <row r="837" ht="15.75" customHeight="1">
      <c r="A837" s="109"/>
      <c r="B837" s="109"/>
      <c r="D837" s="258"/>
      <c r="F837" s="109"/>
      <c r="G837" s="109"/>
    </row>
    <row r="838" ht="15.75" customHeight="1">
      <c r="A838" s="109"/>
      <c r="B838" s="109"/>
      <c r="D838" s="258"/>
      <c r="F838" s="109"/>
      <c r="G838" s="109"/>
    </row>
    <row r="839" ht="15.75" customHeight="1">
      <c r="A839" s="109"/>
      <c r="B839" s="109"/>
      <c r="D839" s="258"/>
      <c r="F839" s="109"/>
      <c r="G839" s="109"/>
    </row>
    <row r="840" ht="15.75" customHeight="1">
      <c r="A840" s="109"/>
      <c r="B840" s="109"/>
      <c r="D840" s="258"/>
      <c r="F840" s="109"/>
      <c r="G840" s="109"/>
    </row>
    <row r="841" ht="15.75" customHeight="1">
      <c r="A841" s="109"/>
      <c r="B841" s="109"/>
      <c r="D841" s="258"/>
      <c r="F841" s="109"/>
      <c r="G841" s="109"/>
    </row>
    <row r="842" ht="15.75" customHeight="1">
      <c r="A842" s="109"/>
      <c r="B842" s="109"/>
      <c r="D842" s="258"/>
      <c r="F842" s="109"/>
      <c r="G842" s="109"/>
    </row>
    <row r="843" ht="15.75" customHeight="1">
      <c r="A843" s="109"/>
      <c r="B843" s="109"/>
      <c r="D843" s="258"/>
      <c r="F843" s="109"/>
      <c r="G843" s="109"/>
    </row>
    <row r="844" ht="15.75" customHeight="1">
      <c r="A844" s="109"/>
      <c r="B844" s="109"/>
      <c r="D844" s="258"/>
      <c r="F844" s="109"/>
      <c r="G844" s="109"/>
    </row>
    <row r="845" ht="15.75" customHeight="1">
      <c r="A845" s="109"/>
      <c r="B845" s="109"/>
      <c r="D845" s="258"/>
      <c r="F845" s="109"/>
      <c r="G845" s="109"/>
    </row>
    <row r="846" ht="15.75" customHeight="1">
      <c r="A846" s="109"/>
      <c r="B846" s="109"/>
      <c r="D846" s="258"/>
      <c r="F846" s="109"/>
      <c r="G846" s="109"/>
    </row>
    <row r="847" ht="15.75" customHeight="1">
      <c r="A847" s="109"/>
      <c r="B847" s="109"/>
      <c r="D847" s="258"/>
      <c r="F847" s="109"/>
      <c r="G847" s="109"/>
    </row>
    <row r="848" ht="15.75" customHeight="1">
      <c r="A848" s="109"/>
      <c r="B848" s="109"/>
      <c r="D848" s="258"/>
      <c r="F848" s="109"/>
      <c r="G848" s="109"/>
    </row>
    <row r="849" ht="15.75" customHeight="1">
      <c r="A849" s="109"/>
      <c r="B849" s="109"/>
      <c r="D849" s="258"/>
      <c r="F849" s="109"/>
      <c r="G849" s="109"/>
    </row>
    <row r="850" ht="15.75" customHeight="1">
      <c r="A850" s="109"/>
      <c r="B850" s="109"/>
      <c r="D850" s="258"/>
      <c r="F850" s="109"/>
      <c r="G850" s="109"/>
    </row>
    <row r="851" ht="15.75" customHeight="1">
      <c r="A851" s="109"/>
      <c r="B851" s="109"/>
      <c r="D851" s="258"/>
      <c r="F851" s="109"/>
      <c r="G851" s="109"/>
    </row>
    <row r="852" ht="15.75" customHeight="1">
      <c r="A852" s="109"/>
      <c r="B852" s="109"/>
      <c r="D852" s="258"/>
      <c r="F852" s="109"/>
      <c r="G852" s="109"/>
    </row>
    <row r="853" ht="15.75" customHeight="1">
      <c r="A853" s="109"/>
      <c r="B853" s="109"/>
      <c r="D853" s="258"/>
      <c r="F853" s="109"/>
      <c r="G853" s="109"/>
    </row>
    <row r="854" ht="15.75" customHeight="1">
      <c r="A854" s="109"/>
      <c r="B854" s="109"/>
      <c r="D854" s="258"/>
      <c r="F854" s="109"/>
      <c r="G854" s="109"/>
    </row>
    <row r="855" ht="15.75" customHeight="1">
      <c r="A855" s="109"/>
      <c r="B855" s="109"/>
      <c r="D855" s="258"/>
      <c r="F855" s="109"/>
      <c r="G855" s="109"/>
    </row>
    <row r="856" ht="15.75" customHeight="1">
      <c r="A856" s="109"/>
      <c r="B856" s="109"/>
      <c r="D856" s="258"/>
      <c r="F856" s="109"/>
      <c r="G856" s="109"/>
    </row>
    <row r="857" ht="15.75" customHeight="1">
      <c r="A857" s="109"/>
      <c r="B857" s="109"/>
      <c r="D857" s="258"/>
      <c r="F857" s="109"/>
      <c r="G857" s="109"/>
    </row>
    <row r="858" ht="15.75" customHeight="1">
      <c r="A858" s="109"/>
      <c r="B858" s="109"/>
      <c r="D858" s="258"/>
      <c r="F858" s="109"/>
      <c r="G858" s="109"/>
    </row>
    <row r="859" ht="15.75" customHeight="1">
      <c r="A859" s="109"/>
      <c r="B859" s="109"/>
      <c r="D859" s="258"/>
      <c r="F859" s="109"/>
      <c r="G859" s="109"/>
    </row>
    <row r="860" ht="15.75" customHeight="1">
      <c r="A860" s="109"/>
      <c r="B860" s="109"/>
      <c r="D860" s="258"/>
      <c r="F860" s="109"/>
      <c r="G860" s="109"/>
    </row>
    <row r="861" ht="15.75" customHeight="1">
      <c r="A861" s="109"/>
      <c r="B861" s="109"/>
      <c r="D861" s="258"/>
      <c r="F861" s="109"/>
      <c r="G861" s="109"/>
    </row>
    <row r="862" ht="15.75" customHeight="1">
      <c r="A862" s="109"/>
      <c r="B862" s="109"/>
      <c r="D862" s="258"/>
      <c r="F862" s="109"/>
      <c r="G862" s="109"/>
    </row>
    <row r="863" ht="15.75" customHeight="1">
      <c r="A863" s="109"/>
      <c r="B863" s="109"/>
      <c r="D863" s="258"/>
      <c r="F863" s="109"/>
      <c r="G863" s="109"/>
    </row>
    <row r="864" ht="15.75" customHeight="1">
      <c r="A864" s="109"/>
      <c r="B864" s="109"/>
      <c r="D864" s="258"/>
      <c r="F864" s="109"/>
      <c r="G864" s="109"/>
    </row>
    <row r="865" ht="15.75" customHeight="1">
      <c r="A865" s="109"/>
      <c r="B865" s="109"/>
      <c r="D865" s="258"/>
      <c r="F865" s="109"/>
      <c r="G865" s="109"/>
    </row>
    <row r="866" ht="15.75" customHeight="1">
      <c r="A866" s="109"/>
      <c r="B866" s="109"/>
      <c r="D866" s="258"/>
      <c r="F866" s="109"/>
      <c r="G866" s="109"/>
    </row>
    <row r="867" ht="15.75" customHeight="1">
      <c r="A867" s="109"/>
      <c r="B867" s="109"/>
      <c r="D867" s="258"/>
      <c r="F867" s="109"/>
      <c r="G867" s="109"/>
    </row>
    <row r="868" ht="15.75" customHeight="1">
      <c r="A868" s="109"/>
      <c r="B868" s="109"/>
      <c r="D868" s="258"/>
      <c r="F868" s="109"/>
      <c r="G868" s="109"/>
    </row>
    <row r="869" ht="15.75" customHeight="1">
      <c r="A869" s="109"/>
      <c r="B869" s="109"/>
      <c r="D869" s="258"/>
      <c r="F869" s="109"/>
      <c r="G869" s="109"/>
    </row>
    <row r="870" ht="15.75" customHeight="1">
      <c r="A870" s="109"/>
      <c r="B870" s="109"/>
      <c r="D870" s="258"/>
      <c r="F870" s="109"/>
      <c r="G870" s="109"/>
    </row>
    <row r="871" ht="15.75" customHeight="1">
      <c r="A871" s="109"/>
      <c r="B871" s="109"/>
      <c r="D871" s="258"/>
      <c r="F871" s="109"/>
      <c r="G871" s="109"/>
    </row>
    <row r="872" ht="15.75" customHeight="1">
      <c r="A872" s="109"/>
      <c r="B872" s="109"/>
      <c r="D872" s="258"/>
      <c r="F872" s="109"/>
      <c r="G872" s="109"/>
    </row>
    <row r="873" ht="15.75" customHeight="1">
      <c r="A873" s="109"/>
      <c r="B873" s="109"/>
      <c r="D873" s="258"/>
      <c r="F873" s="109"/>
      <c r="G873" s="109"/>
    </row>
    <row r="874" ht="15.75" customHeight="1">
      <c r="A874" s="109"/>
      <c r="B874" s="109"/>
      <c r="D874" s="258"/>
      <c r="F874" s="109"/>
      <c r="G874" s="109"/>
    </row>
    <row r="875" ht="15.75" customHeight="1">
      <c r="A875" s="109"/>
      <c r="B875" s="109"/>
      <c r="D875" s="258"/>
      <c r="F875" s="109"/>
      <c r="G875" s="109"/>
    </row>
    <row r="876" ht="15.75" customHeight="1">
      <c r="A876" s="109"/>
      <c r="B876" s="109"/>
      <c r="D876" s="258"/>
      <c r="F876" s="109"/>
      <c r="G876" s="109"/>
    </row>
    <row r="877" ht="15.75" customHeight="1">
      <c r="A877" s="109"/>
      <c r="B877" s="109"/>
      <c r="D877" s="258"/>
      <c r="F877" s="109"/>
      <c r="G877" s="109"/>
    </row>
    <row r="878" ht="15.75" customHeight="1">
      <c r="A878" s="109"/>
      <c r="B878" s="109"/>
      <c r="D878" s="258"/>
      <c r="F878" s="109"/>
      <c r="G878" s="109"/>
    </row>
    <row r="879" ht="15.75" customHeight="1">
      <c r="A879" s="109"/>
      <c r="B879" s="109"/>
      <c r="D879" s="258"/>
      <c r="F879" s="109"/>
      <c r="G879" s="109"/>
    </row>
    <row r="880" ht="15.75" customHeight="1">
      <c r="A880" s="109"/>
      <c r="B880" s="109"/>
      <c r="D880" s="258"/>
      <c r="F880" s="109"/>
      <c r="G880" s="109"/>
    </row>
    <row r="881" ht="15.75" customHeight="1">
      <c r="A881" s="109"/>
      <c r="B881" s="109"/>
      <c r="D881" s="258"/>
      <c r="F881" s="109"/>
      <c r="G881" s="109"/>
    </row>
    <row r="882" ht="15.75" customHeight="1">
      <c r="A882" s="109"/>
      <c r="B882" s="109"/>
      <c r="D882" s="258"/>
      <c r="F882" s="109"/>
      <c r="G882" s="109"/>
    </row>
    <row r="883" ht="15.75" customHeight="1">
      <c r="A883" s="109"/>
      <c r="B883" s="109"/>
      <c r="D883" s="258"/>
      <c r="F883" s="109"/>
      <c r="G883" s="109"/>
    </row>
    <row r="884" ht="15.75" customHeight="1">
      <c r="A884" s="109"/>
      <c r="B884" s="109"/>
      <c r="D884" s="258"/>
      <c r="F884" s="109"/>
      <c r="G884" s="109"/>
    </row>
    <row r="885" ht="15.75" customHeight="1">
      <c r="A885" s="109"/>
      <c r="B885" s="109"/>
      <c r="D885" s="258"/>
      <c r="F885" s="109"/>
      <c r="G885" s="109"/>
    </row>
    <row r="886" ht="15.75" customHeight="1">
      <c r="A886" s="109"/>
      <c r="B886" s="109"/>
      <c r="D886" s="258"/>
      <c r="F886" s="109"/>
      <c r="G886" s="109"/>
    </row>
    <row r="887" ht="15.75" customHeight="1">
      <c r="A887" s="109"/>
      <c r="B887" s="109"/>
      <c r="D887" s="258"/>
      <c r="F887" s="109"/>
      <c r="G887" s="109"/>
    </row>
    <row r="888" ht="15.75" customHeight="1">
      <c r="A888" s="109"/>
      <c r="B888" s="109"/>
      <c r="D888" s="258"/>
      <c r="F888" s="109"/>
      <c r="G888" s="109"/>
    </row>
    <row r="889" ht="15.75" customHeight="1">
      <c r="A889" s="109"/>
      <c r="B889" s="109"/>
      <c r="D889" s="258"/>
      <c r="F889" s="109"/>
      <c r="G889" s="109"/>
    </row>
    <row r="890" ht="15.75" customHeight="1">
      <c r="A890" s="109"/>
      <c r="B890" s="109"/>
      <c r="D890" s="258"/>
      <c r="F890" s="109"/>
      <c r="G890" s="109"/>
    </row>
    <row r="891" ht="15.75" customHeight="1">
      <c r="A891" s="109"/>
      <c r="B891" s="109"/>
      <c r="D891" s="258"/>
      <c r="F891" s="109"/>
      <c r="G891" s="109"/>
    </row>
    <row r="892" ht="15.75" customHeight="1">
      <c r="A892" s="109"/>
      <c r="B892" s="109"/>
      <c r="D892" s="258"/>
      <c r="F892" s="109"/>
      <c r="G892" s="109"/>
    </row>
    <row r="893" ht="15.75" customHeight="1">
      <c r="A893" s="109"/>
      <c r="B893" s="109"/>
      <c r="D893" s="258"/>
      <c r="F893" s="109"/>
      <c r="G893" s="109"/>
    </row>
    <row r="894" ht="15.75" customHeight="1">
      <c r="A894" s="109"/>
      <c r="B894" s="109"/>
      <c r="D894" s="258"/>
      <c r="F894" s="109"/>
      <c r="G894" s="109"/>
    </row>
    <row r="895" ht="15.75" customHeight="1">
      <c r="A895" s="109"/>
      <c r="B895" s="109"/>
      <c r="D895" s="258"/>
      <c r="F895" s="109"/>
      <c r="G895" s="109"/>
    </row>
    <row r="896" ht="15.75" customHeight="1">
      <c r="A896" s="109"/>
      <c r="B896" s="109"/>
      <c r="D896" s="258"/>
      <c r="F896" s="109"/>
      <c r="G896" s="109"/>
    </row>
    <row r="897" ht="15.75" customHeight="1">
      <c r="A897" s="109"/>
      <c r="B897" s="109"/>
      <c r="D897" s="258"/>
      <c r="F897" s="109"/>
      <c r="G897" s="109"/>
    </row>
    <row r="898" ht="15.75" customHeight="1">
      <c r="A898" s="109"/>
      <c r="B898" s="109"/>
      <c r="D898" s="258"/>
      <c r="F898" s="109"/>
      <c r="G898" s="109"/>
    </row>
    <row r="899" ht="15.75" customHeight="1">
      <c r="A899" s="109"/>
      <c r="B899" s="109"/>
      <c r="D899" s="258"/>
      <c r="F899" s="109"/>
      <c r="G899" s="109"/>
    </row>
    <row r="900" ht="15.75" customHeight="1">
      <c r="A900" s="109"/>
      <c r="B900" s="109"/>
      <c r="D900" s="258"/>
      <c r="F900" s="109"/>
      <c r="G900" s="109"/>
    </row>
    <row r="901" ht="15.75" customHeight="1">
      <c r="A901" s="109"/>
      <c r="B901" s="109"/>
      <c r="D901" s="258"/>
      <c r="F901" s="109"/>
      <c r="G901" s="109"/>
    </row>
    <row r="902" ht="15.75" customHeight="1">
      <c r="A902" s="109"/>
      <c r="B902" s="109"/>
      <c r="D902" s="258"/>
      <c r="F902" s="109"/>
      <c r="G902" s="109"/>
    </row>
    <row r="903" ht="15.75" customHeight="1">
      <c r="A903" s="109"/>
      <c r="B903" s="109"/>
      <c r="D903" s="258"/>
      <c r="F903" s="109"/>
      <c r="G903" s="109"/>
    </row>
    <row r="904" ht="15.75" customHeight="1">
      <c r="A904" s="109"/>
      <c r="B904" s="109"/>
      <c r="D904" s="258"/>
      <c r="F904" s="109"/>
      <c r="G904" s="109"/>
    </row>
    <row r="905" ht="15.75" customHeight="1">
      <c r="A905" s="109"/>
      <c r="B905" s="109"/>
      <c r="D905" s="258"/>
      <c r="F905" s="109"/>
      <c r="G905" s="109"/>
    </row>
    <row r="906" ht="15.75" customHeight="1">
      <c r="A906" s="109"/>
      <c r="B906" s="109"/>
      <c r="D906" s="258"/>
      <c r="F906" s="109"/>
      <c r="G906" s="109"/>
    </row>
    <row r="907" ht="15.75" customHeight="1">
      <c r="A907" s="109"/>
      <c r="B907" s="109"/>
      <c r="D907" s="258"/>
      <c r="F907" s="109"/>
      <c r="G907" s="109"/>
    </row>
    <row r="908" ht="15.75" customHeight="1">
      <c r="A908" s="109"/>
      <c r="B908" s="109"/>
      <c r="D908" s="258"/>
      <c r="F908" s="109"/>
      <c r="G908" s="109"/>
    </row>
    <row r="909" ht="15.75" customHeight="1">
      <c r="A909" s="109"/>
      <c r="B909" s="109"/>
      <c r="D909" s="258"/>
      <c r="F909" s="109"/>
      <c r="G909" s="109"/>
    </row>
    <row r="910" ht="15.75" customHeight="1">
      <c r="A910" s="109"/>
      <c r="B910" s="109"/>
      <c r="D910" s="258"/>
      <c r="F910" s="109"/>
      <c r="G910" s="109"/>
    </row>
    <row r="911" ht="15.75" customHeight="1">
      <c r="A911" s="109"/>
      <c r="B911" s="109"/>
      <c r="D911" s="258"/>
      <c r="F911" s="109"/>
      <c r="G911" s="109"/>
    </row>
    <row r="912" ht="15.75" customHeight="1">
      <c r="A912" s="109"/>
      <c r="B912" s="109"/>
      <c r="D912" s="258"/>
      <c r="F912" s="109"/>
      <c r="G912" s="109"/>
    </row>
    <row r="913" ht="15.75" customHeight="1">
      <c r="A913" s="109"/>
      <c r="B913" s="109"/>
      <c r="D913" s="258"/>
      <c r="F913" s="109"/>
      <c r="G913" s="109"/>
    </row>
    <row r="914" ht="15.75" customHeight="1">
      <c r="A914" s="109"/>
      <c r="B914" s="109"/>
      <c r="D914" s="258"/>
      <c r="F914" s="109"/>
      <c r="G914" s="109"/>
    </row>
    <row r="915" ht="15.75" customHeight="1">
      <c r="A915" s="109"/>
      <c r="B915" s="109"/>
      <c r="D915" s="258"/>
      <c r="F915" s="109"/>
      <c r="G915" s="109"/>
    </row>
    <row r="916" ht="15.75" customHeight="1">
      <c r="A916" s="109"/>
      <c r="B916" s="109"/>
      <c r="D916" s="258"/>
      <c r="F916" s="109"/>
      <c r="G916" s="109"/>
    </row>
    <row r="917" ht="15.75" customHeight="1">
      <c r="A917" s="109"/>
      <c r="B917" s="109"/>
      <c r="D917" s="258"/>
      <c r="F917" s="109"/>
      <c r="G917" s="109"/>
    </row>
    <row r="918" ht="15.75" customHeight="1">
      <c r="A918" s="109"/>
      <c r="B918" s="109"/>
      <c r="D918" s="258"/>
      <c r="F918" s="109"/>
      <c r="G918" s="109"/>
    </row>
    <row r="919" ht="15.75" customHeight="1">
      <c r="A919" s="109"/>
      <c r="B919" s="109"/>
      <c r="D919" s="258"/>
      <c r="F919" s="109"/>
      <c r="G919" s="109"/>
    </row>
    <row r="920" ht="15.75" customHeight="1">
      <c r="A920" s="109"/>
      <c r="B920" s="109"/>
      <c r="D920" s="258"/>
      <c r="F920" s="109"/>
      <c r="G920" s="109"/>
    </row>
    <row r="921" ht="15.75" customHeight="1">
      <c r="A921" s="109"/>
      <c r="B921" s="109"/>
      <c r="D921" s="258"/>
      <c r="F921" s="109"/>
      <c r="G921" s="109"/>
    </row>
    <row r="922" ht="15.75" customHeight="1">
      <c r="A922" s="109"/>
      <c r="B922" s="109"/>
      <c r="D922" s="258"/>
      <c r="F922" s="109"/>
      <c r="G922" s="109"/>
    </row>
    <row r="923" ht="15.75" customHeight="1">
      <c r="A923" s="109"/>
      <c r="B923" s="109"/>
      <c r="D923" s="258"/>
      <c r="F923" s="109"/>
      <c r="G923" s="109"/>
    </row>
    <row r="924" ht="15.75" customHeight="1">
      <c r="A924" s="109"/>
      <c r="B924" s="109"/>
      <c r="D924" s="258"/>
      <c r="F924" s="109"/>
      <c r="G924" s="109"/>
    </row>
    <row r="925" ht="15.75" customHeight="1">
      <c r="A925" s="109"/>
      <c r="B925" s="109"/>
      <c r="D925" s="258"/>
      <c r="F925" s="109"/>
      <c r="G925" s="109"/>
    </row>
    <row r="926" ht="15.75" customHeight="1">
      <c r="A926" s="109"/>
      <c r="B926" s="109"/>
      <c r="D926" s="258"/>
      <c r="F926" s="109"/>
      <c r="G926" s="109"/>
    </row>
    <row r="927" ht="15.75" customHeight="1">
      <c r="A927" s="109"/>
      <c r="B927" s="109"/>
      <c r="D927" s="258"/>
      <c r="F927" s="109"/>
      <c r="G927" s="109"/>
    </row>
    <row r="928" ht="15.75" customHeight="1">
      <c r="A928" s="109"/>
      <c r="B928" s="109"/>
      <c r="D928" s="258"/>
      <c r="F928" s="109"/>
      <c r="G928" s="109"/>
    </row>
    <row r="929" ht="15.75" customHeight="1">
      <c r="A929" s="109"/>
      <c r="B929" s="109"/>
      <c r="D929" s="258"/>
      <c r="F929" s="109"/>
      <c r="G929" s="109"/>
    </row>
    <row r="930" ht="15.75" customHeight="1">
      <c r="A930" s="109"/>
      <c r="B930" s="109"/>
      <c r="D930" s="258"/>
      <c r="F930" s="109"/>
      <c r="G930" s="109"/>
    </row>
    <row r="931" ht="15.75" customHeight="1">
      <c r="A931" s="109"/>
      <c r="B931" s="109"/>
      <c r="D931" s="258"/>
      <c r="F931" s="109"/>
      <c r="G931" s="109"/>
    </row>
    <row r="932" ht="15.75" customHeight="1">
      <c r="A932" s="109"/>
      <c r="B932" s="109"/>
      <c r="D932" s="258"/>
      <c r="F932" s="109"/>
      <c r="G932" s="109"/>
    </row>
    <row r="933" ht="15.75" customHeight="1">
      <c r="A933" s="109"/>
      <c r="B933" s="109"/>
      <c r="D933" s="258"/>
      <c r="F933" s="109"/>
      <c r="G933" s="109"/>
    </row>
    <row r="934" ht="15.75" customHeight="1">
      <c r="A934" s="109"/>
      <c r="B934" s="109"/>
      <c r="D934" s="258"/>
      <c r="F934" s="109"/>
      <c r="G934" s="109"/>
    </row>
    <row r="935" ht="15.75" customHeight="1">
      <c r="A935" s="109"/>
      <c r="B935" s="109"/>
      <c r="D935" s="258"/>
      <c r="F935" s="109"/>
      <c r="G935" s="109"/>
    </row>
    <row r="936" ht="15.75" customHeight="1">
      <c r="A936" s="109"/>
      <c r="B936" s="109"/>
      <c r="D936" s="258"/>
      <c r="F936" s="109"/>
      <c r="G936" s="109"/>
    </row>
    <row r="937" ht="15.75" customHeight="1">
      <c r="A937" s="109"/>
      <c r="B937" s="109"/>
      <c r="D937" s="258"/>
      <c r="F937" s="109"/>
      <c r="G937" s="109"/>
    </row>
    <row r="938" ht="15.75" customHeight="1">
      <c r="A938" s="109"/>
      <c r="B938" s="109"/>
      <c r="D938" s="258"/>
      <c r="F938" s="109"/>
      <c r="G938" s="109"/>
    </row>
    <row r="939" ht="15.75" customHeight="1">
      <c r="A939" s="109"/>
      <c r="B939" s="109"/>
      <c r="D939" s="258"/>
      <c r="F939" s="109"/>
      <c r="G939" s="109"/>
    </row>
    <row r="940" ht="15.75" customHeight="1">
      <c r="A940" s="109"/>
      <c r="B940" s="109"/>
      <c r="D940" s="258"/>
      <c r="F940" s="109"/>
      <c r="G940" s="109"/>
    </row>
    <row r="941" ht="15.75" customHeight="1">
      <c r="A941" s="109"/>
      <c r="B941" s="109"/>
      <c r="D941" s="258"/>
      <c r="F941" s="109"/>
      <c r="G941" s="109"/>
    </row>
    <row r="942" ht="15.75" customHeight="1">
      <c r="A942" s="109"/>
      <c r="B942" s="109"/>
      <c r="D942" s="258"/>
      <c r="F942" s="109"/>
      <c r="G942" s="109"/>
    </row>
    <row r="943" ht="15.75" customHeight="1">
      <c r="A943" s="109"/>
      <c r="B943" s="109"/>
      <c r="D943" s="258"/>
      <c r="F943" s="109"/>
      <c r="G943" s="109"/>
    </row>
    <row r="944" ht="15.75" customHeight="1">
      <c r="A944" s="109"/>
      <c r="B944" s="109"/>
      <c r="D944" s="258"/>
      <c r="F944" s="109"/>
      <c r="G944" s="109"/>
    </row>
    <row r="945" ht="15.75" customHeight="1">
      <c r="A945" s="109"/>
      <c r="B945" s="109"/>
      <c r="D945" s="258"/>
      <c r="F945" s="109"/>
      <c r="G945" s="109"/>
    </row>
    <row r="946" ht="15.75" customHeight="1">
      <c r="A946" s="109"/>
      <c r="B946" s="109"/>
      <c r="D946" s="258"/>
      <c r="F946" s="109"/>
      <c r="G946" s="109"/>
    </row>
    <row r="947" ht="15.75" customHeight="1">
      <c r="A947" s="109"/>
      <c r="B947" s="109"/>
      <c r="D947" s="258"/>
      <c r="F947" s="109"/>
      <c r="G947" s="109"/>
    </row>
    <row r="948" ht="15.75" customHeight="1">
      <c r="A948" s="109"/>
      <c r="B948" s="109"/>
      <c r="D948" s="258"/>
      <c r="F948" s="109"/>
      <c r="G948" s="109"/>
    </row>
    <row r="949" ht="15.75" customHeight="1">
      <c r="A949" s="109"/>
      <c r="B949" s="109"/>
      <c r="D949" s="258"/>
      <c r="F949" s="109"/>
      <c r="G949" s="109"/>
    </row>
    <row r="950" ht="15.75" customHeight="1">
      <c r="A950" s="109"/>
      <c r="B950" s="109"/>
      <c r="D950" s="258"/>
      <c r="F950" s="109"/>
      <c r="G950" s="109"/>
    </row>
    <row r="951" ht="15.75" customHeight="1">
      <c r="A951" s="109"/>
      <c r="B951" s="109"/>
      <c r="D951" s="258"/>
      <c r="F951" s="109"/>
      <c r="G951" s="109"/>
    </row>
    <row r="952" ht="15.75" customHeight="1">
      <c r="A952" s="109"/>
      <c r="B952" s="109"/>
      <c r="D952" s="258"/>
      <c r="F952" s="109"/>
      <c r="G952" s="109"/>
    </row>
    <row r="953" ht="15.75" customHeight="1">
      <c r="A953" s="109"/>
      <c r="B953" s="109"/>
      <c r="D953" s="258"/>
      <c r="F953" s="109"/>
      <c r="G953" s="109"/>
    </row>
    <row r="954" ht="15.75" customHeight="1">
      <c r="A954" s="109"/>
      <c r="B954" s="109"/>
      <c r="D954" s="258"/>
      <c r="F954" s="109"/>
      <c r="G954" s="109"/>
    </row>
    <row r="955" ht="15.75" customHeight="1">
      <c r="A955" s="109"/>
      <c r="B955" s="109"/>
      <c r="D955" s="258"/>
      <c r="F955" s="109"/>
      <c r="G955" s="109"/>
    </row>
    <row r="956" ht="15.75" customHeight="1">
      <c r="A956" s="109"/>
      <c r="B956" s="109"/>
      <c r="D956" s="258"/>
      <c r="F956" s="109"/>
      <c r="G956" s="109"/>
    </row>
    <row r="957" ht="15.75" customHeight="1">
      <c r="A957" s="109"/>
      <c r="B957" s="109"/>
      <c r="D957" s="258"/>
      <c r="F957" s="109"/>
      <c r="G957" s="109"/>
    </row>
    <row r="958" ht="15.75" customHeight="1">
      <c r="A958" s="109"/>
      <c r="B958" s="109"/>
      <c r="D958" s="258"/>
      <c r="F958" s="109"/>
      <c r="G958" s="109"/>
    </row>
    <row r="959" ht="15.75" customHeight="1">
      <c r="A959" s="109"/>
      <c r="B959" s="109"/>
      <c r="D959" s="258"/>
      <c r="F959" s="109"/>
      <c r="G959" s="109"/>
    </row>
    <row r="960" ht="15.75" customHeight="1">
      <c r="A960" s="109"/>
      <c r="B960" s="109"/>
      <c r="D960" s="258"/>
      <c r="F960" s="109"/>
      <c r="G960" s="109"/>
    </row>
    <row r="961" ht="15.75" customHeight="1">
      <c r="A961" s="109"/>
      <c r="B961" s="109"/>
      <c r="D961" s="258"/>
      <c r="F961" s="109"/>
      <c r="G961" s="109"/>
    </row>
    <row r="962" ht="15.75" customHeight="1">
      <c r="A962" s="109"/>
      <c r="B962" s="109"/>
      <c r="D962" s="258"/>
      <c r="F962" s="109"/>
      <c r="G962" s="109"/>
    </row>
    <row r="963" ht="15.75" customHeight="1">
      <c r="A963" s="109"/>
      <c r="B963" s="109"/>
      <c r="D963" s="258"/>
      <c r="F963" s="109"/>
      <c r="G963" s="109"/>
    </row>
    <row r="964" ht="15.75" customHeight="1">
      <c r="A964" s="109"/>
      <c r="B964" s="109"/>
      <c r="D964" s="258"/>
      <c r="F964" s="109"/>
      <c r="G964" s="109"/>
    </row>
    <row r="965" ht="15.75" customHeight="1">
      <c r="A965" s="109"/>
      <c r="B965" s="109"/>
      <c r="D965" s="258"/>
      <c r="F965" s="109"/>
      <c r="G965" s="109"/>
    </row>
    <row r="966" ht="15.75" customHeight="1">
      <c r="A966" s="109"/>
      <c r="B966" s="109"/>
      <c r="D966" s="258"/>
      <c r="F966" s="109"/>
      <c r="G966" s="109"/>
    </row>
    <row r="967" ht="15.75" customHeight="1">
      <c r="A967" s="109"/>
      <c r="B967" s="109"/>
      <c r="D967" s="258"/>
      <c r="F967" s="109"/>
      <c r="G967" s="109"/>
    </row>
    <row r="968" ht="15.75" customHeight="1">
      <c r="A968" s="109"/>
      <c r="B968" s="109"/>
      <c r="D968" s="258"/>
      <c r="F968" s="109"/>
      <c r="G968" s="109"/>
    </row>
    <row r="969" ht="15.75" customHeight="1">
      <c r="A969" s="109"/>
      <c r="B969" s="109"/>
      <c r="D969" s="258"/>
      <c r="F969" s="109"/>
      <c r="G969" s="109"/>
    </row>
    <row r="970" ht="15.75" customHeight="1">
      <c r="A970" s="109"/>
      <c r="B970" s="109"/>
      <c r="D970" s="258"/>
      <c r="F970" s="109"/>
      <c r="G970" s="109"/>
    </row>
    <row r="971" ht="15.75" customHeight="1">
      <c r="A971" s="109"/>
      <c r="B971" s="109"/>
      <c r="D971" s="258"/>
      <c r="F971" s="109"/>
      <c r="G971" s="109"/>
    </row>
    <row r="972" ht="15.75" customHeight="1">
      <c r="A972" s="109"/>
      <c r="B972" s="109"/>
      <c r="D972" s="258"/>
      <c r="F972" s="109"/>
      <c r="G972" s="109"/>
    </row>
    <row r="973" ht="15.75" customHeight="1">
      <c r="A973" s="109"/>
      <c r="B973" s="109"/>
      <c r="D973" s="258"/>
      <c r="F973" s="109"/>
      <c r="G973" s="109"/>
    </row>
    <row r="974" ht="15.75" customHeight="1">
      <c r="A974" s="109"/>
      <c r="B974" s="109"/>
      <c r="D974" s="258"/>
      <c r="F974" s="109"/>
      <c r="G974" s="109"/>
    </row>
    <row r="975" ht="15.75" customHeight="1">
      <c r="A975" s="109"/>
      <c r="B975" s="109"/>
      <c r="D975" s="258"/>
      <c r="F975" s="109"/>
      <c r="G975" s="109"/>
    </row>
    <row r="976" ht="15.75" customHeight="1">
      <c r="A976" s="109"/>
      <c r="B976" s="109"/>
      <c r="D976" s="258"/>
      <c r="F976" s="109"/>
      <c r="G976" s="109"/>
    </row>
    <row r="977" ht="15.75" customHeight="1">
      <c r="A977" s="109"/>
      <c r="B977" s="109"/>
      <c r="D977" s="258"/>
      <c r="F977" s="109"/>
      <c r="G977" s="109"/>
    </row>
    <row r="978" ht="15.75" customHeight="1">
      <c r="A978" s="109"/>
      <c r="B978" s="109"/>
      <c r="D978" s="258"/>
      <c r="F978" s="109"/>
      <c r="G978" s="109"/>
    </row>
    <row r="979" ht="15.75" customHeight="1">
      <c r="A979" s="109"/>
      <c r="B979" s="109"/>
      <c r="D979" s="258"/>
      <c r="F979" s="109"/>
      <c r="G979" s="109"/>
    </row>
    <row r="980" ht="15.75" customHeight="1">
      <c r="A980" s="109"/>
      <c r="B980" s="109"/>
      <c r="D980" s="258"/>
      <c r="F980" s="109"/>
      <c r="G980" s="109"/>
    </row>
    <row r="981" ht="15.75" customHeight="1">
      <c r="A981" s="109"/>
      <c r="B981" s="109"/>
      <c r="D981" s="258"/>
      <c r="F981" s="109"/>
      <c r="G981" s="109"/>
    </row>
    <row r="982" ht="15.75" customHeight="1">
      <c r="A982" s="109"/>
      <c r="B982" s="109"/>
      <c r="D982" s="258"/>
      <c r="F982" s="109"/>
      <c r="G982" s="109"/>
    </row>
    <row r="983" ht="15.75" customHeight="1">
      <c r="A983" s="109"/>
      <c r="B983" s="109"/>
      <c r="D983" s="258"/>
      <c r="F983" s="109"/>
      <c r="G983" s="109"/>
    </row>
    <row r="984" ht="15.75" customHeight="1">
      <c r="A984" s="109"/>
      <c r="B984" s="109"/>
      <c r="D984" s="258"/>
      <c r="F984" s="109"/>
      <c r="G984" s="109"/>
    </row>
    <row r="985" ht="15.75" customHeight="1">
      <c r="A985" s="109"/>
      <c r="B985" s="109"/>
      <c r="D985" s="258"/>
      <c r="F985" s="109"/>
      <c r="G985" s="109"/>
    </row>
    <row r="986" ht="15.75" customHeight="1">
      <c r="A986" s="109"/>
      <c r="B986" s="109"/>
      <c r="D986" s="258"/>
      <c r="F986" s="109"/>
      <c r="G986" s="109"/>
    </row>
    <row r="987" ht="15.75" customHeight="1">
      <c r="A987" s="109"/>
      <c r="B987" s="109"/>
      <c r="D987" s="258"/>
      <c r="F987" s="109"/>
      <c r="G987" s="109"/>
    </row>
    <row r="988" ht="15.75" customHeight="1">
      <c r="A988" s="109"/>
      <c r="B988" s="109"/>
      <c r="D988" s="258"/>
      <c r="F988" s="109"/>
      <c r="G988" s="109"/>
    </row>
    <row r="989" ht="15.75" customHeight="1">
      <c r="A989" s="109"/>
      <c r="B989" s="109"/>
      <c r="D989" s="258"/>
      <c r="F989" s="109"/>
      <c r="G989" s="109"/>
    </row>
    <row r="990" ht="15.75" customHeight="1">
      <c r="A990" s="109"/>
      <c r="B990" s="109"/>
      <c r="D990" s="258"/>
      <c r="F990" s="109"/>
      <c r="G990" s="109"/>
    </row>
    <row r="991" ht="15.75" customHeight="1">
      <c r="A991" s="109"/>
      <c r="B991" s="109"/>
      <c r="D991" s="258"/>
      <c r="F991" s="109"/>
      <c r="G991" s="109"/>
    </row>
    <row r="992" ht="15.75" customHeight="1">
      <c r="A992" s="109"/>
      <c r="B992" s="109"/>
      <c r="D992" s="258"/>
      <c r="F992" s="109"/>
      <c r="G992" s="109"/>
    </row>
    <row r="993" ht="15.75" customHeight="1">
      <c r="A993" s="109"/>
      <c r="B993" s="109"/>
      <c r="D993" s="258"/>
      <c r="F993" s="109"/>
      <c r="G993" s="109"/>
    </row>
    <row r="994" ht="15.75" customHeight="1">
      <c r="A994" s="109"/>
      <c r="B994" s="109"/>
      <c r="D994" s="258"/>
      <c r="F994" s="109"/>
      <c r="G994" s="109"/>
    </row>
    <row r="995" ht="15.75" customHeight="1">
      <c r="A995" s="109"/>
      <c r="B995" s="109"/>
      <c r="D995" s="258"/>
      <c r="F995" s="109"/>
      <c r="G995" s="109"/>
    </row>
    <row r="996" ht="15.75" customHeight="1">
      <c r="A996" s="109"/>
      <c r="B996" s="109"/>
      <c r="D996" s="258"/>
      <c r="F996" s="109"/>
      <c r="G996" s="109"/>
    </row>
    <row r="997" ht="15.75" customHeight="1">
      <c r="A997" s="109"/>
      <c r="B997" s="109"/>
      <c r="D997" s="258"/>
      <c r="F997" s="109"/>
      <c r="G997" s="109"/>
    </row>
    <row r="998" ht="15.75" customHeight="1">
      <c r="A998" s="109"/>
      <c r="B998" s="109"/>
      <c r="D998" s="258"/>
      <c r="F998" s="109"/>
      <c r="G998" s="109"/>
    </row>
    <row r="999" ht="15.75" customHeight="1">
      <c r="A999" s="109"/>
      <c r="B999" s="109"/>
      <c r="D999" s="258"/>
      <c r="F999" s="109"/>
      <c r="G999" s="109"/>
    </row>
    <row r="1000" ht="15.75" customHeight="1">
      <c r="A1000" s="109"/>
      <c r="B1000" s="109"/>
      <c r="D1000" s="258"/>
      <c r="F1000" s="109"/>
      <c r="G1000" s="109"/>
    </row>
    <row r="1001" ht="15.75" customHeight="1">
      <c r="A1001" s="109"/>
      <c r="B1001" s="109"/>
      <c r="D1001" s="258"/>
      <c r="F1001" s="109"/>
      <c r="G1001" s="109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conditionalFormatting sqref="A1:A1001">
    <cfRule type="cellIs" dxfId="0" priority="2" operator="equal">
      <formula>"NA"</formula>
    </cfRule>
  </conditionalFormatting>
  <conditionalFormatting sqref="G1:G1001">
    <cfRule type="cellIs" dxfId="0" priority="3" operator="equal">
      <formula>"Open"</formula>
    </cfRule>
  </conditionalFormatting>
  <dataValidations>
    <dataValidation type="list" allowBlank="1" sqref="F4:F1001">
      <formula1>Codes!$G$2:$G$51</formula1>
    </dataValidation>
    <dataValidation type="list" allowBlank="1" sqref="A4:A1001">
      <formula1>Codes!$C$2:$C$172</formula1>
    </dataValidation>
    <dataValidation type="list" allowBlank="1" sqref="B4:B1001">
      <formula1>Codes!$E$2:$E$6</formula1>
    </dataValidation>
    <dataValidation type="list" allowBlank="1" sqref="G4:G1001">
      <formula1>Codes!$A$2:$A$6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1.63"/>
    <col customWidth="1" min="2" max="2" width="7.38"/>
    <col customWidth="1" min="3" max="7" width="15.75"/>
    <col customWidth="1" min="8" max="8" width="25.75"/>
    <col customWidth="1" min="9" max="9" width="15.88"/>
  </cols>
  <sheetData>
    <row r="1" ht="15.75" customHeight="1">
      <c r="A1" s="16" t="s">
        <v>267</v>
      </c>
      <c r="B1" s="17"/>
      <c r="C1" s="17"/>
      <c r="D1" s="17"/>
      <c r="E1" s="17"/>
      <c r="F1" s="17"/>
      <c r="G1" s="18"/>
      <c r="H1" s="16" t="s">
        <v>268</v>
      </c>
      <c r="I1" s="19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ht="15.75" customHeight="1">
      <c r="A2" s="21" t="s">
        <v>269</v>
      </c>
      <c r="B2" s="21" t="s">
        <v>270</v>
      </c>
      <c r="C2" s="21" t="s">
        <v>271</v>
      </c>
      <c r="D2" s="21" t="s">
        <v>272</v>
      </c>
      <c r="E2" s="21" t="s">
        <v>273</v>
      </c>
      <c r="F2" s="21" t="s">
        <v>274</v>
      </c>
      <c r="G2" s="22" t="s">
        <v>275</v>
      </c>
      <c r="H2" s="23" t="s">
        <v>276</v>
      </c>
      <c r="I2" s="24" t="s">
        <v>277</v>
      </c>
      <c r="J2" s="25"/>
      <c r="K2" s="25"/>
      <c r="L2" s="25"/>
      <c r="M2" s="25"/>
      <c r="N2" s="25"/>
      <c r="O2" s="25"/>
      <c r="P2" s="25"/>
      <c r="Q2" s="25"/>
      <c r="R2" s="25"/>
      <c r="S2" s="25"/>
    </row>
    <row r="3" ht="15.75" customHeight="1">
      <c r="A3" s="26" t="s">
        <v>278</v>
      </c>
      <c r="B3" s="27" t="s">
        <v>6</v>
      </c>
      <c r="C3" s="32" t="s">
        <v>325</v>
      </c>
      <c r="D3" s="28"/>
      <c r="E3" s="27"/>
      <c r="F3" s="27"/>
      <c r="G3" s="29"/>
      <c r="H3" s="26" t="s">
        <v>281</v>
      </c>
      <c r="I3" s="30">
        <f>countif('Nagar Rd'!G$30:G$1999,"Open")</f>
        <v>0</v>
      </c>
    </row>
    <row r="4" ht="15.75" customHeight="1">
      <c r="A4" s="26" t="s">
        <v>278</v>
      </c>
      <c r="B4" s="27" t="s">
        <v>11</v>
      </c>
      <c r="C4" s="32" t="s">
        <v>325</v>
      </c>
      <c r="D4" s="28"/>
      <c r="E4" s="27"/>
      <c r="F4" s="27"/>
      <c r="G4" s="29"/>
      <c r="H4" s="26" t="s">
        <v>278</v>
      </c>
      <c r="I4" s="30">
        <f>countif(Yerawda!G$4:G$2003,"Open")</f>
        <v>12</v>
      </c>
    </row>
    <row r="5" ht="15.75" customHeight="1">
      <c r="A5" s="26" t="s">
        <v>278</v>
      </c>
      <c r="B5" s="27" t="s">
        <v>17</v>
      </c>
      <c r="C5" s="32" t="s">
        <v>325</v>
      </c>
      <c r="D5" s="28"/>
      <c r="E5" s="27"/>
      <c r="F5" s="27"/>
      <c r="G5" s="29"/>
      <c r="H5" s="26" t="s">
        <v>282</v>
      </c>
      <c r="I5" s="30">
        <f>countif('Dhole-Patil Rd'!G$4:G$2007,"Open")</f>
        <v>1</v>
      </c>
    </row>
    <row r="6" ht="15.75" customHeight="1">
      <c r="A6" s="26" t="s">
        <v>278</v>
      </c>
      <c r="B6" s="27" t="s">
        <v>22</v>
      </c>
      <c r="C6" s="32" t="s">
        <v>325</v>
      </c>
      <c r="D6" s="28"/>
      <c r="E6" s="27"/>
      <c r="F6" s="27"/>
      <c r="G6" s="29"/>
      <c r="H6" s="26" t="s">
        <v>283</v>
      </c>
      <c r="I6" s="30">
        <f>countif(Aundh-Baner!G$4:G$2003,"Open")</f>
        <v>0</v>
      </c>
    </row>
    <row r="7" ht="15.75" customHeight="1">
      <c r="A7" s="26" t="s">
        <v>278</v>
      </c>
      <c r="B7" s="27" t="s">
        <v>26</v>
      </c>
      <c r="C7" s="32" t="s">
        <v>325</v>
      </c>
      <c r="D7" s="28"/>
      <c r="E7" s="27"/>
      <c r="F7" s="27"/>
      <c r="G7" s="31"/>
      <c r="H7" s="26" t="s">
        <v>284</v>
      </c>
      <c r="I7" s="30">
        <f>countif('Ghole Rd'!G$4:G$2003,"Open")</f>
        <v>1</v>
      </c>
    </row>
    <row r="8" ht="15.75" customHeight="1">
      <c r="A8" s="26" t="s">
        <v>278</v>
      </c>
      <c r="B8" s="27" t="s">
        <v>30</v>
      </c>
      <c r="C8" s="32" t="s">
        <v>325</v>
      </c>
      <c r="D8" s="28"/>
      <c r="E8" s="27"/>
      <c r="F8" s="27"/>
      <c r="G8" s="31"/>
      <c r="H8" s="26" t="s">
        <v>285</v>
      </c>
      <c r="I8" s="30">
        <f>countif(Kothrud!G$4:G$2009,"Open")</f>
        <v>1</v>
      </c>
    </row>
    <row r="9" ht="15.75" customHeight="1">
      <c r="A9" s="26" t="s">
        <v>278</v>
      </c>
      <c r="B9" s="27" t="s">
        <v>33</v>
      </c>
      <c r="C9" s="32" t="s">
        <v>325</v>
      </c>
      <c r="D9" s="28"/>
      <c r="E9" s="27"/>
      <c r="F9" s="27"/>
      <c r="G9" s="31"/>
      <c r="H9" s="26" t="s">
        <v>286</v>
      </c>
      <c r="I9" s="30">
        <f>countif(Sahakarnagar!G$12:G$2011,"Open")</f>
        <v>0</v>
      </c>
    </row>
    <row r="10" ht="15.75" customHeight="1">
      <c r="A10" s="26" t="s">
        <v>278</v>
      </c>
      <c r="B10" s="27" t="s">
        <v>36</v>
      </c>
      <c r="C10" s="32" t="s">
        <v>325</v>
      </c>
      <c r="D10" s="28"/>
      <c r="E10" s="27"/>
      <c r="F10" s="27"/>
      <c r="G10" s="31"/>
      <c r="H10" s="26" t="s">
        <v>287</v>
      </c>
      <c r="I10" s="30">
        <f>countif('Sinhgad Rd'!G$5:G$2060,"Open")</f>
        <v>0</v>
      </c>
    </row>
    <row r="11" ht="15.75" customHeight="1">
      <c r="A11" s="26" t="s">
        <v>281</v>
      </c>
      <c r="B11" s="27" t="s">
        <v>39</v>
      </c>
      <c r="C11" s="32" t="s">
        <v>325</v>
      </c>
      <c r="D11" s="27"/>
      <c r="E11" s="27"/>
      <c r="F11" s="27"/>
      <c r="G11" s="31"/>
      <c r="H11" s="26" t="s">
        <v>291</v>
      </c>
      <c r="I11" s="30">
        <f>countif(Warje!G$4:G$2003,"Open")</f>
        <v>0</v>
      </c>
    </row>
    <row r="12" ht="15.75" customHeight="1">
      <c r="A12" s="26" t="s">
        <v>281</v>
      </c>
      <c r="B12" s="27" t="s">
        <v>42</v>
      </c>
      <c r="C12" s="32" t="s">
        <v>325</v>
      </c>
      <c r="D12" s="27"/>
      <c r="E12" s="27"/>
      <c r="F12" s="27"/>
      <c r="G12" s="31"/>
      <c r="H12" s="26" t="s">
        <v>292</v>
      </c>
      <c r="I12" s="30">
        <f>countif(Hadapsar!G$4:G$2003,"Open")</f>
        <v>105</v>
      </c>
    </row>
    <row r="13" ht="15.75" customHeight="1">
      <c r="A13" s="26" t="s">
        <v>281</v>
      </c>
      <c r="B13" s="27" t="s">
        <v>45</v>
      </c>
      <c r="C13" s="32" t="s">
        <v>325</v>
      </c>
      <c r="D13" s="27"/>
      <c r="E13" s="27"/>
      <c r="F13" s="27"/>
      <c r="G13" s="31"/>
      <c r="H13" s="26" t="s">
        <v>293</v>
      </c>
      <c r="I13" s="30">
        <f>countif(Wanawadi!G$4:G$2000,"Open")</f>
        <v>0</v>
      </c>
    </row>
    <row r="14" ht="15.75" customHeight="1">
      <c r="A14" s="26" t="s">
        <v>281</v>
      </c>
      <c r="B14" s="27" t="s">
        <v>48</v>
      </c>
      <c r="C14" s="32" t="s">
        <v>325</v>
      </c>
      <c r="D14" s="27"/>
      <c r="E14" s="27"/>
      <c r="F14" s="27"/>
      <c r="G14" s="31"/>
      <c r="H14" s="26" t="s">
        <v>294</v>
      </c>
      <c r="I14" s="30">
        <f>countif(Kondhwa!G$4:G$1998,"Open")</f>
        <v>0</v>
      </c>
    </row>
    <row r="15" ht="15.75" customHeight="1">
      <c r="A15" s="26" t="s">
        <v>281</v>
      </c>
      <c r="B15" s="27" t="s">
        <v>51</v>
      </c>
      <c r="C15" s="32" t="s">
        <v>325</v>
      </c>
      <c r="D15" s="27"/>
      <c r="E15" s="27"/>
      <c r="F15" s="27"/>
      <c r="G15" s="31"/>
      <c r="H15" s="26" t="s">
        <v>295</v>
      </c>
      <c r="I15" s="30">
        <f>countif(Kasba!G$4:G$2004,"Open")</f>
        <v>19</v>
      </c>
    </row>
    <row r="16" ht="15.75" customHeight="1">
      <c r="A16" s="26" t="s">
        <v>281</v>
      </c>
      <c r="B16" s="27" t="s">
        <v>54</v>
      </c>
      <c r="C16" s="32" t="s">
        <v>325</v>
      </c>
      <c r="D16" s="27"/>
      <c r="E16" s="27"/>
      <c r="F16" s="27"/>
      <c r="G16" s="31"/>
      <c r="H16" s="26" t="s">
        <v>296</v>
      </c>
      <c r="I16" s="30">
        <f>countif('Bhavani Peth'!G$4:G$1997,"Open")</f>
        <v>0</v>
      </c>
    </row>
    <row r="17" ht="15.75" customHeight="1">
      <c r="A17" s="26" t="s">
        <v>281</v>
      </c>
      <c r="B17" s="27" t="s">
        <v>57</v>
      </c>
      <c r="C17" s="32" t="s">
        <v>325</v>
      </c>
      <c r="D17" s="27"/>
      <c r="E17" s="27"/>
      <c r="F17" s="27"/>
      <c r="G17" s="31"/>
      <c r="H17" s="26" t="s">
        <v>297</v>
      </c>
      <c r="I17" s="30">
        <f>countif(Bibwewadi!G$4:G$2004,"Open")</f>
        <v>0</v>
      </c>
    </row>
    <row r="18" ht="15.75" customHeight="1">
      <c r="A18" s="26" t="s">
        <v>281</v>
      </c>
      <c r="B18" s="27" t="s">
        <v>60</v>
      </c>
      <c r="C18" s="32" t="s">
        <v>325</v>
      </c>
      <c r="D18" s="27"/>
      <c r="E18" s="27"/>
      <c r="F18" s="27"/>
      <c r="G18" s="31"/>
      <c r="H18" s="26" t="s">
        <v>298</v>
      </c>
      <c r="I18" s="30"/>
    </row>
    <row r="19" ht="15.75" customHeight="1">
      <c r="A19" s="26" t="s">
        <v>281</v>
      </c>
      <c r="B19" s="27" t="s">
        <v>63</v>
      </c>
      <c r="C19" s="32" t="s">
        <v>325</v>
      </c>
      <c r="D19" s="27"/>
      <c r="E19" s="27"/>
      <c r="F19" s="27"/>
      <c r="G19" s="31"/>
      <c r="I19" s="30"/>
    </row>
    <row r="20" ht="15.75" customHeight="1">
      <c r="A20" s="26" t="s">
        <v>281</v>
      </c>
      <c r="B20" s="27" t="s">
        <v>66</v>
      </c>
      <c r="C20" s="32" t="s">
        <v>325</v>
      </c>
      <c r="D20" s="27"/>
      <c r="E20" s="27"/>
      <c r="F20" s="27"/>
      <c r="G20" s="31"/>
      <c r="I20" s="30"/>
    </row>
    <row r="21" ht="15.75" customHeight="1">
      <c r="A21" s="26" t="s">
        <v>281</v>
      </c>
      <c r="B21" s="27" t="s">
        <v>69</v>
      </c>
      <c r="C21" s="32" t="s">
        <v>325</v>
      </c>
      <c r="D21" s="27"/>
      <c r="E21" s="27"/>
      <c r="F21" s="27"/>
      <c r="G21" s="31"/>
      <c r="I21" s="30"/>
    </row>
    <row r="22" ht="15.75" customHeight="1">
      <c r="A22" s="26" t="s">
        <v>281</v>
      </c>
      <c r="B22" s="27" t="s">
        <v>72</v>
      </c>
      <c r="C22" s="32" t="s">
        <v>325</v>
      </c>
      <c r="D22" s="27"/>
      <c r="E22" s="27"/>
      <c r="F22" s="27"/>
      <c r="G22" s="31"/>
      <c r="I22" s="30"/>
    </row>
    <row r="23" ht="15.75" customHeight="1">
      <c r="A23" s="26" t="s">
        <v>278</v>
      </c>
      <c r="B23" s="27" t="s">
        <v>75</v>
      </c>
      <c r="C23" s="32" t="s">
        <v>325</v>
      </c>
      <c r="D23" s="27"/>
      <c r="E23" s="27"/>
      <c r="F23" s="27"/>
      <c r="G23" s="31"/>
      <c r="I23" s="30"/>
    </row>
    <row r="24" ht="15.75" customHeight="1">
      <c r="A24" s="26" t="s">
        <v>278</v>
      </c>
      <c r="B24" s="27" t="s">
        <v>78</v>
      </c>
      <c r="C24" s="32" t="s">
        <v>325</v>
      </c>
      <c r="D24" s="27"/>
      <c r="E24" s="27"/>
      <c r="F24" s="27"/>
      <c r="G24" s="31"/>
      <c r="I24" s="30"/>
    </row>
    <row r="25" ht="15.75" customHeight="1">
      <c r="A25" s="26" t="s">
        <v>278</v>
      </c>
      <c r="B25" s="27" t="s">
        <v>80</v>
      </c>
      <c r="C25" s="32" t="s">
        <v>325</v>
      </c>
      <c r="D25" s="27"/>
      <c r="E25" s="27"/>
      <c r="F25" s="27"/>
      <c r="G25" s="31"/>
      <c r="I25" s="30"/>
    </row>
    <row r="26" ht="15.75" customHeight="1">
      <c r="A26" s="26" t="s">
        <v>278</v>
      </c>
      <c r="B26" s="27" t="s">
        <v>83</v>
      </c>
      <c r="C26" s="32" t="s">
        <v>325</v>
      </c>
      <c r="D26" s="27"/>
      <c r="E26" s="27"/>
      <c r="F26" s="27"/>
      <c r="G26" s="31"/>
      <c r="I26" s="30"/>
    </row>
    <row r="27" ht="15.75" customHeight="1">
      <c r="A27" s="26" t="s">
        <v>299</v>
      </c>
      <c r="B27" s="27" t="s">
        <v>86</v>
      </c>
      <c r="C27" s="32" t="s">
        <v>326</v>
      </c>
      <c r="D27" s="27"/>
      <c r="E27" s="27"/>
      <c r="F27" s="27"/>
      <c r="G27" s="31"/>
      <c r="I27" s="30"/>
    </row>
    <row r="28" ht="15.75" customHeight="1">
      <c r="A28" s="26" t="s">
        <v>299</v>
      </c>
      <c r="B28" s="27" t="s">
        <v>89</v>
      </c>
      <c r="C28" s="32" t="s">
        <v>326</v>
      </c>
      <c r="D28" s="27"/>
      <c r="E28" s="27"/>
      <c r="F28" s="27"/>
      <c r="G28" s="31"/>
      <c r="I28" s="30"/>
    </row>
    <row r="29" ht="15.75" customHeight="1">
      <c r="A29" s="26" t="s">
        <v>299</v>
      </c>
      <c r="B29" s="27" t="s">
        <v>92</v>
      </c>
      <c r="C29" s="32" t="s">
        <v>326</v>
      </c>
      <c r="D29" s="27"/>
      <c r="E29" s="27"/>
      <c r="F29" s="27"/>
      <c r="G29" s="31"/>
      <c r="I29" s="30"/>
    </row>
    <row r="30" ht="15.75" customHeight="1">
      <c r="A30" s="26" t="s">
        <v>299</v>
      </c>
      <c r="B30" s="27" t="s">
        <v>95</v>
      </c>
      <c r="C30" s="32" t="s">
        <v>326</v>
      </c>
      <c r="D30" s="27"/>
      <c r="E30" s="27"/>
      <c r="F30" s="27"/>
      <c r="G30" s="31"/>
      <c r="I30" s="30"/>
    </row>
    <row r="31" ht="15.75" customHeight="1">
      <c r="A31" s="26" t="s">
        <v>283</v>
      </c>
      <c r="B31" s="27" t="s">
        <v>98</v>
      </c>
      <c r="C31" s="32" t="s">
        <v>327</v>
      </c>
      <c r="D31" s="27"/>
      <c r="E31" s="27"/>
      <c r="F31" s="27"/>
      <c r="G31" s="31"/>
      <c r="I31" s="30"/>
    </row>
    <row r="32" ht="15.75" customHeight="1">
      <c r="A32" s="26" t="s">
        <v>283</v>
      </c>
      <c r="B32" s="27" t="s">
        <v>101</v>
      </c>
      <c r="C32" s="32" t="s">
        <v>327</v>
      </c>
      <c r="D32" s="27"/>
      <c r="E32" s="27"/>
      <c r="F32" s="27"/>
      <c r="G32" s="31"/>
      <c r="I32" s="30"/>
    </row>
    <row r="33" ht="15.75" customHeight="1">
      <c r="A33" s="26" t="s">
        <v>283</v>
      </c>
      <c r="B33" s="27" t="s">
        <v>104</v>
      </c>
      <c r="C33" s="32" t="s">
        <v>327</v>
      </c>
      <c r="D33" s="27"/>
      <c r="E33" s="27"/>
      <c r="F33" s="27"/>
      <c r="G33" s="31"/>
      <c r="I33" s="30"/>
    </row>
    <row r="34" ht="15.75" customHeight="1">
      <c r="A34" s="26" t="s">
        <v>283</v>
      </c>
      <c r="B34" s="27" t="s">
        <v>107</v>
      </c>
      <c r="C34" s="32" t="s">
        <v>327</v>
      </c>
      <c r="D34" s="27"/>
      <c r="E34" s="27"/>
      <c r="F34" s="27"/>
      <c r="G34" s="31"/>
      <c r="I34" s="30"/>
    </row>
    <row r="35" ht="15.75" customHeight="1">
      <c r="A35" s="26" t="s">
        <v>283</v>
      </c>
      <c r="B35" s="27" t="s">
        <v>110</v>
      </c>
      <c r="C35" s="32" t="s">
        <v>327</v>
      </c>
      <c r="D35" s="27"/>
      <c r="E35" s="27"/>
      <c r="F35" s="27"/>
      <c r="G35" s="31"/>
      <c r="I35" s="30"/>
    </row>
    <row r="36" ht="15.75" customHeight="1">
      <c r="A36" s="26" t="s">
        <v>283</v>
      </c>
      <c r="B36" s="27" t="s">
        <v>113</v>
      </c>
      <c r="C36" s="32" t="s">
        <v>327</v>
      </c>
      <c r="D36" s="27"/>
      <c r="E36" s="27"/>
      <c r="F36" s="27"/>
      <c r="G36" s="31"/>
      <c r="I36" s="30"/>
    </row>
    <row r="37" ht="15.75" customHeight="1">
      <c r="A37" s="26" t="s">
        <v>283</v>
      </c>
      <c r="B37" s="27" t="s">
        <v>116</v>
      </c>
      <c r="C37" s="32" t="s">
        <v>327</v>
      </c>
      <c r="D37" s="27"/>
      <c r="E37" s="27"/>
      <c r="F37" s="27"/>
      <c r="G37" s="31"/>
      <c r="I37" s="30"/>
    </row>
    <row r="38" ht="15.75" customHeight="1">
      <c r="A38" s="26" t="s">
        <v>283</v>
      </c>
      <c r="B38" s="27" t="s">
        <v>119</v>
      </c>
      <c r="C38" s="32" t="s">
        <v>327</v>
      </c>
      <c r="D38" s="27"/>
      <c r="E38" s="27"/>
      <c r="F38" s="27"/>
      <c r="G38" s="31"/>
      <c r="I38" s="30"/>
    </row>
    <row r="39" ht="15.75" customHeight="1">
      <c r="A39" s="33" t="s">
        <v>285</v>
      </c>
      <c r="B39" s="27" t="s">
        <v>122</v>
      </c>
      <c r="C39" s="32" t="s">
        <v>328</v>
      </c>
      <c r="D39" s="27"/>
      <c r="E39" s="27"/>
      <c r="F39" s="27"/>
      <c r="G39" s="31"/>
      <c r="I39" s="30"/>
    </row>
    <row r="40" ht="15.75" customHeight="1">
      <c r="A40" s="33" t="s">
        <v>285</v>
      </c>
      <c r="B40" s="27" t="s">
        <v>125</v>
      </c>
      <c r="C40" s="32" t="s">
        <v>328</v>
      </c>
      <c r="D40" s="27"/>
      <c r="E40" s="27"/>
      <c r="F40" s="27"/>
      <c r="G40" s="31"/>
      <c r="I40" s="30"/>
    </row>
    <row r="41" ht="15.75" customHeight="1">
      <c r="A41" s="33" t="s">
        <v>285</v>
      </c>
      <c r="B41" s="27" t="s">
        <v>128</v>
      </c>
      <c r="C41" s="32" t="s">
        <v>328</v>
      </c>
      <c r="D41" s="27"/>
      <c r="E41" s="27"/>
      <c r="F41" s="27"/>
      <c r="G41" s="31"/>
      <c r="I41" s="30"/>
    </row>
    <row r="42" ht="15.75" customHeight="1">
      <c r="A42" s="33" t="s">
        <v>285</v>
      </c>
      <c r="B42" s="27" t="s">
        <v>131</v>
      </c>
      <c r="C42" s="32" t="s">
        <v>328</v>
      </c>
      <c r="D42" s="27"/>
      <c r="E42" s="27"/>
      <c r="F42" s="27"/>
      <c r="G42" s="31"/>
      <c r="I42" s="30"/>
    </row>
    <row r="43" ht="15.75" customHeight="1">
      <c r="A43" s="33" t="s">
        <v>285</v>
      </c>
      <c r="B43" s="27" t="s">
        <v>134</v>
      </c>
      <c r="C43" s="32" t="s">
        <v>328</v>
      </c>
      <c r="D43" s="27"/>
      <c r="E43" s="27"/>
      <c r="F43" s="27"/>
      <c r="G43" s="31"/>
      <c r="I43" s="30"/>
    </row>
    <row r="44" ht="15.75" customHeight="1">
      <c r="A44" s="33" t="s">
        <v>285</v>
      </c>
      <c r="B44" s="27" t="s">
        <v>137</v>
      </c>
      <c r="C44" s="32" t="s">
        <v>328</v>
      </c>
      <c r="D44" s="27"/>
      <c r="E44" s="27"/>
      <c r="F44" s="27"/>
      <c r="G44" s="31"/>
      <c r="I44" s="30"/>
    </row>
    <row r="45" ht="15.75" customHeight="1">
      <c r="A45" s="33" t="s">
        <v>285</v>
      </c>
      <c r="B45" s="27" t="s">
        <v>140</v>
      </c>
      <c r="C45" s="32" t="s">
        <v>328</v>
      </c>
      <c r="D45" s="27"/>
      <c r="E45" s="27"/>
      <c r="F45" s="27"/>
      <c r="G45" s="31"/>
      <c r="I45" s="30"/>
    </row>
    <row r="46" ht="15.75" customHeight="1">
      <c r="A46" s="33" t="s">
        <v>285</v>
      </c>
      <c r="B46" s="27" t="s">
        <v>141</v>
      </c>
      <c r="C46" s="32" t="s">
        <v>328</v>
      </c>
      <c r="D46" s="27"/>
      <c r="E46" s="27"/>
      <c r="F46" s="27"/>
      <c r="G46" s="31"/>
      <c r="I46" s="30"/>
    </row>
    <row r="47" ht="15.75" customHeight="1">
      <c r="A47" s="33" t="s">
        <v>285</v>
      </c>
      <c r="B47" s="27" t="s">
        <v>142</v>
      </c>
      <c r="C47" s="32" t="s">
        <v>328</v>
      </c>
      <c r="D47" s="27"/>
      <c r="E47" s="27"/>
      <c r="F47" s="27"/>
      <c r="G47" s="31"/>
      <c r="I47" s="30"/>
    </row>
    <row r="48" ht="15.75" customHeight="1">
      <c r="A48" s="33" t="s">
        <v>285</v>
      </c>
      <c r="B48" s="27" t="s">
        <v>143</v>
      </c>
      <c r="C48" s="32" t="s">
        <v>328</v>
      </c>
      <c r="D48" s="27"/>
      <c r="E48" s="27"/>
      <c r="F48" s="27"/>
      <c r="G48" s="31"/>
      <c r="I48" s="30"/>
    </row>
    <row r="49" ht="15.75" customHeight="1">
      <c r="A49" s="33" t="s">
        <v>285</v>
      </c>
      <c r="B49" s="27" t="s">
        <v>144</v>
      </c>
      <c r="C49" s="32" t="s">
        <v>328</v>
      </c>
      <c r="D49" s="27"/>
      <c r="E49" s="27"/>
      <c r="F49" s="27"/>
      <c r="G49" s="31"/>
      <c r="I49" s="30"/>
    </row>
    <row r="50" ht="15.75" customHeight="1">
      <c r="A50" s="33" t="s">
        <v>285</v>
      </c>
      <c r="B50" s="27" t="s">
        <v>145</v>
      </c>
      <c r="C50" s="32" t="s">
        <v>328</v>
      </c>
      <c r="D50" s="27"/>
      <c r="E50" s="27"/>
      <c r="F50" s="27"/>
      <c r="G50" s="31"/>
      <c r="I50" s="30"/>
    </row>
    <row r="51" ht="15.75" customHeight="1">
      <c r="A51" s="33" t="s">
        <v>291</v>
      </c>
      <c r="B51" s="27" t="s">
        <v>146</v>
      </c>
      <c r="C51" s="32" t="s">
        <v>328</v>
      </c>
      <c r="D51" s="27"/>
      <c r="E51" s="27"/>
      <c r="F51" s="27"/>
      <c r="G51" s="31"/>
      <c r="I51" s="30"/>
    </row>
    <row r="52" ht="15.75" customHeight="1">
      <c r="A52" s="33" t="s">
        <v>291</v>
      </c>
      <c r="B52" s="27" t="s">
        <v>147</v>
      </c>
      <c r="C52" s="32" t="s">
        <v>328</v>
      </c>
      <c r="D52" s="27"/>
      <c r="E52" s="27"/>
      <c r="F52" s="27"/>
      <c r="G52" s="31"/>
      <c r="I52" s="30"/>
    </row>
    <row r="53" ht="15.75" customHeight="1">
      <c r="A53" s="33" t="s">
        <v>291</v>
      </c>
      <c r="B53" s="27" t="s">
        <v>148</v>
      </c>
      <c r="C53" s="32" t="s">
        <v>328</v>
      </c>
      <c r="D53" s="27"/>
      <c r="E53" s="27"/>
      <c r="F53" s="27"/>
      <c r="G53" s="31"/>
      <c r="I53" s="30"/>
    </row>
    <row r="54" ht="15.75" customHeight="1">
      <c r="A54" s="33" t="s">
        <v>291</v>
      </c>
      <c r="B54" s="27" t="s">
        <v>149</v>
      </c>
      <c r="C54" s="32" t="s">
        <v>328</v>
      </c>
      <c r="D54" s="27"/>
      <c r="E54" s="27"/>
      <c r="F54" s="27"/>
      <c r="G54" s="31"/>
      <c r="I54" s="30"/>
    </row>
    <row r="55" ht="15.75" customHeight="1">
      <c r="A55" s="26" t="s">
        <v>299</v>
      </c>
      <c r="B55" s="27" t="s">
        <v>150</v>
      </c>
      <c r="C55" s="32" t="s">
        <v>326</v>
      </c>
      <c r="D55" s="27"/>
      <c r="E55" s="27"/>
      <c r="F55" s="27"/>
      <c r="G55" s="31"/>
      <c r="I55" s="30"/>
    </row>
    <row r="56" ht="15.75" customHeight="1">
      <c r="A56" s="26" t="s">
        <v>299</v>
      </c>
      <c r="B56" s="27" t="s">
        <v>151</v>
      </c>
      <c r="C56" s="32" t="s">
        <v>326</v>
      </c>
      <c r="D56" s="27"/>
      <c r="E56" s="27"/>
      <c r="F56" s="27"/>
      <c r="G56" s="31"/>
      <c r="I56" s="30"/>
    </row>
    <row r="57" ht="15.75" customHeight="1">
      <c r="A57" s="26" t="s">
        <v>299</v>
      </c>
      <c r="B57" s="27" t="s">
        <v>152</v>
      </c>
      <c r="C57" s="32" t="s">
        <v>326</v>
      </c>
      <c r="D57" s="27"/>
      <c r="E57" s="27"/>
      <c r="F57" s="27"/>
      <c r="G57" s="31"/>
      <c r="I57" s="30"/>
    </row>
    <row r="58" ht="15.75" customHeight="1">
      <c r="A58" s="26" t="s">
        <v>299</v>
      </c>
      <c r="B58" s="27" t="s">
        <v>153</v>
      </c>
      <c r="C58" s="32" t="s">
        <v>326</v>
      </c>
      <c r="D58" s="27"/>
      <c r="E58" s="27"/>
      <c r="F58" s="27"/>
      <c r="G58" s="31"/>
      <c r="I58" s="30"/>
    </row>
    <row r="59" ht="15.75" customHeight="1">
      <c r="A59" s="33" t="s">
        <v>295</v>
      </c>
      <c r="B59" s="27" t="s">
        <v>154</v>
      </c>
      <c r="C59" s="32" t="s">
        <v>327</v>
      </c>
      <c r="D59" s="27"/>
      <c r="E59" s="27"/>
      <c r="F59" s="27"/>
      <c r="G59" s="31"/>
      <c r="I59" s="30"/>
    </row>
    <row r="60" ht="15.75" customHeight="1">
      <c r="A60" s="33" t="s">
        <v>295</v>
      </c>
      <c r="B60" s="27" t="s">
        <v>155</v>
      </c>
      <c r="C60" s="32" t="s">
        <v>327</v>
      </c>
      <c r="D60" s="27"/>
      <c r="E60" s="27"/>
      <c r="F60" s="27"/>
      <c r="G60" s="31"/>
      <c r="I60" s="30"/>
    </row>
    <row r="61" ht="15.75" customHeight="1">
      <c r="A61" s="33" t="s">
        <v>295</v>
      </c>
      <c r="B61" s="27" t="s">
        <v>156</v>
      </c>
      <c r="C61" s="32" t="s">
        <v>327</v>
      </c>
      <c r="D61" s="27"/>
      <c r="E61" s="27"/>
      <c r="F61" s="27"/>
      <c r="G61" s="31"/>
      <c r="I61" s="30"/>
    </row>
    <row r="62" ht="15.75" customHeight="1">
      <c r="A62" s="33" t="s">
        <v>295</v>
      </c>
      <c r="B62" s="27" t="s">
        <v>157</v>
      </c>
      <c r="C62" s="32" t="s">
        <v>327</v>
      </c>
      <c r="D62" s="27"/>
      <c r="E62" s="27"/>
      <c r="F62" s="27"/>
      <c r="G62" s="31"/>
      <c r="I62" s="30"/>
    </row>
    <row r="63" ht="15.75" customHeight="1">
      <c r="A63" s="33" t="s">
        <v>295</v>
      </c>
      <c r="B63" s="27" t="s">
        <v>158</v>
      </c>
      <c r="C63" s="32" t="s">
        <v>327</v>
      </c>
      <c r="D63" s="27"/>
      <c r="E63" s="27"/>
      <c r="F63" s="27"/>
      <c r="G63" s="31"/>
      <c r="I63" s="30"/>
    </row>
    <row r="64" ht="15.75" customHeight="1">
      <c r="A64" s="33" t="s">
        <v>295</v>
      </c>
      <c r="B64" s="27" t="s">
        <v>159</v>
      </c>
      <c r="C64" s="32" t="s">
        <v>327</v>
      </c>
      <c r="D64" s="27"/>
      <c r="E64" s="27"/>
      <c r="F64" s="27"/>
      <c r="G64" s="31"/>
      <c r="I64" s="30"/>
    </row>
    <row r="65" ht="15.75" customHeight="1">
      <c r="A65" s="33" t="s">
        <v>295</v>
      </c>
      <c r="B65" s="27" t="s">
        <v>160</v>
      </c>
      <c r="C65" s="32" t="s">
        <v>327</v>
      </c>
      <c r="D65" s="27"/>
      <c r="E65" s="27"/>
      <c r="F65" s="27"/>
      <c r="G65" s="31"/>
      <c r="I65" s="30"/>
    </row>
    <row r="66" ht="15.75" customHeight="1">
      <c r="A66" s="33" t="s">
        <v>295</v>
      </c>
      <c r="B66" s="27" t="s">
        <v>161</v>
      </c>
      <c r="C66" s="32" t="s">
        <v>327</v>
      </c>
      <c r="D66" s="27"/>
      <c r="E66" s="27"/>
      <c r="F66" s="27"/>
      <c r="G66" s="31"/>
      <c r="I66" s="30"/>
    </row>
    <row r="67" ht="15.75" customHeight="1">
      <c r="A67" s="33" t="s">
        <v>296</v>
      </c>
      <c r="B67" s="27" t="s">
        <v>162</v>
      </c>
      <c r="C67" s="32" t="s">
        <v>327</v>
      </c>
      <c r="D67" s="27"/>
      <c r="E67" s="27"/>
      <c r="F67" s="27"/>
      <c r="G67" s="31"/>
      <c r="I67" s="30"/>
    </row>
    <row r="68" ht="15.75" customHeight="1">
      <c r="A68" s="33" t="s">
        <v>296</v>
      </c>
      <c r="B68" s="27" t="s">
        <v>163</v>
      </c>
      <c r="C68" s="32" t="s">
        <v>327</v>
      </c>
      <c r="D68" s="27"/>
      <c r="E68" s="27"/>
      <c r="F68" s="27"/>
      <c r="G68" s="31"/>
      <c r="I68" s="30"/>
    </row>
    <row r="69" ht="15.75" customHeight="1">
      <c r="A69" s="33" t="s">
        <v>296</v>
      </c>
      <c r="B69" s="27" t="s">
        <v>164</v>
      </c>
      <c r="C69" s="32" t="s">
        <v>327</v>
      </c>
      <c r="D69" s="27"/>
      <c r="E69" s="27"/>
      <c r="F69" s="27"/>
      <c r="G69" s="31"/>
      <c r="I69" s="30"/>
    </row>
    <row r="70" ht="15.75" customHeight="1">
      <c r="A70" s="33" t="s">
        <v>296</v>
      </c>
      <c r="B70" s="27" t="s">
        <v>165</v>
      </c>
      <c r="C70" s="32" t="s">
        <v>327</v>
      </c>
      <c r="D70" s="27"/>
      <c r="E70" s="27"/>
      <c r="F70" s="27"/>
      <c r="G70" s="31"/>
      <c r="I70" s="30"/>
    </row>
    <row r="71" ht="15.75" customHeight="1">
      <c r="A71" s="33" t="s">
        <v>296</v>
      </c>
      <c r="B71" s="27" t="s">
        <v>166</v>
      </c>
      <c r="C71" s="32" t="s">
        <v>327</v>
      </c>
      <c r="D71" s="27"/>
      <c r="E71" s="27"/>
      <c r="F71" s="27"/>
      <c r="G71" s="31"/>
      <c r="I71" s="30"/>
    </row>
    <row r="72" ht="15.75" customHeight="1">
      <c r="A72" s="33" t="s">
        <v>296</v>
      </c>
      <c r="B72" s="27" t="s">
        <v>167</v>
      </c>
      <c r="C72" s="32" t="s">
        <v>327</v>
      </c>
      <c r="D72" s="27"/>
      <c r="E72" s="27"/>
      <c r="F72" s="27"/>
      <c r="G72" s="31"/>
      <c r="I72" s="30"/>
    </row>
    <row r="73" ht="15.75" customHeight="1">
      <c r="A73" s="33" t="s">
        <v>296</v>
      </c>
      <c r="B73" s="27" t="s">
        <v>168</v>
      </c>
      <c r="C73" s="32" t="s">
        <v>327</v>
      </c>
      <c r="D73" s="27"/>
      <c r="E73" s="27"/>
      <c r="F73" s="27"/>
      <c r="G73" s="31"/>
      <c r="I73" s="30"/>
    </row>
    <row r="74" ht="15.75" customHeight="1">
      <c r="A74" s="33" t="s">
        <v>296</v>
      </c>
      <c r="B74" s="27" t="s">
        <v>169</v>
      </c>
      <c r="C74" s="32" t="s">
        <v>327</v>
      </c>
      <c r="D74" s="27"/>
      <c r="E74" s="27"/>
      <c r="F74" s="27"/>
      <c r="G74" s="31"/>
      <c r="I74" s="30"/>
    </row>
    <row r="75" ht="15.75" customHeight="1">
      <c r="A75" s="33" t="s">
        <v>296</v>
      </c>
      <c r="B75" s="27" t="s">
        <v>170</v>
      </c>
      <c r="C75" s="32" t="s">
        <v>327</v>
      </c>
      <c r="D75" s="27"/>
      <c r="E75" s="27"/>
      <c r="F75" s="27"/>
      <c r="G75" s="31"/>
      <c r="I75" s="30"/>
    </row>
    <row r="76" ht="15.75" customHeight="1">
      <c r="A76" s="33" t="s">
        <v>296</v>
      </c>
      <c r="B76" s="27" t="s">
        <v>171</v>
      </c>
      <c r="C76" s="32" t="s">
        <v>327</v>
      </c>
      <c r="D76" s="27"/>
      <c r="E76" s="27"/>
      <c r="F76" s="27"/>
      <c r="G76" s="31"/>
      <c r="I76" s="30"/>
    </row>
    <row r="77" ht="15.75" customHeight="1">
      <c r="A77" s="33" t="s">
        <v>296</v>
      </c>
      <c r="B77" s="27" t="s">
        <v>172</v>
      </c>
      <c r="C77" s="32" t="s">
        <v>327</v>
      </c>
      <c r="D77" s="27"/>
      <c r="E77" s="27"/>
      <c r="F77" s="27"/>
      <c r="G77" s="31"/>
      <c r="I77" s="30"/>
    </row>
    <row r="78" ht="15.75" customHeight="1">
      <c r="A78" s="33" t="s">
        <v>296</v>
      </c>
      <c r="B78" s="27" t="s">
        <v>173</v>
      </c>
      <c r="C78" s="32" t="s">
        <v>327</v>
      </c>
      <c r="D78" s="27"/>
      <c r="E78" s="27"/>
      <c r="F78" s="27"/>
      <c r="G78" s="31"/>
      <c r="I78" s="30"/>
    </row>
    <row r="79" ht="15.75" customHeight="1">
      <c r="A79" s="26" t="s">
        <v>282</v>
      </c>
      <c r="B79" s="27" t="s">
        <v>174</v>
      </c>
      <c r="C79" s="32" t="s">
        <v>329</v>
      </c>
      <c r="D79" s="27"/>
      <c r="E79" s="27"/>
      <c r="F79" s="27"/>
      <c r="G79" s="31"/>
      <c r="I79" s="30"/>
    </row>
    <row r="80" ht="15.75" customHeight="1">
      <c r="A80" s="26" t="s">
        <v>282</v>
      </c>
      <c r="B80" s="27" t="s">
        <v>175</v>
      </c>
      <c r="C80" s="32" t="s">
        <v>329</v>
      </c>
      <c r="D80" s="27"/>
      <c r="E80" s="27"/>
      <c r="F80" s="27"/>
      <c r="G80" s="31"/>
      <c r="I80" s="30"/>
    </row>
    <row r="81" ht="15.75" customHeight="1">
      <c r="A81" s="26" t="s">
        <v>282</v>
      </c>
      <c r="B81" s="27" t="s">
        <v>176</v>
      </c>
      <c r="C81" s="32" t="s">
        <v>329</v>
      </c>
      <c r="D81" s="27"/>
      <c r="E81" s="27"/>
      <c r="F81" s="27"/>
      <c r="G81" s="31"/>
      <c r="I81" s="30"/>
    </row>
    <row r="82" ht="15.75" customHeight="1">
      <c r="A82" s="26" t="s">
        <v>282</v>
      </c>
      <c r="B82" s="27" t="s">
        <v>177</v>
      </c>
      <c r="C82" s="32" t="s">
        <v>329</v>
      </c>
      <c r="D82" s="27"/>
      <c r="E82" s="27"/>
      <c r="F82" s="27"/>
      <c r="G82" s="31"/>
      <c r="I82" s="30"/>
    </row>
    <row r="83" ht="15.75" customHeight="1">
      <c r="A83" s="26" t="s">
        <v>282</v>
      </c>
      <c r="B83" s="27" t="s">
        <v>178</v>
      </c>
      <c r="C83" s="32" t="s">
        <v>329</v>
      </c>
      <c r="D83" s="27"/>
      <c r="E83" s="27"/>
      <c r="F83" s="27"/>
      <c r="G83" s="31"/>
      <c r="I83" s="30"/>
    </row>
    <row r="84" ht="15.75" customHeight="1">
      <c r="A84" s="26" t="s">
        <v>282</v>
      </c>
      <c r="B84" s="27" t="s">
        <v>179</v>
      </c>
      <c r="C84" s="32" t="s">
        <v>329</v>
      </c>
      <c r="D84" s="27"/>
      <c r="E84" s="27"/>
      <c r="F84" s="27"/>
      <c r="G84" s="31"/>
      <c r="I84" s="30"/>
    </row>
    <row r="85" ht="15.75" customHeight="1">
      <c r="A85" s="26" t="s">
        <v>282</v>
      </c>
      <c r="B85" s="27" t="s">
        <v>180</v>
      </c>
      <c r="C85" s="32" t="s">
        <v>329</v>
      </c>
      <c r="D85" s="27"/>
      <c r="E85" s="27"/>
      <c r="F85" s="27"/>
      <c r="G85" s="31"/>
      <c r="I85" s="30"/>
    </row>
    <row r="86" ht="15.75" customHeight="1">
      <c r="A86" s="26" t="s">
        <v>282</v>
      </c>
      <c r="B86" s="27" t="s">
        <v>181</v>
      </c>
      <c r="C86" s="32" t="s">
        <v>329</v>
      </c>
      <c r="D86" s="27"/>
      <c r="E86" s="27"/>
      <c r="F86" s="27"/>
      <c r="G86" s="31"/>
      <c r="I86" s="30"/>
    </row>
    <row r="87" ht="15.75" customHeight="1">
      <c r="A87" s="26" t="s">
        <v>292</v>
      </c>
      <c r="B87" s="27" t="s">
        <v>182</v>
      </c>
      <c r="C87" s="32" t="s">
        <v>329</v>
      </c>
      <c r="D87" s="27"/>
      <c r="E87" s="27"/>
      <c r="F87" s="27"/>
      <c r="G87" s="31"/>
      <c r="I87" s="30"/>
    </row>
    <row r="88" ht="15.75" customHeight="1">
      <c r="A88" s="26" t="s">
        <v>292</v>
      </c>
      <c r="B88" s="27" t="s">
        <v>183</v>
      </c>
      <c r="C88" s="32" t="s">
        <v>329</v>
      </c>
      <c r="D88" s="27"/>
      <c r="E88" s="27"/>
      <c r="F88" s="27"/>
      <c r="G88" s="31"/>
      <c r="I88" s="30"/>
    </row>
    <row r="89" ht="15.75" customHeight="1">
      <c r="A89" s="26" t="s">
        <v>292</v>
      </c>
      <c r="B89" s="27" t="s">
        <v>184</v>
      </c>
      <c r="C89" s="32" t="s">
        <v>329</v>
      </c>
      <c r="D89" s="27"/>
      <c r="E89" s="27"/>
      <c r="F89" s="27"/>
      <c r="G89" s="31"/>
      <c r="I89" s="30"/>
    </row>
    <row r="90" ht="15.75" customHeight="1">
      <c r="A90" s="26" t="s">
        <v>292</v>
      </c>
      <c r="B90" s="27" t="s">
        <v>185</v>
      </c>
      <c r="C90" s="32" t="s">
        <v>329</v>
      </c>
      <c r="D90" s="27"/>
      <c r="E90" s="27"/>
      <c r="F90" s="27"/>
      <c r="G90" s="31"/>
      <c r="I90" s="30"/>
    </row>
    <row r="91" ht="15.75" customHeight="1">
      <c r="A91" s="26" t="s">
        <v>292</v>
      </c>
      <c r="B91" s="27" t="s">
        <v>186</v>
      </c>
      <c r="C91" s="32" t="s">
        <v>329</v>
      </c>
      <c r="D91" s="27"/>
      <c r="E91" s="27"/>
      <c r="F91" s="27"/>
      <c r="G91" s="31"/>
      <c r="I91" s="30"/>
    </row>
    <row r="92" ht="15.75" customHeight="1">
      <c r="A92" s="26" t="s">
        <v>292</v>
      </c>
      <c r="B92" s="27" t="s">
        <v>187</v>
      </c>
      <c r="C92" s="32" t="s">
        <v>329</v>
      </c>
      <c r="D92" s="27"/>
      <c r="E92" s="27"/>
      <c r="F92" s="27"/>
      <c r="G92" s="31"/>
      <c r="I92" s="30"/>
    </row>
    <row r="93" ht="15.75" customHeight="1">
      <c r="A93" s="26" t="s">
        <v>292</v>
      </c>
      <c r="B93" s="27" t="s">
        <v>188</v>
      </c>
      <c r="C93" s="32" t="s">
        <v>329</v>
      </c>
      <c r="D93" s="27"/>
      <c r="E93" s="27"/>
      <c r="F93" s="27"/>
      <c r="G93" s="31"/>
      <c r="I93" s="30"/>
    </row>
    <row r="94" ht="15.75" customHeight="1">
      <c r="A94" s="26" t="s">
        <v>292</v>
      </c>
      <c r="B94" s="27" t="s">
        <v>189</v>
      </c>
      <c r="C94" s="32" t="s">
        <v>329</v>
      </c>
      <c r="D94" s="27"/>
      <c r="E94" s="27"/>
      <c r="F94" s="27"/>
      <c r="G94" s="31"/>
      <c r="I94" s="30"/>
    </row>
    <row r="95" ht="15.75" customHeight="1">
      <c r="A95" s="26" t="s">
        <v>293</v>
      </c>
      <c r="B95" s="27" t="s">
        <v>190</v>
      </c>
      <c r="C95" s="32" t="s">
        <v>327</v>
      </c>
      <c r="D95" s="27"/>
      <c r="E95" s="27"/>
      <c r="F95" s="27"/>
      <c r="G95" s="31"/>
      <c r="I95" s="30"/>
    </row>
    <row r="96" ht="15.75" customHeight="1">
      <c r="A96" s="26" t="s">
        <v>293</v>
      </c>
      <c r="B96" s="27" t="s">
        <v>191</v>
      </c>
      <c r="C96" s="32" t="s">
        <v>327</v>
      </c>
      <c r="D96" s="27"/>
      <c r="E96" s="27"/>
      <c r="F96" s="27"/>
      <c r="G96" s="31"/>
      <c r="I96" s="30"/>
    </row>
    <row r="97" ht="15.75" customHeight="1">
      <c r="A97" s="26" t="s">
        <v>293</v>
      </c>
      <c r="B97" s="27" t="s">
        <v>192</v>
      </c>
      <c r="C97" s="32" t="s">
        <v>327</v>
      </c>
      <c r="D97" s="27"/>
      <c r="E97" s="27"/>
      <c r="F97" s="27"/>
      <c r="G97" s="31"/>
      <c r="I97" s="30"/>
    </row>
    <row r="98" ht="15.75" customHeight="1">
      <c r="A98" s="26" t="s">
        <v>293</v>
      </c>
      <c r="B98" s="27" t="s">
        <v>193</v>
      </c>
      <c r="C98" s="32" t="s">
        <v>327</v>
      </c>
      <c r="D98" s="27"/>
      <c r="E98" s="27"/>
      <c r="F98" s="27"/>
      <c r="G98" s="31"/>
      <c r="I98" s="30"/>
    </row>
    <row r="99" ht="15.75" customHeight="1">
      <c r="A99" s="26" t="s">
        <v>293</v>
      </c>
      <c r="B99" s="27" t="s">
        <v>194</v>
      </c>
      <c r="C99" s="32" t="s">
        <v>327</v>
      </c>
      <c r="D99" s="27"/>
      <c r="E99" s="27"/>
      <c r="F99" s="27"/>
      <c r="G99" s="31"/>
      <c r="I99" s="30"/>
    </row>
    <row r="100" ht="15.75" customHeight="1">
      <c r="A100" s="26" t="s">
        <v>293</v>
      </c>
      <c r="B100" s="27" t="s">
        <v>195</v>
      </c>
      <c r="C100" s="32" t="s">
        <v>327</v>
      </c>
      <c r="D100" s="27"/>
      <c r="E100" s="27"/>
      <c r="F100" s="27"/>
      <c r="G100" s="31"/>
      <c r="I100" s="30"/>
    </row>
    <row r="101" ht="15.75" customHeight="1">
      <c r="A101" s="26" t="s">
        <v>293</v>
      </c>
      <c r="B101" s="27" t="s">
        <v>196</v>
      </c>
      <c r="C101" s="32" t="s">
        <v>327</v>
      </c>
      <c r="D101" s="27"/>
      <c r="E101" s="27"/>
      <c r="F101" s="27"/>
      <c r="G101" s="31"/>
      <c r="I101" s="30"/>
    </row>
    <row r="102" ht="15.75" customHeight="1">
      <c r="A102" s="26" t="s">
        <v>293</v>
      </c>
      <c r="B102" s="27" t="s">
        <v>197</v>
      </c>
      <c r="C102" s="32" t="s">
        <v>327</v>
      </c>
      <c r="D102" s="27"/>
      <c r="E102" s="27"/>
      <c r="F102" s="27"/>
      <c r="G102" s="31"/>
      <c r="I102" s="30"/>
    </row>
    <row r="103" ht="15.75" customHeight="1">
      <c r="A103" s="26" t="s">
        <v>292</v>
      </c>
      <c r="B103" s="27" t="s">
        <v>198</v>
      </c>
      <c r="C103" s="32" t="s">
        <v>329</v>
      </c>
      <c r="D103" s="27"/>
      <c r="E103" s="27"/>
      <c r="F103" s="27"/>
      <c r="G103" s="31"/>
      <c r="I103" s="30"/>
    </row>
    <row r="104" ht="15.75" customHeight="1">
      <c r="A104" s="26" t="s">
        <v>292</v>
      </c>
      <c r="B104" s="27" t="s">
        <v>199</v>
      </c>
      <c r="C104" s="32" t="s">
        <v>329</v>
      </c>
      <c r="D104" s="27"/>
      <c r="E104" s="27"/>
      <c r="F104" s="27"/>
      <c r="G104" s="31"/>
      <c r="I104" s="30"/>
    </row>
    <row r="105" ht="15.75" customHeight="1">
      <c r="A105" s="26" t="s">
        <v>292</v>
      </c>
      <c r="B105" s="27" t="s">
        <v>200</v>
      </c>
      <c r="C105" s="32" t="s">
        <v>329</v>
      </c>
      <c r="D105" s="27"/>
      <c r="E105" s="27"/>
      <c r="F105" s="27"/>
      <c r="G105" s="31"/>
      <c r="I105" s="30"/>
    </row>
    <row r="106" ht="15.75" customHeight="1">
      <c r="A106" s="26" t="s">
        <v>292</v>
      </c>
      <c r="B106" s="27" t="s">
        <v>201</v>
      </c>
      <c r="C106" s="32" t="s">
        <v>329</v>
      </c>
      <c r="D106" s="27"/>
      <c r="E106" s="27"/>
      <c r="F106" s="27"/>
      <c r="G106" s="31"/>
      <c r="I106" s="30"/>
    </row>
    <row r="107" ht="15.75" customHeight="1">
      <c r="A107" s="26" t="s">
        <v>293</v>
      </c>
      <c r="B107" s="27" t="s">
        <v>202</v>
      </c>
      <c r="C107" s="32" t="s">
        <v>327</v>
      </c>
      <c r="D107" s="27"/>
      <c r="E107" s="27"/>
      <c r="F107" s="27"/>
      <c r="G107" s="31"/>
      <c r="I107" s="30"/>
    </row>
    <row r="108" ht="15.75" customHeight="1">
      <c r="A108" s="26" t="s">
        <v>293</v>
      </c>
      <c r="B108" s="27" t="s">
        <v>203</v>
      </c>
      <c r="C108" s="32" t="s">
        <v>327</v>
      </c>
      <c r="D108" s="27"/>
      <c r="E108" s="27"/>
      <c r="F108" s="27"/>
      <c r="G108" s="31"/>
      <c r="I108" s="30"/>
    </row>
    <row r="109" ht="15.75" customHeight="1">
      <c r="A109" s="26" t="s">
        <v>293</v>
      </c>
      <c r="B109" s="27" t="s">
        <v>204</v>
      </c>
      <c r="C109" s="32" t="s">
        <v>327</v>
      </c>
      <c r="D109" s="27"/>
      <c r="E109" s="27"/>
      <c r="F109" s="27"/>
      <c r="G109" s="31"/>
      <c r="I109" s="30"/>
    </row>
    <row r="110" ht="15.75" customHeight="1">
      <c r="A110" s="26" t="s">
        <v>293</v>
      </c>
      <c r="B110" s="27" t="s">
        <v>205</v>
      </c>
      <c r="C110" s="32" t="s">
        <v>327</v>
      </c>
      <c r="D110" s="27"/>
      <c r="E110" s="27"/>
      <c r="F110" s="27"/>
      <c r="G110" s="31"/>
      <c r="I110" s="30"/>
    </row>
    <row r="111" ht="15.75" customHeight="1">
      <c r="A111" s="34" t="s">
        <v>297</v>
      </c>
      <c r="B111" s="27" t="s">
        <v>206</v>
      </c>
      <c r="C111" s="27"/>
      <c r="D111" s="27"/>
      <c r="E111" s="27"/>
      <c r="F111" s="27"/>
      <c r="G111" s="31"/>
      <c r="I111" s="30"/>
    </row>
    <row r="112" ht="15.75" customHeight="1">
      <c r="A112" s="34" t="s">
        <v>297</v>
      </c>
      <c r="B112" s="27" t="s">
        <v>207</v>
      </c>
      <c r="C112" s="27"/>
      <c r="D112" s="27"/>
      <c r="E112" s="27"/>
      <c r="F112" s="27"/>
      <c r="G112" s="31"/>
      <c r="I112" s="30"/>
    </row>
    <row r="113" ht="15.75" customHeight="1">
      <c r="A113" s="34" t="s">
        <v>297</v>
      </c>
      <c r="B113" s="27" t="s">
        <v>208</v>
      </c>
      <c r="C113" s="27"/>
      <c r="D113" s="27"/>
      <c r="E113" s="27"/>
      <c r="F113" s="27"/>
      <c r="G113" s="31"/>
      <c r="I113" s="30"/>
    </row>
    <row r="114" ht="15.75" customHeight="1">
      <c r="A114" s="34" t="s">
        <v>297</v>
      </c>
      <c r="B114" s="27" t="s">
        <v>209</v>
      </c>
      <c r="C114" s="27"/>
      <c r="D114" s="27"/>
      <c r="E114" s="27"/>
      <c r="F114" s="27"/>
      <c r="G114" s="31"/>
      <c r="I114" s="30"/>
    </row>
    <row r="115" ht="15.75" customHeight="1">
      <c r="A115" s="33" t="s">
        <v>295</v>
      </c>
      <c r="B115" s="27" t="s">
        <v>210</v>
      </c>
      <c r="C115" s="32" t="s">
        <v>327</v>
      </c>
      <c r="D115" s="27"/>
      <c r="E115" s="27"/>
      <c r="F115" s="27"/>
      <c r="G115" s="31"/>
      <c r="I115" s="30"/>
    </row>
    <row r="116" ht="15.75" customHeight="1">
      <c r="A116" s="33" t="s">
        <v>295</v>
      </c>
      <c r="B116" s="27" t="s">
        <v>211</v>
      </c>
      <c r="C116" s="32" t="s">
        <v>327</v>
      </c>
      <c r="D116" s="27"/>
      <c r="E116" s="27"/>
      <c r="F116" s="27"/>
      <c r="G116" s="31"/>
      <c r="I116" s="30"/>
    </row>
    <row r="117" ht="15.75" customHeight="1">
      <c r="A117" s="33" t="s">
        <v>295</v>
      </c>
      <c r="B117" s="27" t="s">
        <v>212</v>
      </c>
      <c r="C117" s="32" t="s">
        <v>327</v>
      </c>
      <c r="D117" s="27"/>
      <c r="E117" s="27"/>
      <c r="F117" s="27"/>
      <c r="G117" s="31"/>
      <c r="I117" s="30"/>
    </row>
    <row r="118" ht="15.75" customHeight="1">
      <c r="A118" s="33" t="s">
        <v>295</v>
      </c>
      <c r="B118" s="27" t="s">
        <v>213</v>
      </c>
      <c r="C118" s="32" t="s">
        <v>327</v>
      </c>
      <c r="D118" s="27"/>
      <c r="E118" s="27"/>
      <c r="F118" s="27"/>
      <c r="G118" s="31"/>
      <c r="I118" s="30"/>
    </row>
    <row r="119" ht="15.75" customHeight="1">
      <c r="A119" s="26" t="s">
        <v>287</v>
      </c>
      <c r="B119" s="27" t="s">
        <v>214</v>
      </c>
      <c r="C119" s="32" t="s">
        <v>328</v>
      </c>
      <c r="D119" s="27"/>
      <c r="E119" s="27"/>
      <c r="F119" s="27"/>
      <c r="G119" s="31"/>
      <c r="I119" s="30"/>
    </row>
    <row r="120" ht="15.75" customHeight="1">
      <c r="A120" s="26" t="s">
        <v>287</v>
      </c>
      <c r="B120" s="27" t="s">
        <v>215</v>
      </c>
      <c r="C120" s="32" t="s">
        <v>328</v>
      </c>
      <c r="D120" s="27"/>
      <c r="E120" s="27"/>
      <c r="F120" s="27"/>
      <c r="G120" s="31"/>
      <c r="I120" s="30"/>
    </row>
    <row r="121" ht="15.75" customHeight="1">
      <c r="A121" s="26" t="s">
        <v>287</v>
      </c>
      <c r="B121" s="27" t="s">
        <v>216</v>
      </c>
      <c r="C121" s="32" t="s">
        <v>328</v>
      </c>
      <c r="D121" s="27"/>
      <c r="E121" s="27"/>
      <c r="F121" s="27"/>
      <c r="G121" s="31"/>
      <c r="I121" s="30"/>
    </row>
    <row r="122" ht="15.75" customHeight="1">
      <c r="A122" s="26" t="s">
        <v>287</v>
      </c>
      <c r="B122" s="27" t="s">
        <v>217</v>
      </c>
      <c r="C122" s="32" t="s">
        <v>328</v>
      </c>
      <c r="D122" s="27"/>
      <c r="E122" s="27"/>
      <c r="F122" s="27"/>
      <c r="G122" s="31"/>
      <c r="I122" s="30"/>
    </row>
    <row r="123" ht="15.75" customHeight="1">
      <c r="A123" s="33" t="s">
        <v>291</v>
      </c>
      <c r="B123" s="27" t="s">
        <v>218</v>
      </c>
      <c r="C123" s="32" t="s">
        <v>328</v>
      </c>
      <c r="D123" s="27"/>
      <c r="E123" s="27"/>
      <c r="F123" s="27"/>
      <c r="G123" s="31"/>
      <c r="I123" s="30"/>
    </row>
    <row r="124" ht="15.75" customHeight="1">
      <c r="A124" s="33" t="s">
        <v>291</v>
      </c>
      <c r="B124" s="27" t="s">
        <v>219</v>
      </c>
      <c r="C124" s="32" t="s">
        <v>328</v>
      </c>
      <c r="D124" s="27"/>
      <c r="E124" s="27"/>
      <c r="F124" s="27"/>
      <c r="G124" s="31"/>
      <c r="I124" s="30"/>
    </row>
    <row r="125" ht="15.75" customHeight="1">
      <c r="A125" s="33" t="s">
        <v>291</v>
      </c>
      <c r="B125" s="27" t="s">
        <v>220</v>
      </c>
      <c r="C125" s="32" t="s">
        <v>328</v>
      </c>
      <c r="D125" s="27"/>
      <c r="E125" s="27"/>
      <c r="F125" s="27"/>
      <c r="G125" s="31"/>
      <c r="I125" s="30"/>
    </row>
    <row r="126" ht="15.75" customHeight="1">
      <c r="A126" s="33" t="s">
        <v>291</v>
      </c>
      <c r="B126" s="27" t="s">
        <v>221</v>
      </c>
      <c r="C126" s="32" t="s">
        <v>328</v>
      </c>
      <c r="D126" s="27"/>
      <c r="E126" s="27"/>
      <c r="F126" s="27"/>
      <c r="G126" s="31"/>
      <c r="I126" s="30"/>
    </row>
    <row r="127" ht="15.75" customHeight="1">
      <c r="A127" s="33" t="s">
        <v>291</v>
      </c>
      <c r="B127" s="27" t="s">
        <v>222</v>
      </c>
      <c r="C127" s="32" t="s">
        <v>328</v>
      </c>
      <c r="D127" s="27"/>
      <c r="E127" s="27"/>
      <c r="F127" s="27"/>
      <c r="G127" s="31"/>
      <c r="I127" s="30"/>
    </row>
    <row r="128" ht="15.75" customHeight="1">
      <c r="A128" s="33" t="s">
        <v>291</v>
      </c>
      <c r="B128" s="27" t="s">
        <v>223</v>
      </c>
      <c r="C128" s="32" t="s">
        <v>328</v>
      </c>
      <c r="D128" s="27"/>
      <c r="E128" s="27"/>
      <c r="F128" s="27"/>
      <c r="G128" s="31"/>
      <c r="I128" s="30"/>
    </row>
    <row r="129" ht="15.75" customHeight="1">
      <c r="A129" s="33" t="s">
        <v>291</v>
      </c>
      <c r="B129" s="27" t="s">
        <v>224</v>
      </c>
      <c r="C129" s="32" t="s">
        <v>328</v>
      </c>
      <c r="D129" s="27"/>
      <c r="E129" s="27"/>
      <c r="F129" s="27"/>
      <c r="G129" s="31"/>
      <c r="I129" s="30"/>
    </row>
    <row r="130" ht="15.75" customHeight="1">
      <c r="A130" s="33" t="s">
        <v>291</v>
      </c>
      <c r="B130" s="27" t="s">
        <v>225</v>
      </c>
      <c r="C130" s="32" t="s">
        <v>328</v>
      </c>
      <c r="D130" s="27"/>
      <c r="E130" s="27"/>
      <c r="F130" s="27"/>
      <c r="G130" s="31"/>
      <c r="I130" s="30"/>
    </row>
    <row r="131" ht="15.75" customHeight="1">
      <c r="A131" s="26" t="s">
        <v>287</v>
      </c>
      <c r="B131" s="27" t="s">
        <v>226</v>
      </c>
      <c r="C131" s="32" t="s">
        <v>328</v>
      </c>
      <c r="D131" s="27"/>
      <c r="E131" s="27"/>
      <c r="F131" s="27"/>
      <c r="G131" s="31"/>
      <c r="I131" s="30"/>
    </row>
    <row r="132" ht="15.75" customHeight="1">
      <c r="A132" s="26" t="s">
        <v>287</v>
      </c>
      <c r="B132" s="27" t="s">
        <v>227</v>
      </c>
      <c r="C132" s="32" t="s">
        <v>328</v>
      </c>
      <c r="D132" s="27"/>
      <c r="E132" s="27"/>
      <c r="F132" s="27"/>
      <c r="G132" s="31"/>
      <c r="I132" s="30"/>
    </row>
    <row r="133" ht="15.75" customHeight="1">
      <c r="A133" s="26" t="s">
        <v>287</v>
      </c>
      <c r="B133" s="27" t="s">
        <v>228</v>
      </c>
      <c r="C133" s="32" t="s">
        <v>328</v>
      </c>
      <c r="D133" s="27"/>
      <c r="E133" s="27"/>
      <c r="F133" s="27"/>
      <c r="G133" s="31"/>
      <c r="I133" s="30"/>
    </row>
    <row r="134" ht="15.75" customHeight="1">
      <c r="A134" s="26" t="s">
        <v>287</v>
      </c>
      <c r="B134" s="27" t="s">
        <v>229</v>
      </c>
      <c r="C134" s="32" t="s">
        <v>328</v>
      </c>
      <c r="D134" s="27"/>
      <c r="E134" s="27"/>
      <c r="F134" s="27"/>
      <c r="G134" s="31"/>
      <c r="I134" s="30"/>
    </row>
    <row r="135" ht="15.75" customHeight="1">
      <c r="A135" s="26" t="s">
        <v>287</v>
      </c>
      <c r="B135" s="27" t="s">
        <v>230</v>
      </c>
      <c r="C135" s="32" t="s">
        <v>328</v>
      </c>
      <c r="D135" s="27"/>
      <c r="E135" s="27"/>
      <c r="F135" s="27"/>
      <c r="G135" s="31"/>
      <c r="I135" s="30"/>
    </row>
    <row r="136" ht="15.75" customHeight="1">
      <c r="A136" s="26" t="s">
        <v>287</v>
      </c>
      <c r="B136" s="27" t="s">
        <v>231</v>
      </c>
      <c r="C136" s="32" t="s">
        <v>328</v>
      </c>
      <c r="D136" s="27"/>
      <c r="E136" s="27"/>
      <c r="F136" s="27"/>
      <c r="G136" s="31"/>
      <c r="I136" s="30"/>
    </row>
    <row r="137" ht="15.75" customHeight="1">
      <c r="A137" s="26" t="s">
        <v>287</v>
      </c>
      <c r="B137" s="27" t="s">
        <v>232</v>
      </c>
      <c r="C137" s="32" t="s">
        <v>328</v>
      </c>
      <c r="D137" s="27"/>
      <c r="E137" s="27"/>
      <c r="F137" s="27"/>
      <c r="G137" s="31"/>
      <c r="I137" s="30"/>
    </row>
    <row r="138" ht="15.75" customHeight="1">
      <c r="A138" s="26" t="s">
        <v>287</v>
      </c>
      <c r="B138" s="27" t="s">
        <v>233</v>
      </c>
      <c r="C138" s="32" t="s">
        <v>328</v>
      </c>
      <c r="D138" s="27"/>
      <c r="E138" s="27"/>
      <c r="F138" s="27"/>
      <c r="G138" s="31"/>
      <c r="I138" s="30"/>
    </row>
    <row r="139" ht="15.75" customHeight="1">
      <c r="A139" s="33" t="s">
        <v>286</v>
      </c>
      <c r="B139" s="27" t="s">
        <v>234</v>
      </c>
      <c r="C139" s="32" t="s">
        <v>330</v>
      </c>
      <c r="D139" s="27"/>
      <c r="E139" s="27"/>
      <c r="F139" s="27"/>
      <c r="G139" s="31"/>
      <c r="I139" s="30"/>
    </row>
    <row r="140" ht="15.75" customHeight="1">
      <c r="A140" s="33" t="s">
        <v>286</v>
      </c>
      <c r="B140" s="27" t="s">
        <v>235</v>
      </c>
      <c r="C140" s="32" t="s">
        <v>330</v>
      </c>
      <c r="D140" s="27"/>
      <c r="E140" s="27"/>
      <c r="F140" s="27"/>
      <c r="G140" s="31"/>
      <c r="I140" s="30"/>
    </row>
    <row r="141" ht="15.75" customHeight="1">
      <c r="A141" s="33" t="s">
        <v>286</v>
      </c>
      <c r="B141" s="27" t="s">
        <v>236</v>
      </c>
      <c r="C141" s="32" t="s">
        <v>330</v>
      </c>
      <c r="D141" s="27"/>
      <c r="E141" s="27"/>
      <c r="F141" s="27"/>
      <c r="G141" s="31"/>
      <c r="I141" s="30"/>
    </row>
    <row r="142" ht="15.75" customHeight="1">
      <c r="A142" s="33" t="s">
        <v>286</v>
      </c>
      <c r="B142" s="27" t="s">
        <v>237</v>
      </c>
      <c r="C142" s="32" t="s">
        <v>330</v>
      </c>
      <c r="D142" s="27"/>
      <c r="E142" s="27"/>
      <c r="F142" s="27"/>
      <c r="G142" s="31"/>
      <c r="I142" s="30"/>
    </row>
    <row r="143" ht="15.75" customHeight="1">
      <c r="A143" s="34" t="s">
        <v>297</v>
      </c>
      <c r="B143" s="27" t="s">
        <v>238</v>
      </c>
      <c r="C143" s="27"/>
      <c r="D143" s="27"/>
      <c r="E143" s="27"/>
      <c r="F143" s="27"/>
      <c r="G143" s="31"/>
      <c r="I143" s="30"/>
    </row>
    <row r="144" ht="15.75" customHeight="1">
      <c r="A144" s="34" t="s">
        <v>297</v>
      </c>
      <c r="B144" s="27" t="s">
        <v>239</v>
      </c>
      <c r="C144" s="27"/>
      <c r="D144" s="27"/>
      <c r="E144" s="27"/>
      <c r="F144" s="27"/>
      <c r="G144" s="31"/>
      <c r="I144" s="30"/>
    </row>
    <row r="145" ht="15.75" customHeight="1">
      <c r="A145" s="34" t="s">
        <v>297</v>
      </c>
      <c r="B145" s="27" t="s">
        <v>240</v>
      </c>
      <c r="C145" s="27"/>
      <c r="D145" s="27"/>
      <c r="E145" s="27"/>
      <c r="F145" s="27"/>
      <c r="G145" s="31"/>
      <c r="I145" s="30"/>
    </row>
    <row r="146" ht="15.75" customHeight="1">
      <c r="A146" s="34" t="s">
        <v>297</v>
      </c>
      <c r="B146" s="27" t="s">
        <v>241</v>
      </c>
      <c r="C146" s="27"/>
      <c r="D146" s="27"/>
      <c r="E146" s="27"/>
      <c r="F146" s="27"/>
      <c r="G146" s="31"/>
      <c r="I146" s="30"/>
    </row>
    <row r="147" ht="15.75" customHeight="1">
      <c r="A147" s="34" t="s">
        <v>297</v>
      </c>
      <c r="B147" s="27" t="s">
        <v>242</v>
      </c>
      <c r="C147" s="27"/>
      <c r="D147" s="27"/>
      <c r="E147" s="27"/>
      <c r="F147" s="27"/>
      <c r="G147" s="31"/>
      <c r="I147" s="30"/>
    </row>
    <row r="148" ht="15.75" customHeight="1">
      <c r="A148" s="34" t="s">
        <v>297</v>
      </c>
      <c r="B148" s="27" t="s">
        <v>243</v>
      </c>
      <c r="C148" s="27"/>
      <c r="D148" s="27"/>
      <c r="E148" s="27"/>
      <c r="F148" s="27"/>
      <c r="G148" s="31"/>
      <c r="I148" s="30"/>
    </row>
    <row r="149" ht="15.75" customHeight="1">
      <c r="A149" s="34" t="s">
        <v>297</v>
      </c>
      <c r="B149" s="27" t="s">
        <v>244</v>
      </c>
      <c r="C149" s="27"/>
      <c r="D149" s="27"/>
      <c r="E149" s="27"/>
      <c r="F149" s="27"/>
      <c r="G149" s="31"/>
      <c r="I149" s="30"/>
    </row>
    <row r="150" ht="15.75" customHeight="1">
      <c r="A150" s="34" t="s">
        <v>297</v>
      </c>
      <c r="B150" s="27" t="s">
        <v>245</v>
      </c>
      <c r="C150" s="27"/>
      <c r="D150" s="27"/>
      <c r="E150" s="27"/>
      <c r="F150" s="27"/>
      <c r="G150" s="31"/>
      <c r="I150" s="30"/>
    </row>
    <row r="151" ht="15.75" customHeight="1">
      <c r="A151" s="26" t="s">
        <v>294</v>
      </c>
      <c r="B151" s="27" t="s">
        <v>246</v>
      </c>
      <c r="C151" s="32" t="s">
        <v>311</v>
      </c>
      <c r="D151" s="27"/>
      <c r="E151" s="27"/>
      <c r="F151" s="27"/>
      <c r="G151" s="31"/>
      <c r="I151" s="30"/>
    </row>
    <row r="152" ht="15.75" customHeight="1">
      <c r="A152" s="26" t="s">
        <v>294</v>
      </c>
      <c r="B152" s="27" t="s">
        <v>247</v>
      </c>
      <c r="C152" s="32" t="s">
        <v>311</v>
      </c>
      <c r="D152" s="27"/>
      <c r="E152" s="27"/>
      <c r="F152" s="27"/>
      <c r="G152" s="31"/>
      <c r="I152" s="30"/>
    </row>
    <row r="153" ht="15.75" customHeight="1">
      <c r="A153" s="26" t="s">
        <v>294</v>
      </c>
      <c r="B153" s="27" t="s">
        <v>248</v>
      </c>
      <c r="C153" s="32" t="s">
        <v>311</v>
      </c>
      <c r="D153" s="27"/>
      <c r="E153" s="27"/>
      <c r="F153" s="27"/>
      <c r="G153" s="31"/>
      <c r="I153" s="30"/>
    </row>
    <row r="154" ht="15.75" customHeight="1">
      <c r="A154" s="26" t="s">
        <v>294</v>
      </c>
      <c r="B154" s="27" t="s">
        <v>249</v>
      </c>
      <c r="C154" s="32" t="s">
        <v>311</v>
      </c>
      <c r="D154" s="27"/>
      <c r="E154" s="27"/>
      <c r="F154" s="27"/>
      <c r="G154" s="31"/>
      <c r="I154" s="30"/>
    </row>
    <row r="155" ht="15.75" customHeight="1">
      <c r="A155" s="33" t="s">
        <v>286</v>
      </c>
      <c r="B155" s="27" t="s">
        <v>250</v>
      </c>
      <c r="C155" s="32" t="s">
        <v>330</v>
      </c>
      <c r="D155" s="27"/>
      <c r="E155" s="27"/>
      <c r="F155" s="27"/>
      <c r="G155" s="31"/>
      <c r="I155" s="30"/>
    </row>
    <row r="156" ht="15.75" customHeight="1">
      <c r="A156" s="33" t="s">
        <v>286</v>
      </c>
      <c r="B156" s="27" t="s">
        <v>251</v>
      </c>
      <c r="C156" s="32" t="s">
        <v>330</v>
      </c>
      <c r="D156" s="27"/>
      <c r="E156" s="27"/>
      <c r="F156" s="27"/>
      <c r="G156" s="31"/>
      <c r="I156" s="30"/>
    </row>
    <row r="157" ht="15.75" customHeight="1">
      <c r="A157" s="33" t="s">
        <v>286</v>
      </c>
      <c r="B157" s="27" t="s">
        <v>252</v>
      </c>
      <c r="C157" s="32" t="s">
        <v>330</v>
      </c>
      <c r="D157" s="27"/>
      <c r="E157" s="27"/>
      <c r="F157" s="27"/>
      <c r="G157" s="31"/>
      <c r="I157" s="30"/>
    </row>
    <row r="158" ht="15.75" customHeight="1">
      <c r="A158" s="33" t="s">
        <v>286</v>
      </c>
      <c r="B158" s="27" t="s">
        <v>253</v>
      </c>
      <c r="C158" s="32" t="s">
        <v>330</v>
      </c>
      <c r="D158" s="27"/>
      <c r="E158" s="27"/>
      <c r="F158" s="27"/>
      <c r="G158" s="31"/>
      <c r="I158" s="30"/>
    </row>
    <row r="159" ht="15.75" customHeight="1">
      <c r="A159" s="33" t="s">
        <v>286</v>
      </c>
      <c r="B159" s="27" t="s">
        <v>254</v>
      </c>
      <c r="C159" s="32" t="s">
        <v>330</v>
      </c>
      <c r="D159" s="27"/>
      <c r="E159" s="27"/>
      <c r="F159" s="27"/>
      <c r="G159" s="31"/>
      <c r="I159" s="30"/>
    </row>
    <row r="160" ht="15.75" customHeight="1">
      <c r="A160" s="33" t="s">
        <v>286</v>
      </c>
      <c r="B160" s="27" t="s">
        <v>255</v>
      </c>
      <c r="C160" s="32" t="s">
        <v>330</v>
      </c>
      <c r="D160" s="27"/>
      <c r="E160" s="27"/>
      <c r="F160" s="27"/>
      <c r="G160" s="31"/>
      <c r="I160" s="30"/>
    </row>
    <row r="161" ht="15.75" customHeight="1">
      <c r="A161" s="33" t="s">
        <v>286</v>
      </c>
      <c r="B161" s="27" t="s">
        <v>256</v>
      </c>
      <c r="C161" s="32" t="s">
        <v>330</v>
      </c>
      <c r="D161" s="27"/>
      <c r="E161" s="27"/>
      <c r="F161" s="27"/>
      <c r="G161" s="31"/>
      <c r="I161" s="30"/>
    </row>
    <row r="162" ht="15.75" customHeight="1">
      <c r="A162" s="33" t="s">
        <v>286</v>
      </c>
      <c r="B162" s="27" t="s">
        <v>257</v>
      </c>
      <c r="C162" s="32" t="s">
        <v>330</v>
      </c>
      <c r="D162" s="27"/>
      <c r="E162" s="27"/>
      <c r="F162" s="27"/>
      <c r="G162" s="31"/>
      <c r="I162" s="30"/>
    </row>
    <row r="163" ht="15.75" customHeight="1">
      <c r="A163" s="26" t="s">
        <v>294</v>
      </c>
      <c r="B163" s="27" t="s">
        <v>258</v>
      </c>
      <c r="C163" s="32" t="s">
        <v>311</v>
      </c>
      <c r="D163" s="27"/>
      <c r="E163" s="27"/>
      <c r="F163" s="27"/>
      <c r="G163" s="31"/>
      <c r="I163" s="30"/>
    </row>
    <row r="164" ht="15.75" customHeight="1">
      <c r="A164" s="26" t="s">
        <v>294</v>
      </c>
      <c r="B164" s="27" t="s">
        <v>259</v>
      </c>
      <c r="C164" s="32" t="s">
        <v>311</v>
      </c>
      <c r="D164" s="27"/>
      <c r="E164" s="27"/>
      <c r="F164" s="27"/>
      <c r="G164" s="31"/>
      <c r="I164" s="30"/>
    </row>
    <row r="165" ht="15.75" customHeight="1">
      <c r="A165" s="26" t="s">
        <v>294</v>
      </c>
      <c r="B165" s="27" t="s">
        <v>260</v>
      </c>
      <c r="C165" s="32" t="s">
        <v>311</v>
      </c>
      <c r="D165" s="27"/>
      <c r="E165" s="27"/>
      <c r="F165" s="27"/>
      <c r="G165" s="31"/>
      <c r="I165" s="30"/>
    </row>
    <row r="166" ht="15.75" customHeight="1">
      <c r="A166" s="26" t="s">
        <v>294</v>
      </c>
      <c r="B166" s="27" t="s">
        <v>261</v>
      </c>
      <c r="C166" s="32" t="s">
        <v>311</v>
      </c>
      <c r="D166" s="27"/>
      <c r="E166" s="27"/>
      <c r="F166" s="27"/>
      <c r="G166" s="31"/>
      <c r="I166" s="30"/>
    </row>
    <row r="167" ht="15.75" customHeight="1">
      <c r="A167" s="26"/>
      <c r="B167" s="27"/>
      <c r="C167" s="27"/>
      <c r="D167" s="27"/>
      <c r="E167" s="27"/>
      <c r="F167" s="27"/>
      <c r="G167" s="31"/>
      <c r="I167" s="30"/>
    </row>
    <row r="168" ht="15.75" customHeight="1">
      <c r="A168" s="26" t="s">
        <v>318</v>
      </c>
      <c r="B168" s="27" t="s">
        <v>319</v>
      </c>
      <c r="C168" s="27"/>
      <c r="D168" s="27"/>
      <c r="E168" s="27"/>
      <c r="F168" s="27"/>
      <c r="G168" s="31"/>
      <c r="I168" s="30"/>
    </row>
    <row r="169" ht="15.75" customHeight="1">
      <c r="A169" s="26" t="s">
        <v>321</v>
      </c>
      <c r="B169" s="27" t="s">
        <v>319</v>
      </c>
      <c r="C169" s="27"/>
      <c r="D169" s="27"/>
      <c r="E169" s="27"/>
      <c r="F169" s="27"/>
      <c r="G169" s="31"/>
      <c r="I169" s="30"/>
    </row>
    <row r="170" ht="15.75" customHeight="1">
      <c r="A170" s="26" t="s">
        <v>322</v>
      </c>
      <c r="B170" s="27" t="s">
        <v>319</v>
      </c>
      <c r="C170" s="27"/>
      <c r="D170" s="27"/>
      <c r="E170" s="27"/>
      <c r="F170" s="27"/>
      <c r="G170" s="31"/>
      <c r="I170" s="30"/>
    </row>
    <row r="171" ht="15.75" customHeight="1">
      <c r="A171" s="26" t="s">
        <v>324</v>
      </c>
      <c r="B171" s="27" t="s">
        <v>319</v>
      </c>
      <c r="C171" s="27"/>
      <c r="D171" s="27"/>
      <c r="E171" s="27"/>
      <c r="F171" s="27"/>
      <c r="G171" s="31"/>
      <c r="I171" s="30"/>
    </row>
    <row r="172" ht="15.75" customHeight="1">
      <c r="A172" s="26"/>
      <c r="B172" s="27"/>
      <c r="C172" s="27"/>
      <c r="D172" s="27"/>
      <c r="E172" s="27"/>
      <c r="F172" s="27"/>
      <c r="G172" s="31"/>
      <c r="I172" s="30"/>
    </row>
    <row r="173" ht="15.75" customHeight="1">
      <c r="C173" s="30"/>
      <c r="D173" s="30"/>
      <c r="E173" s="30"/>
      <c r="F173" s="30"/>
      <c r="G173" s="31"/>
      <c r="I173" s="30"/>
    </row>
    <row r="174" ht="15.75" customHeight="1">
      <c r="C174" s="30"/>
      <c r="D174" s="30"/>
      <c r="E174" s="30"/>
      <c r="F174" s="30"/>
      <c r="G174" s="31"/>
      <c r="I174" s="30"/>
    </row>
    <row r="175" ht="15.75" customHeight="1">
      <c r="C175" s="30"/>
      <c r="D175" s="30"/>
      <c r="E175" s="30"/>
      <c r="F175" s="30"/>
      <c r="G175" s="31"/>
      <c r="I175" s="30"/>
    </row>
    <row r="176" ht="15.75" customHeight="1">
      <c r="C176" s="30"/>
      <c r="D176" s="30"/>
      <c r="E176" s="30"/>
      <c r="F176" s="30"/>
      <c r="G176" s="31"/>
      <c r="I176" s="30"/>
    </row>
    <row r="177" ht="15.75" customHeight="1">
      <c r="C177" s="30"/>
      <c r="D177" s="30"/>
      <c r="E177" s="30"/>
      <c r="F177" s="30"/>
      <c r="G177" s="31"/>
      <c r="I177" s="30"/>
    </row>
    <row r="178" ht="15.75" customHeight="1">
      <c r="C178" s="30"/>
      <c r="D178" s="30"/>
      <c r="E178" s="30"/>
      <c r="F178" s="30"/>
      <c r="G178" s="31"/>
      <c r="I178" s="30"/>
    </row>
    <row r="179" ht="15.75" customHeight="1">
      <c r="C179" s="30"/>
      <c r="D179" s="30"/>
      <c r="E179" s="30"/>
      <c r="F179" s="30"/>
      <c r="G179" s="31"/>
      <c r="I179" s="30"/>
    </row>
    <row r="180" ht="15.75" customHeight="1">
      <c r="C180" s="30"/>
      <c r="D180" s="30"/>
      <c r="E180" s="30"/>
      <c r="F180" s="30"/>
      <c r="G180" s="31"/>
      <c r="I180" s="30"/>
    </row>
    <row r="181" ht="15.75" customHeight="1">
      <c r="C181" s="30"/>
      <c r="D181" s="30"/>
      <c r="E181" s="30"/>
      <c r="F181" s="30"/>
      <c r="G181" s="31"/>
      <c r="I181" s="30"/>
    </row>
    <row r="182" ht="15.75" customHeight="1">
      <c r="C182" s="30"/>
      <c r="D182" s="30"/>
      <c r="E182" s="30"/>
      <c r="F182" s="30"/>
      <c r="G182" s="31"/>
      <c r="I182" s="30"/>
    </row>
    <row r="183" ht="15.75" customHeight="1">
      <c r="C183" s="30"/>
      <c r="D183" s="30"/>
      <c r="E183" s="30"/>
      <c r="F183" s="30"/>
      <c r="G183" s="31"/>
      <c r="I183" s="30"/>
    </row>
    <row r="184" ht="15.75" customHeight="1">
      <c r="C184" s="30"/>
      <c r="D184" s="30"/>
      <c r="E184" s="30"/>
      <c r="F184" s="30"/>
      <c r="G184" s="31"/>
      <c r="I184" s="30"/>
    </row>
    <row r="185" ht="15.75" customHeight="1">
      <c r="C185" s="30"/>
      <c r="D185" s="30"/>
      <c r="E185" s="30"/>
      <c r="F185" s="30"/>
      <c r="G185" s="31"/>
      <c r="I185" s="30"/>
    </row>
    <row r="186" ht="15.75" customHeight="1">
      <c r="C186" s="30"/>
      <c r="D186" s="30"/>
      <c r="E186" s="30"/>
      <c r="F186" s="30"/>
      <c r="G186" s="31"/>
      <c r="I186" s="30"/>
    </row>
    <row r="187" ht="15.75" customHeight="1">
      <c r="C187" s="30"/>
      <c r="D187" s="30"/>
      <c r="E187" s="30"/>
      <c r="F187" s="30"/>
      <c r="G187" s="31"/>
      <c r="I187" s="30"/>
    </row>
    <row r="188" ht="15.75" customHeight="1">
      <c r="C188" s="30"/>
      <c r="D188" s="30"/>
      <c r="E188" s="30"/>
      <c r="F188" s="30"/>
      <c r="G188" s="31"/>
      <c r="I188" s="30"/>
    </row>
    <row r="189" ht="15.75" customHeight="1">
      <c r="C189" s="30"/>
      <c r="D189" s="30"/>
      <c r="E189" s="30"/>
      <c r="F189" s="30"/>
      <c r="G189" s="31"/>
      <c r="I189" s="30"/>
    </row>
    <row r="190" ht="15.75" customHeight="1">
      <c r="C190" s="30"/>
      <c r="D190" s="30"/>
      <c r="E190" s="30"/>
      <c r="F190" s="30"/>
      <c r="G190" s="31"/>
      <c r="I190" s="30"/>
    </row>
    <row r="191" ht="15.75" customHeight="1">
      <c r="C191" s="30"/>
      <c r="D191" s="30"/>
      <c r="E191" s="30"/>
      <c r="F191" s="30"/>
      <c r="G191" s="31"/>
      <c r="I191" s="30"/>
    </row>
    <row r="192" ht="15.75" customHeight="1">
      <c r="C192" s="30"/>
      <c r="D192" s="30"/>
      <c r="E192" s="30"/>
      <c r="F192" s="30"/>
      <c r="G192" s="31"/>
      <c r="I192" s="30"/>
    </row>
    <row r="193" ht="15.75" customHeight="1">
      <c r="C193" s="30"/>
      <c r="D193" s="30"/>
      <c r="E193" s="30"/>
      <c r="F193" s="30"/>
      <c r="G193" s="31"/>
      <c r="I193" s="30"/>
    </row>
    <row r="194" ht="15.75" customHeight="1">
      <c r="C194" s="30"/>
      <c r="D194" s="30"/>
      <c r="E194" s="30"/>
      <c r="F194" s="30"/>
      <c r="G194" s="31"/>
      <c r="I194" s="30"/>
    </row>
    <row r="195" ht="15.75" customHeight="1">
      <c r="C195" s="30"/>
      <c r="D195" s="30"/>
      <c r="E195" s="30"/>
      <c r="F195" s="30"/>
      <c r="G195" s="31"/>
      <c r="I195" s="30"/>
    </row>
    <row r="196" ht="15.75" customHeight="1">
      <c r="C196" s="30"/>
      <c r="D196" s="30"/>
      <c r="E196" s="30"/>
      <c r="F196" s="30"/>
      <c r="G196" s="31"/>
      <c r="I196" s="30"/>
    </row>
    <row r="197" ht="15.75" customHeight="1">
      <c r="C197" s="30"/>
      <c r="D197" s="30"/>
      <c r="E197" s="30"/>
      <c r="F197" s="30"/>
      <c r="G197" s="31"/>
      <c r="I197" s="30"/>
    </row>
    <row r="198" ht="15.75" customHeight="1">
      <c r="C198" s="30"/>
      <c r="D198" s="30"/>
      <c r="E198" s="30"/>
      <c r="F198" s="30"/>
      <c r="G198" s="31"/>
      <c r="I198" s="30"/>
    </row>
    <row r="199" ht="15.75" customHeight="1">
      <c r="C199" s="30"/>
      <c r="D199" s="30"/>
      <c r="E199" s="30"/>
      <c r="F199" s="30"/>
      <c r="G199" s="31"/>
      <c r="I199" s="30"/>
    </row>
    <row r="200" ht="15.75" customHeight="1">
      <c r="C200" s="30"/>
      <c r="D200" s="30"/>
      <c r="E200" s="30"/>
      <c r="F200" s="30"/>
      <c r="G200" s="31"/>
      <c r="I200" s="30"/>
    </row>
    <row r="201" ht="15.75" customHeight="1">
      <c r="C201" s="30"/>
      <c r="D201" s="30"/>
      <c r="E201" s="30"/>
      <c r="F201" s="30"/>
      <c r="G201" s="31"/>
      <c r="I201" s="30"/>
    </row>
    <row r="202" ht="15.75" customHeight="1">
      <c r="C202" s="30"/>
      <c r="D202" s="30"/>
      <c r="E202" s="30"/>
      <c r="F202" s="30"/>
      <c r="G202" s="31"/>
      <c r="I202" s="30"/>
    </row>
    <row r="203" ht="15.75" customHeight="1">
      <c r="C203" s="30"/>
      <c r="D203" s="30"/>
      <c r="E203" s="30"/>
      <c r="F203" s="30"/>
      <c r="G203" s="31"/>
      <c r="I203" s="30"/>
    </row>
    <row r="204" ht="15.75" customHeight="1">
      <c r="C204" s="30"/>
      <c r="D204" s="30"/>
      <c r="E204" s="30"/>
      <c r="F204" s="30"/>
      <c r="G204" s="31"/>
      <c r="I204" s="30"/>
    </row>
    <row r="205" ht="15.75" customHeight="1">
      <c r="C205" s="30"/>
      <c r="D205" s="30"/>
      <c r="E205" s="30"/>
      <c r="F205" s="30"/>
      <c r="G205" s="31"/>
      <c r="I205" s="30"/>
    </row>
    <row r="206" ht="15.75" customHeight="1">
      <c r="C206" s="30"/>
      <c r="D206" s="30"/>
      <c r="E206" s="30"/>
      <c r="F206" s="30"/>
      <c r="G206" s="31"/>
      <c r="I206" s="30"/>
    </row>
    <row r="207" ht="15.75" customHeight="1">
      <c r="C207" s="30"/>
      <c r="D207" s="30"/>
      <c r="E207" s="30"/>
      <c r="F207" s="30"/>
      <c r="G207" s="31"/>
      <c r="I207" s="30"/>
    </row>
    <row r="208" ht="15.75" customHeight="1">
      <c r="C208" s="30"/>
      <c r="D208" s="30"/>
      <c r="E208" s="30"/>
      <c r="F208" s="30"/>
      <c r="G208" s="31"/>
      <c r="I208" s="30"/>
    </row>
    <row r="209" ht="15.75" customHeight="1">
      <c r="C209" s="30"/>
      <c r="D209" s="30"/>
      <c r="E209" s="30"/>
      <c r="F209" s="30"/>
      <c r="G209" s="31"/>
      <c r="I209" s="30"/>
    </row>
    <row r="210" ht="15.75" customHeight="1">
      <c r="C210" s="30"/>
      <c r="D210" s="30"/>
      <c r="E210" s="30"/>
      <c r="F210" s="30"/>
      <c r="G210" s="31"/>
      <c r="I210" s="30"/>
    </row>
    <row r="211" ht="15.75" customHeight="1">
      <c r="C211" s="30"/>
      <c r="D211" s="30"/>
      <c r="E211" s="30"/>
      <c r="F211" s="30"/>
      <c r="G211" s="31"/>
      <c r="I211" s="30"/>
    </row>
    <row r="212" ht="15.75" customHeight="1">
      <c r="C212" s="30"/>
      <c r="D212" s="30"/>
      <c r="E212" s="30"/>
      <c r="F212" s="30"/>
      <c r="G212" s="31"/>
      <c r="I212" s="30"/>
    </row>
    <row r="213" ht="15.75" customHeight="1">
      <c r="C213" s="30"/>
      <c r="D213" s="30"/>
      <c r="E213" s="30"/>
      <c r="F213" s="30"/>
      <c r="G213" s="31"/>
      <c r="I213" s="30"/>
    </row>
    <row r="214" ht="15.75" customHeight="1">
      <c r="C214" s="30"/>
      <c r="D214" s="30"/>
      <c r="E214" s="30"/>
      <c r="F214" s="30"/>
      <c r="G214" s="31"/>
      <c r="I214" s="30"/>
    </row>
    <row r="215" ht="15.75" customHeight="1">
      <c r="C215" s="30"/>
      <c r="D215" s="30"/>
      <c r="E215" s="30"/>
      <c r="F215" s="30"/>
      <c r="G215" s="31"/>
      <c r="I215" s="30"/>
    </row>
    <row r="216" ht="15.75" customHeight="1">
      <c r="C216" s="30"/>
      <c r="D216" s="30"/>
      <c r="E216" s="30"/>
      <c r="F216" s="30"/>
      <c r="G216" s="31"/>
      <c r="I216" s="30"/>
    </row>
    <row r="217" ht="15.75" customHeight="1">
      <c r="C217" s="30"/>
      <c r="D217" s="30"/>
      <c r="E217" s="30"/>
      <c r="F217" s="30"/>
      <c r="G217" s="31"/>
      <c r="I217" s="30"/>
    </row>
    <row r="218" ht="15.75" customHeight="1">
      <c r="C218" s="30"/>
      <c r="D218" s="30"/>
      <c r="E218" s="30"/>
      <c r="F218" s="30"/>
      <c r="G218" s="31"/>
      <c r="I218" s="30"/>
    </row>
    <row r="219" ht="15.75" customHeight="1">
      <c r="C219" s="30"/>
      <c r="D219" s="30"/>
      <c r="E219" s="30"/>
      <c r="F219" s="30"/>
      <c r="G219" s="31"/>
      <c r="I219" s="30"/>
    </row>
    <row r="220" ht="15.75" customHeight="1">
      <c r="C220" s="30"/>
      <c r="D220" s="30"/>
      <c r="E220" s="30"/>
      <c r="F220" s="30"/>
      <c r="G220" s="31"/>
      <c r="I220" s="30"/>
    </row>
    <row r="221" ht="15.75" customHeight="1">
      <c r="C221" s="30"/>
      <c r="D221" s="30"/>
      <c r="E221" s="30"/>
      <c r="F221" s="30"/>
      <c r="G221" s="31"/>
      <c r="I221" s="30"/>
    </row>
    <row r="222" ht="15.75" customHeight="1">
      <c r="C222" s="30"/>
      <c r="D222" s="30"/>
      <c r="E222" s="30"/>
      <c r="F222" s="30"/>
      <c r="G222" s="31"/>
      <c r="I222" s="30"/>
    </row>
    <row r="223" ht="15.75" customHeight="1">
      <c r="C223" s="30"/>
      <c r="D223" s="30"/>
      <c r="E223" s="30"/>
      <c r="F223" s="30"/>
      <c r="G223" s="31"/>
      <c r="I223" s="30"/>
    </row>
    <row r="224" ht="15.75" customHeight="1">
      <c r="C224" s="30"/>
      <c r="D224" s="30"/>
      <c r="E224" s="30"/>
      <c r="F224" s="30"/>
      <c r="G224" s="31"/>
      <c r="I224" s="30"/>
    </row>
    <row r="225" ht="15.75" customHeight="1">
      <c r="C225" s="30"/>
      <c r="D225" s="30"/>
      <c r="E225" s="30"/>
      <c r="F225" s="30"/>
      <c r="G225" s="31"/>
      <c r="I225" s="30"/>
    </row>
    <row r="226" ht="15.75" customHeight="1">
      <c r="C226" s="30"/>
      <c r="D226" s="30"/>
      <c r="E226" s="30"/>
      <c r="F226" s="30"/>
      <c r="G226" s="31"/>
      <c r="I226" s="30"/>
    </row>
    <row r="227" ht="15.75" customHeight="1">
      <c r="C227" s="30"/>
      <c r="D227" s="30"/>
      <c r="E227" s="30"/>
      <c r="F227" s="30"/>
      <c r="G227" s="31"/>
      <c r="I227" s="30"/>
    </row>
    <row r="228" ht="15.75" customHeight="1">
      <c r="C228" s="30"/>
      <c r="D228" s="30"/>
      <c r="E228" s="30"/>
      <c r="F228" s="30"/>
      <c r="G228" s="31"/>
      <c r="I228" s="30"/>
    </row>
    <row r="229" ht="15.75" customHeight="1">
      <c r="C229" s="30"/>
      <c r="D229" s="30"/>
      <c r="E229" s="30"/>
      <c r="F229" s="30"/>
      <c r="G229" s="31"/>
      <c r="I229" s="30"/>
    </row>
    <row r="230" ht="15.75" customHeight="1">
      <c r="C230" s="30"/>
      <c r="D230" s="30"/>
      <c r="E230" s="30"/>
      <c r="F230" s="30"/>
      <c r="G230" s="31"/>
      <c r="I230" s="30"/>
    </row>
    <row r="231" ht="15.75" customHeight="1">
      <c r="C231" s="30"/>
      <c r="D231" s="30"/>
      <c r="E231" s="30"/>
      <c r="F231" s="30"/>
      <c r="G231" s="31"/>
      <c r="I231" s="30"/>
    </row>
    <row r="232" ht="15.75" customHeight="1">
      <c r="C232" s="30"/>
      <c r="D232" s="30"/>
      <c r="E232" s="30"/>
      <c r="F232" s="30"/>
      <c r="G232" s="31"/>
      <c r="I232" s="30"/>
    </row>
    <row r="233" ht="15.75" customHeight="1">
      <c r="C233" s="30"/>
      <c r="D233" s="30"/>
      <c r="E233" s="30"/>
      <c r="F233" s="30"/>
      <c r="G233" s="31"/>
      <c r="I233" s="30"/>
    </row>
    <row r="234" ht="15.75" customHeight="1">
      <c r="C234" s="30"/>
      <c r="D234" s="30"/>
      <c r="E234" s="30"/>
      <c r="F234" s="30"/>
      <c r="G234" s="31"/>
      <c r="I234" s="30"/>
    </row>
    <row r="235" ht="15.75" customHeight="1">
      <c r="C235" s="30"/>
      <c r="D235" s="30"/>
      <c r="E235" s="30"/>
      <c r="F235" s="30"/>
      <c r="G235" s="31"/>
      <c r="I235" s="30"/>
    </row>
    <row r="236" ht="15.75" customHeight="1">
      <c r="C236" s="30"/>
      <c r="D236" s="30"/>
      <c r="E236" s="30"/>
      <c r="F236" s="30"/>
      <c r="G236" s="31"/>
      <c r="I236" s="30"/>
    </row>
    <row r="237" ht="15.75" customHeight="1">
      <c r="C237" s="30"/>
      <c r="D237" s="30"/>
      <c r="E237" s="30"/>
      <c r="F237" s="30"/>
      <c r="G237" s="31"/>
      <c r="I237" s="30"/>
    </row>
    <row r="238" ht="15.75" customHeight="1">
      <c r="C238" s="30"/>
      <c r="D238" s="30"/>
      <c r="E238" s="30"/>
      <c r="F238" s="30"/>
      <c r="G238" s="31"/>
      <c r="I238" s="30"/>
    </row>
    <row r="239" ht="15.75" customHeight="1">
      <c r="C239" s="30"/>
      <c r="D239" s="30"/>
      <c r="E239" s="30"/>
      <c r="F239" s="30"/>
      <c r="G239" s="31"/>
      <c r="I239" s="30"/>
    </row>
    <row r="240" ht="15.75" customHeight="1">
      <c r="C240" s="30"/>
      <c r="D240" s="30"/>
      <c r="E240" s="30"/>
      <c r="F240" s="30"/>
      <c r="G240" s="31"/>
      <c r="I240" s="30"/>
    </row>
    <row r="241" ht="15.75" customHeight="1">
      <c r="C241" s="30"/>
      <c r="D241" s="30"/>
      <c r="E241" s="30"/>
      <c r="F241" s="30"/>
      <c r="G241" s="31"/>
      <c r="I241" s="30"/>
    </row>
    <row r="242" ht="15.75" customHeight="1">
      <c r="C242" s="30"/>
      <c r="D242" s="30"/>
      <c r="E242" s="30"/>
      <c r="F242" s="30"/>
      <c r="G242" s="31"/>
      <c r="I242" s="30"/>
    </row>
    <row r="243" ht="15.75" customHeight="1">
      <c r="C243" s="30"/>
      <c r="D243" s="30"/>
      <c r="E243" s="30"/>
      <c r="F243" s="30"/>
      <c r="G243" s="31"/>
      <c r="I243" s="30"/>
    </row>
    <row r="244" ht="15.75" customHeight="1">
      <c r="C244" s="30"/>
      <c r="D244" s="30"/>
      <c r="E244" s="30"/>
      <c r="F244" s="30"/>
      <c r="G244" s="31"/>
      <c r="I244" s="30"/>
    </row>
    <row r="245" ht="15.75" customHeight="1">
      <c r="C245" s="30"/>
      <c r="D245" s="30"/>
      <c r="E245" s="30"/>
      <c r="F245" s="30"/>
      <c r="G245" s="31"/>
      <c r="I245" s="30"/>
    </row>
    <row r="246" ht="15.75" customHeight="1">
      <c r="C246" s="30"/>
      <c r="D246" s="30"/>
      <c r="E246" s="30"/>
      <c r="F246" s="30"/>
      <c r="G246" s="31"/>
      <c r="I246" s="30"/>
    </row>
    <row r="247" ht="15.75" customHeight="1">
      <c r="C247" s="30"/>
      <c r="D247" s="30"/>
      <c r="E247" s="30"/>
      <c r="F247" s="30"/>
      <c r="G247" s="31"/>
      <c r="I247" s="30"/>
    </row>
    <row r="248" ht="15.75" customHeight="1">
      <c r="C248" s="30"/>
      <c r="D248" s="30"/>
      <c r="E248" s="30"/>
      <c r="F248" s="30"/>
      <c r="G248" s="31"/>
      <c r="I248" s="30"/>
    </row>
    <row r="249" ht="15.75" customHeight="1">
      <c r="C249" s="30"/>
      <c r="D249" s="30"/>
      <c r="E249" s="30"/>
      <c r="F249" s="30"/>
      <c r="G249" s="31"/>
      <c r="I249" s="30"/>
    </row>
    <row r="250" ht="15.75" customHeight="1">
      <c r="C250" s="30"/>
      <c r="D250" s="30"/>
      <c r="E250" s="30"/>
      <c r="F250" s="30"/>
      <c r="G250" s="31"/>
      <c r="I250" s="30"/>
    </row>
    <row r="251" ht="15.75" customHeight="1">
      <c r="C251" s="30"/>
      <c r="D251" s="30"/>
      <c r="E251" s="30"/>
      <c r="F251" s="30"/>
      <c r="G251" s="31"/>
      <c r="I251" s="30"/>
    </row>
    <row r="252" ht="15.75" customHeight="1">
      <c r="C252" s="30"/>
      <c r="D252" s="30"/>
      <c r="E252" s="30"/>
      <c r="F252" s="30"/>
      <c r="G252" s="31"/>
      <c r="I252" s="30"/>
    </row>
    <row r="253" ht="15.75" customHeight="1">
      <c r="C253" s="30"/>
      <c r="D253" s="30"/>
      <c r="E253" s="30"/>
      <c r="F253" s="30"/>
      <c r="G253" s="31"/>
      <c r="I253" s="30"/>
    </row>
    <row r="254" ht="15.75" customHeight="1">
      <c r="C254" s="30"/>
      <c r="D254" s="30"/>
      <c r="E254" s="30"/>
      <c r="F254" s="30"/>
      <c r="G254" s="31"/>
      <c r="I254" s="30"/>
    </row>
    <row r="255" ht="15.75" customHeight="1">
      <c r="C255" s="30"/>
      <c r="D255" s="30"/>
      <c r="E255" s="30"/>
      <c r="F255" s="30"/>
      <c r="G255" s="31"/>
      <c r="I255" s="30"/>
    </row>
    <row r="256" ht="15.75" customHeight="1">
      <c r="C256" s="30"/>
      <c r="D256" s="30"/>
      <c r="E256" s="30"/>
      <c r="F256" s="30"/>
      <c r="G256" s="31"/>
      <c r="I256" s="30"/>
    </row>
    <row r="257" ht="15.75" customHeight="1">
      <c r="C257" s="30"/>
      <c r="D257" s="30"/>
      <c r="E257" s="30"/>
      <c r="F257" s="30"/>
      <c r="G257" s="31"/>
      <c r="I257" s="30"/>
    </row>
    <row r="258" ht="15.75" customHeight="1">
      <c r="C258" s="30"/>
      <c r="D258" s="30"/>
      <c r="E258" s="30"/>
      <c r="F258" s="30"/>
      <c r="G258" s="31"/>
      <c r="I258" s="30"/>
    </row>
    <row r="259" ht="15.75" customHeight="1">
      <c r="C259" s="30"/>
      <c r="D259" s="30"/>
      <c r="E259" s="30"/>
      <c r="F259" s="30"/>
      <c r="G259" s="31"/>
      <c r="I259" s="30"/>
    </row>
    <row r="260" ht="15.75" customHeight="1">
      <c r="C260" s="30"/>
      <c r="D260" s="30"/>
      <c r="E260" s="30"/>
      <c r="F260" s="30"/>
      <c r="G260" s="31"/>
      <c r="I260" s="30"/>
    </row>
    <row r="261" ht="15.75" customHeight="1">
      <c r="C261" s="30"/>
      <c r="D261" s="30"/>
      <c r="E261" s="30"/>
      <c r="F261" s="30"/>
      <c r="G261" s="31"/>
      <c r="I261" s="30"/>
    </row>
    <row r="262" ht="15.75" customHeight="1">
      <c r="C262" s="30"/>
      <c r="D262" s="30"/>
      <c r="E262" s="30"/>
      <c r="F262" s="30"/>
      <c r="G262" s="31"/>
      <c r="I262" s="30"/>
    </row>
    <row r="263" ht="15.75" customHeight="1">
      <c r="C263" s="30"/>
      <c r="D263" s="30"/>
      <c r="E263" s="30"/>
      <c r="F263" s="30"/>
      <c r="G263" s="31"/>
      <c r="I263" s="30"/>
    </row>
    <row r="264" ht="15.75" customHeight="1">
      <c r="C264" s="30"/>
      <c r="D264" s="30"/>
      <c r="E264" s="30"/>
      <c r="F264" s="30"/>
      <c r="G264" s="31"/>
      <c r="I264" s="30"/>
    </row>
    <row r="265" ht="15.75" customHeight="1">
      <c r="C265" s="30"/>
      <c r="D265" s="30"/>
      <c r="E265" s="30"/>
      <c r="F265" s="30"/>
      <c r="G265" s="31"/>
      <c r="I265" s="30"/>
    </row>
    <row r="266" ht="15.75" customHeight="1">
      <c r="C266" s="30"/>
      <c r="D266" s="30"/>
      <c r="E266" s="30"/>
      <c r="F266" s="30"/>
      <c r="G266" s="31"/>
      <c r="I266" s="30"/>
    </row>
    <row r="267" ht="15.75" customHeight="1">
      <c r="C267" s="30"/>
      <c r="D267" s="30"/>
      <c r="E267" s="30"/>
      <c r="F267" s="30"/>
      <c r="G267" s="31"/>
      <c r="I267" s="30"/>
    </row>
    <row r="268" ht="15.75" customHeight="1">
      <c r="C268" s="30"/>
      <c r="D268" s="30"/>
      <c r="E268" s="30"/>
      <c r="F268" s="30"/>
      <c r="G268" s="31"/>
      <c r="I268" s="30"/>
    </row>
    <row r="269" ht="15.75" customHeight="1">
      <c r="C269" s="30"/>
      <c r="D269" s="30"/>
      <c r="E269" s="30"/>
      <c r="F269" s="30"/>
      <c r="G269" s="31"/>
      <c r="I269" s="30"/>
    </row>
    <row r="270" ht="15.75" customHeight="1">
      <c r="C270" s="30"/>
      <c r="D270" s="30"/>
      <c r="E270" s="30"/>
      <c r="F270" s="30"/>
      <c r="G270" s="31"/>
      <c r="I270" s="30"/>
    </row>
    <row r="271" ht="15.75" customHeight="1">
      <c r="C271" s="30"/>
      <c r="D271" s="30"/>
      <c r="E271" s="30"/>
      <c r="F271" s="30"/>
      <c r="G271" s="31"/>
      <c r="I271" s="30"/>
    </row>
    <row r="272" ht="15.75" customHeight="1">
      <c r="C272" s="30"/>
      <c r="D272" s="30"/>
      <c r="E272" s="30"/>
      <c r="F272" s="30"/>
      <c r="G272" s="31"/>
      <c r="I272" s="30"/>
    </row>
    <row r="273" ht="15.75" customHeight="1">
      <c r="C273" s="30"/>
      <c r="D273" s="30"/>
      <c r="E273" s="30"/>
      <c r="F273" s="30"/>
      <c r="G273" s="31"/>
      <c r="I273" s="30"/>
    </row>
    <row r="274" ht="15.75" customHeight="1">
      <c r="C274" s="30"/>
      <c r="D274" s="30"/>
      <c r="E274" s="30"/>
      <c r="F274" s="30"/>
      <c r="G274" s="31"/>
      <c r="I274" s="30"/>
    </row>
    <row r="275" ht="15.75" customHeight="1">
      <c r="C275" s="30"/>
      <c r="D275" s="30"/>
      <c r="E275" s="30"/>
      <c r="F275" s="30"/>
      <c r="G275" s="31"/>
      <c r="I275" s="30"/>
    </row>
    <row r="276" ht="15.75" customHeight="1">
      <c r="C276" s="30"/>
      <c r="D276" s="30"/>
      <c r="E276" s="30"/>
      <c r="F276" s="30"/>
      <c r="G276" s="31"/>
      <c r="I276" s="30"/>
    </row>
    <row r="277" ht="15.75" customHeight="1">
      <c r="C277" s="30"/>
      <c r="D277" s="30"/>
      <c r="E277" s="30"/>
      <c r="F277" s="30"/>
      <c r="G277" s="31"/>
      <c r="I277" s="30"/>
    </row>
    <row r="278" ht="15.75" customHeight="1">
      <c r="C278" s="30"/>
      <c r="D278" s="30"/>
      <c r="E278" s="30"/>
      <c r="F278" s="30"/>
      <c r="G278" s="31"/>
      <c r="I278" s="30"/>
    </row>
    <row r="279" ht="15.75" customHeight="1">
      <c r="C279" s="30"/>
      <c r="D279" s="30"/>
      <c r="E279" s="30"/>
      <c r="F279" s="30"/>
      <c r="G279" s="31"/>
      <c r="I279" s="30"/>
    </row>
    <row r="280" ht="15.75" customHeight="1">
      <c r="C280" s="30"/>
      <c r="D280" s="30"/>
      <c r="E280" s="30"/>
      <c r="F280" s="30"/>
      <c r="G280" s="31"/>
      <c r="I280" s="30"/>
    </row>
    <row r="281" ht="15.75" customHeight="1">
      <c r="C281" s="30"/>
      <c r="D281" s="30"/>
      <c r="E281" s="30"/>
      <c r="F281" s="30"/>
      <c r="G281" s="31"/>
      <c r="I281" s="30"/>
    </row>
    <row r="282" ht="15.75" customHeight="1">
      <c r="C282" s="30"/>
      <c r="D282" s="30"/>
      <c r="E282" s="30"/>
      <c r="F282" s="30"/>
      <c r="G282" s="31"/>
      <c r="I282" s="30"/>
    </row>
    <row r="283" ht="15.75" customHeight="1">
      <c r="C283" s="30"/>
      <c r="D283" s="30"/>
      <c r="E283" s="30"/>
      <c r="F283" s="30"/>
      <c r="G283" s="31"/>
      <c r="I283" s="30"/>
    </row>
    <row r="284" ht="15.75" customHeight="1">
      <c r="C284" s="30"/>
      <c r="D284" s="30"/>
      <c r="E284" s="30"/>
      <c r="F284" s="30"/>
      <c r="G284" s="31"/>
      <c r="I284" s="30"/>
    </row>
    <row r="285" ht="15.75" customHeight="1">
      <c r="C285" s="30"/>
      <c r="D285" s="30"/>
      <c r="E285" s="30"/>
      <c r="F285" s="30"/>
      <c r="G285" s="31"/>
      <c r="I285" s="30"/>
    </row>
    <row r="286" ht="15.75" customHeight="1">
      <c r="C286" s="30"/>
      <c r="D286" s="30"/>
      <c r="E286" s="30"/>
      <c r="F286" s="30"/>
      <c r="G286" s="31"/>
      <c r="I286" s="30"/>
    </row>
    <row r="287" ht="15.75" customHeight="1">
      <c r="C287" s="30"/>
      <c r="D287" s="30"/>
      <c r="E287" s="30"/>
      <c r="F287" s="30"/>
      <c r="G287" s="31"/>
      <c r="I287" s="30"/>
    </row>
    <row r="288" ht="15.75" customHeight="1">
      <c r="C288" s="30"/>
      <c r="D288" s="30"/>
      <c r="E288" s="30"/>
      <c r="F288" s="30"/>
      <c r="G288" s="31"/>
      <c r="I288" s="30"/>
    </row>
    <row r="289" ht="15.75" customHeight="1">
      <c r="C289" s="30"/>
      <c r="D289" s="30"/>
      <c r="E289" s="30"/>
      <c r="F289" s="30"/>
      <c r="G289" s="31"/>
      <c r="I289" s="30"/>
    </row>
    <row r="290" ht="15.75" customHeight="1">
      <c r="C290" s="30"/>
      <c r="D290" s="30"/>
      <c r="E290" s="30"/>
      <c r="F290" s="30"/>
      <c r="G290" s="31"/>
      <c r="I290" s="30"/>
    </row>
    <row r="291" ht="15.75" customHeight="1">
      <c r="C291" s="30"/>
      <c r="D291" s="30"/>
      <c r="E291" s="30"/>
      <c r="F291" s="30"/>
      <c r="G291" s="31"/>
      <c r="I291" s="30"/>
    </row>
    <row r="292" ht="15.75" customHeight="1">
      <c r="C292" s="30"/>
      <c r="D292" s="30"/>
      <c r="E292" s="30"/>
      <c r="F292" s="30"/>
      <c r="G292" s="31"/>
      <c r="I292" s="30"/>
    </row>
    <row r="293" ht="15.75" customHeight="1">
      <c r="C293" s="30"/>
      <c r="D293" s="30"/>
      <c r="E293" s="30"/>
      <c r="F293" s="30"/>
      <c r="G293" s="31"/>
      <c r="I293" s="30"/>
    </row>
    <row r="294" ht="15.75" customHeight="1">
      <c r="C294" s="30"/>
      <c r="D294" s="30"/>
      <c r="E294" s="30"/>
      <c r="F294" s="30"/>
      <c r="G294" s="31"/>
      <c r="I294" s="30"/>
    </row>
    <row r="295" ht="15.75" customHeight="1">
      <c r="C295" s="30"/>
      <c r="D295" s="30"/>
      <c r="E295" s="30"/>
      <c r="F295" s="30"/>
      <c r="G295" s="31"/>
      <c r="I295" s="30"/>
    </row>
    <row r="296" ht="15.75" customHeight="1">
      <c r="C296" s="30"/>
      <c r="D296" s="30"/>
      <c r="E296" s="30"/>
      <c r="F296" s="30"/>
      <c r="G296" s="31"/>
      <c r="I296" s="30"/>
    </row>
    <row r="297" ht="15.75" customHeight="1">
      <c r="C297" s="30"/>
      <c r="D297" s="30"/>
      <c r="E297" s="30"/>
      <c r="F297" s="30"/>
      <c r="G297" s="31"/>
      <c r="I297" s="30"/>
    </row>
    <row r="298" ht="15.75" customHeight="1">
      <c r="C298" s="30"/>
      <c r="D298" s="30"/>
      <c r="E298" s="30"/>
      <c r="F298" s="30"/>
      <c r="G298" s="31"/>
      <c r="I298" s="30"/>
    </row>
    <row r="299" ht="15.75" customHeight="1">
      <c r="C299" s="30"/>
      <c r="D299" s="30"/>
      <c r="E299" s="30"/>
      <c r="F299" s="30"/>
      <c r="G299" s="31"/>
      <c r="I299" s="30"/>
    </row>
    <row r="300" ht="15.75" customHeight="1">
      <c r="C300" s="30"/>
      <c r="D300" s="30"/>
      <c r="E300" s="30"/>
      <c r="F300" s="30"/>
      <c r="G300" s="31"/>
      <c r="I300" s="30"/>
    </row>
    <row r="301" ht="15.75" customHeight="1">
      <c r="C301" s="30"/>
      <c r="D301" s="30"/>
      <c r="E301" s="30"/>
      <c r="F301" s="30"/>
      <c r="G301" s="31"/>
      <c r="I301" s="30"/>
    </row>
    <row r="302" ht="15.75" customHeight="1">
      <c r="C302" s="30"/>
      <c r="D302" s="30"/>
      <c r="E302" s="30"/>
      <c r="F302" s="30"/>
      <c r="G302" s="31"/>
      <c r="I302" s="30"/>
    </row>
    <row r="303" ht="15.75" customHeight="1">
      <c r="C303" s="30"/>
      <c r="D303" s="30"/>
      <c r="E303" s="30"/>
      <c r="F303" s="30"/>
      <c r="G303" s="31"/>
      <c r="I303" s="30"/>
    </row>
    <row r="304" ht="15.75" customHeight="1">
      <c r="C304" s="30"/>
      <c r="D304" s="30"/>
      <c r="E304" s="30"/>
      <c r="F304" s="30"/>
      <c r="G304" s="31"/>
      <c r="I304" s="30"/>
    </row>
    <row r="305" ht="15.75" customHeight="1">
      <c r="C305" s="30"/>
      <c r="D305" s="30"/>
      <c r="E305" s="30"/>
      <c r="F305" s="30"/>
      <c r="G305" s="31"/>
      <c r="I305" s="30"/>
    </row>
    <row r="306" ht="15.75" customHeight="1">
      <c r="C306" s="30"/>
      <c r="D306" s="30"/>
      <c r="E306" s="30"/>
      <c r="F306" s="30"/>
      <c r="G306" s="31"/>
      <c r="I306" s="30"/>
    </row>
    <row r="307" ht="15.75" customHeight="1">
      <c r="C307" s="30"/>
      <c r="D307" s="30"/>
      <c r="E307" s="30"/>
      <c r="F307" s="30"/>
      <c r="G307" s="31"/>
      <c r="I307" s="30"/>
    </row>
    <row r="308" ht="15.75" customHeight="1">
      <c r="C308" s="30"/>
      <c r="D308" s="30"/>
      <c r="E308" s="30"/>
      <c r="F308" s="30"/>
      <c r="G308" s="31"/>
      <c r="I308" s="30"/>
    </row>
    <row r="309" ht="15.75" customHeight="1">
      <c r="C309" s="30"/>
      <c r="D309" s="30"/>
      <c r="E309" s="30"/>
      <c r="F309" s="30"/>
      <c r="G309" s="31"/>
      <c r="I309" s="30"/>
    </row>
    <row r="310" ht="15.75" customHeight="1">
      <c r="C310" s="30"/>
      <c r="D310" s="30"/>
      <c r="E310" s="30"/>
      <c r="F310" s="30"/>
      <c r="G310" s="31"/>
      <c r="I310" s="30"/>
    </row>
    <row r="311" ht="15.75" customHeight="1">
      <c r="C311" s="30"/>
      <c r="D311" s="30"/>
      <c r="E311" s="30"/>
      <c r="F311" s="30"/>
      <c r="G311" s="31"/>
      <c r="I311" s="30"/>
    </row>
    <row r="312" ht="15.75" customHeight="1">
      <c r="C312" s="30"/>
      <c r="D312" s="30"/>
      <c r="E312" s="30"/>
      <c r="F312" s="30"/>
      <c r="G312" s="31"/>
      <c r="I312" s="30"/>
    </row>
    <row r="313" ht="15.75" customHeight="1">
      <c r="C313" s="30"/>
      <c r="D313" s="30"/>
      <c r="E313" s="30"/>
      <c r="F313" s="30"/>
      <c r="G313" s="31"/>
      <c r="I313" s="30"/>
    </row>
    <row r="314" ht="15.75" customHeight="1">
      <c r="C314" s="30"/>
      <c r="D314" s="30"/>
      <c r="E314" s="30"/>
      <c r="F314" s="30"/>
      <c r="G314" s="31"/>
      <c r="I314" s="30"/>
    </row>
    <row r="315" ht="15.75" customHeight="1">
      <c r="C315" s="30"/>
      <c r="D315" s="30"/>
      <c r="E315" s="30"/>
      <c r="F315" s="30"/>
      <c r="G315" s="31"/>
      <c r="I315" s="30"/>
    </row>
    <row r="316" ht="15.75" customHeight="1">
      <c r="C316" s="30"/>
      <c r="D316" s="30"/>
      <c r="E316" s="30"/>
      <c r="F316" s="30"/>
      <c r="G316" s="31"/>
      <c r="I316" s="30"/>
    </row>
    <row r="317" ht="15.75" customHeight="1">
      <c r="C317" s="30"/>
      <c r="D317" s="30"/>
      <c r="E317" s="30"/>
      <c r="F317" s="30"/>
      <c r="G317" s="31"/>
      <c r="I317" s="30"/>
    </row>
    <row r="318" ht="15.75" customHeight="1">
      <c r="C318" s="30"/>
      <c r="D318" s="30"/>
      <c r="E318" s="30"/>
      <c r="F318" s="30"/>
      <c r="G318" s="31"/>
      <c r="I318" s="30"/>
    </row>
    <row r="319" ht="15.75" customHeight="1">
      <c r="C319" s="30"/>
      <c r="D319" s="30"/>
      <c r="E319" s="30"/>
      <c r="F319" s="30"/>
      <c r="G319" s="31"/>
      <c r="I319" s="30"/>
    </row>
    <row r="320" ht="15.75" customHeight="1">
      <c r="C320" s="30"/>
      <c r="D320" s="30"/>
      <c r="E320" s="30"/>
      <c r="F320" s="30"/>
      <c r="G320" s="31"/>
      <c r="I320" s="30"/>
    </row>
    <row r="321" ht="15.75" customHeight="1">
      <c r="C321" s="30"/>
      <c r="D321" s="30"/>
      <c r="E321" s="30"/>
      <c r="F321" s="30"/>
      <c r="G321" s="31"/>
      <c r="I321" s="30"/>
    </row>
    <row r="322" ht="15.75" customHeight="1">
      <c r="C322" s="30"/>
      <c r="D322" s="30"/>
      <c r="E322" s="30"/>
      <c r="F322" s="30"/>
      <c r="G322" s="31"/>
      <c r="I322" s="30"/>
    </row>
    <row r="323" ht="15.75" customHeight="1">
      <c r="C323" s="30"/>
      <c r="D323" s="30"/>
      <c r="E323" s="30"/>
      <c r="F323" s="30"/>
      <c r="G323" s="31"/>
      <c r="I323" s="30"/>
    </row>
    <row r="324" ht="15.75" customHeight="1">
      <c r="C324" s="30"/>
      <c r="D324" s="30"/>
      <c r="E324" s="30"/>
      <c r="F324" s="30"/>
      <c r="G324" s="31"/>
      <c r="I324" s="30"/>
    </row>
    <row r="325" ht="15.75" customHeight="1">
      <c r="C325" s="30"/>
      <c r="D325" s="30"/>
      <c r="E325" s="30"/>
      <c r="F325" s="30"/>
      <c r="G325" s="31"/>
      <c r="I325" s="30"/>
    </row>
    <row r="326" ht="15.75" customHeight="1">
      <c r="C326" s="30"/>
      <c r="D326" s="30"/>
      <c r="E326" s="30"/>
      <c r="F326" s="30"/>
      <c r="G326" s="31"/>
      <c r="I326" s="30"/>
    </row>
    <row r="327" ht="15.75" customHeight="1">
      <c r="C327" s="30"/>
      <c r="D327" s="30"/>
      <c r="E327" s="30"/>
      <c r="F327" s="30"/>
      <c r="G327" s="31"/>
      <c r="I327" s="30"/>
    </row>
    <row r="328" ht="15.75" customHeight="1">
      <c r="C328" s="30"/>
      <c r="D328" s="30"/>
      <c r="E328" s="30"/>
      <c r="F328" s="30"/>
      <c r="G328" s="31"/>
      <c r="I328" s="30"/>
    </row>
    <row r="329" ht="15.75" customHeight="1">
      <c r="C329" s="30"/>
      <c r="D329" s="30"/>
      <c r="E329" s="30"/>
      <c r="F329" s="30"/>
      <c r="G329" s="31"/>
      <c r="I329" s="30"/>
    </row>
    <row r="330" ht="15.75" customHeight="1">
      <c r="C330" s="30"/>
      <c r="D330" s="30"/>
      <c r="E330" s="30"/>
      <c r="F330" s="30"/>
      <c r="G330" s="31"/>
      <c r="I330" s="30"/>
    </row>
    <row r="331" ht="15.75" customHeight="1">
      <c r="C331" s="30"/>
      <c r="D331" s="30"/>
      <c r="E331" s="30"/>
      <c r="F331" s="30"/>
      <c r="G331" s="31"/>
      <c r="I331" s="30"/>
    </row>
    <row r="332" ht="15.75" customHeight="1">
      <c r="C332" s="30"/>
      <c r="D332" s="30"/>
      <c r="E332" s="30"/>
      <c r="F332" s="30"/>
      <c r="G332" s="31"/>
      <c r="I332" s="30"/>
    </row>
    <row r="333" ht="15.75" customHeight="1">
      <c r="C333" s="30"/>
      <c r="D333" s="30"/>
      <c r="E333" s="30"/>
      <c r="F333" s="30"/>
      <c r="G333" s="31"/>
      <c r="I333" s="30"/>
    </row>
    <row r="334" ht="15.75" customHeight="1">
      <c r="C334" s="30"/>
      <c r="D334" s="30"/>
      <c r="E334" s="30"/>
      <c r="F334" s="30"/>
      <c r="G334" s="31"/>
      <c r="I334" s="30"/>
    </row>
    <row r="335" ht="15.75" customHeight="1">
      <c r="C335" s="30"/>
      <c r="D335" s="30"/>
      <c r="E335" s="30"/>
      <c r="F335" s="30"/>
      <c r="G335" s="31"/>
      <c r="I335" s="30"/>
    </row>
    <row r="336" ht="15.75" customHeight="1">
      <c r="C336" s="30"/>
      <c r="D336" s="30"/>
      <c r="E336" s="30"/>
      <c r="F336" s="30"/>
      <c r="G336" s="31"/>
      <c r="I336" s="30"/>
    </row>
    <row r="337" ht="15.75" customHeight="1">
      <c r="C337" s="30"/>
      <c r="D337" s="30"/>
      <c r="E337" s="30"/>
      <c r="F337" s="30"/>
      <c r="G337" s="31"/>
      <c r="I337" s="30"/>
    </row>
    <row r="338" ht="15.75" customHeight="1">
      <c r="C338" s="30"/>
      <c r="D338" s="30"/>
      <c r="E338" s="30"/>
      <c r="F338" s="30"/>
      <c r="G338" s="31"/>
      <c r="I338" s="30"/>
    </row>
    <row r="339" ht="15.75" customHeight="1">
      <c r="C339" s="30"/>
      <c r="D339" s="30"/>
      <c r="E339" s="30"/>
      <c r="F339" s="30"/>
      <c r="G339" s="31"/>
      <c r="I339" s="30"/>
    </row>
    <row r="340" ht="15.75" customHeight="1">
      <c r="C340" s="30"/>
      <c r="D340" s="30"/>
      <c r="E340" s="30"/>
      <c r="F340" s="30"/>
      <c r="G340" s="31"/>
      <c r="I340" s="30"/>
    </row>
    <row r="341" ht="15.75" customHeight="1">
      <c r="C341" s="30"/>
      <c r="D341" s="30"/>
      <c r="E341" s="30"/>
      <c r="F341" s="30"/>
      <c r="G341" s="31"/>
      <c r="I341" s="30"/>
    </row>
    <row r="342" ht="15.75" customHeight="1">
      <c r="C342" s="30"/>
      <c r="D342" s="30"/>
      <c r="E342" s="30"/>
      <c r="F342" s="30"/>
      <c r="G342" s="31"/>
      <c r="I342" s="30"/>
    </row>
    <row r="343" ht="15.75" customHeight="1">
      <c r="C343" s="30"/>
      <c r="D343" s="30"/>
      <c r="E343" s="30"/>
      <c r="F343" s="30"/>
      <c r="G343" s="31"/>
      <c r="I343" s="30"/>
    </row>
    <row r="344" ht="15.75" customHeight="1">
      <c r="C344" s="30"/>
      <c r="D344" s="30"/>
      <c r="E344" s="30"/>
      <c r="F344" s="30"/>
      <c r="G344" s="31"/>
      <c r="I344" s="30"/>
    </row>
    <row r="345" ht="15.75" customHeight="1">
      <c r="C345" s="30"/>
      <c r="D345" s="30"/>
      <c r="E345" s="30"/>
      <c r="F345" s="30"/>
      <c r="G345" s="31"/>
      <c r="I345" s="30"/>
    </row>
    <row r="346" ht="15.75" customHeight="1">
      <c r="C346" s="30"/>
      <c r="D346" s="30"/>
      <c r="E346" s="30"/>
      <c r="F346" s="30"/>
      <c r="G346" s="31"/>
      <c r="I346" s="30"/>
    </row>
    <row r="347" ht="15.75" customHeight="1">
      <c r="C347" s="30"/>
      <c r="D347" s="30"/>
      <c r="E347" s="30"/>
      <c r="F347" s="30"/>
      <c r="G347" s="31"/>
      <c r="I347" s="30"/>
    </row>
    <row r="348" ht="15.75" customHeight="1">
      <c r="C348" s="30"/>
      <c r="D348" s="30"/>
      <c r="E348" s="30"/>
      <c r="F348" s="30"/>
      <c r="G348" s="31"/>
      <c r="I348" s="30"/>
    </row>
    <row r="349" ht="15.75" customHeight="1">
      <c r="C349" s="30"/>
      <c r="D349" s="30"/>
      <c r="E349" s="30"/>
      <c r="F349" s="30"/>
      <c r="G349" s="31"/>
      <c r="I349" s="30"/>
    </row>
    <row r="350" ht="15.75" customHeight="1">
      <c r="C350" s="30"/>
      <c r="D350" s="30"/>
      <c r="E350" s="30"/>
      <c r="F350" s="30"/>
      <c r="G350" s="31"/>
      <c r="I350" s="30"/>
    </row>
    <row r="351" ht="15.75" customHeight="1">
      <c r="C351" s="30"/>
      <c r="D351" s="30"/>
      <c r="E351" s="30"/>
      <c r="F351" s="30"/>
      <c r="G351" s="31"/>
      <c r="I351" s="30"/>
    </row>
    <row r="352" ht="15.75" customHeight="1">
      <c r="C352" s="30"/>
      <c r="D352" s="30"/>
      <c r="E352" s="30"/>
      <c r="F352" s="30"/>
      <c r="G352" s="31"/>
      <c r="I352" s="30"/>
    </row>
    <row r="353" ht="15.75" customHeight="1">
      <c r="C353" s="30"/>
      <c r="D353" s="30"/>
      <c r="E353" s="30"/>
      <c r="F353" s="30"/>
      <c r="G353" s="31"/>
      <c r="I353" s="30"/>
    </row>
    <row r="354" ht="15.75" customHeight="1">
      <c r="C354" s="30"/>
      <c r="D354" s="30"/>
      <c r="E354" s="30"/>
      <c r="F354" s="30"/>
      <c r="G354" s="31"/>
      <c r="I354" s="30"/>
    </row>
    <row r="355" ht="15.75" customHeight="1">
      <c r="C355" s="30"/>
      <c r="D355" s="30"/>
      <c r="E355" s="30"/>
      <c r="F355" s="30"/>
      <c r="G355" s="31"/>
      <c r="I355" s="30"/>
    </row>
    <row r="356" ht="15.75" customHeight="1">
      <c r="C356" s="30"/>
      <c r="D356" s="30"/>
      <c r="E356" s="30"/>
      <c r="F356" s="30"/>
      <c r="G356" s="31"/>
      <c r="I356" s="30"/>
    </row>
    <row r="357" ht="15.75" customHeight="1">
      <c r="C357" s="30"/>
      <c r="D357" s="30"/>
      <c r="E357" s="30"/>
      <c r="F357" s="30"/>
      <c r="G357" s="31"/>
      <c r="I357" s="30"/>
    </row>
    <row r="358" ht="15.75" customHeight="1">
      <c r="C358" s="30"/>
      <c r="D358" s="30"/>
      <c r="E358" s="30"/>
      <c r="F358" s="30"/>
      <c r="G358" s="31"/>
      <c r="I358" s="30"/>
    </row>
    <row r="359" ht="15.75" customHeight="1">
      <c r="C359" s="30"/>
      <c r="D359" s="30"/>
      <c r="E359" s="30"/>
      <c r="F359" s="30"/>
      <c r="G359" s="31"/>
      <c r="I359" s="30"/>
    </row>
    <row r="360" ht="15.75" customHeight="1">
      <c r="C360" s="30"/>
      <c r="D360" s="30"/>
      <c r="E360" s="30"/>
      <c r="F360" s="30"/>
      <c r="G360" s="31"/>
      <c r="I360" s="30"/>
    </row>
    <row r="361" ht="15.75" customHeight="1">
      <c r="C361" s="30"/>
      <c r="D361" s="30"/>
      <c r="E361" s="30"/>
      <c r="F361" s="30"/>
      <c r="G361" s="31"/>
      <c r="I361" s="30"/>
    </row>
    <row r="362" ht="15.75" customHeight="1">
      <c r="C362" s="30"/>
      <c r="D362" s="30"/>
      <c r="E362" s="30"/>
      <c r="F362" s="30"/>
      <c r="G362" s="31"/>
      <c r="I362" s="30"/>
    </row>
    <row r="363" ht="15.75" customHeight="1">
      <c r="C363" s="30"/>
      <c r="D363" s="30"/>
      <c r="E363" s="30"/>
      <c r="F363" s="30"/>
      <c r="G363" s="31"/>
      <c r="I363" s="30"/>
    </row>
    <row r="364" ht="15.75" customHeight="1">
      <c r="C364" s="30"/>
      <c r="D364" s="30"/>
      <c r="E364" s="30"/>
      <c r="F364" s="30"/>
      <c r="G364" s="31"/>
      <c r="I364" s="30"/>
    </row>
    <row r="365" ht="15.75" customHeight="1">
      <c r="C365" s="30"/>
      <c r="D365" s="30"/>
      <c r="E365" s="30"/>
      <c r="F365" s="30"/>
      <c r="G365" s="31"/>
      <c r="I365" s="30"/>
    </row>
    <row r="366" ht="15.75" customHeight="1">
      <c r="C366" s="30"/>
      <c r="D366" s="30"/>
      <c r="E366" s="30"/>
      <c r="F366" s="30"/>
      <c r="G366" s="31"/>
      <c r="I366" s="30"/>
    </row>
    <row r="367" ht="15.75" customHeight="1">
      <c r="C367" s="30"/>
      <c r="D367" s="30"/>
      <c r="E367" s="30"/>
      <c r="F367" s="30"/>
      <c r="G367" s="31"/>
      <c r="I367" s="30"/>
    </row>
    <row r="368" ht="15.75" customHeight="1">
      <c r="C368" s="30"/>
      <c r="D368" s="30"/>
      <c r="E368" s="30"/>
      <c r="F368" s="30"/>
      <c r="G368" s="31"/>
      <c r="I368" s="30"/>
    </row>
    <row r="369" ht="15.75" customHeight="1">
      <c r="C369" s="30"/>
      <c r="D369" s="30"/>
      <c r="E369" s="30"/>
      <c r="F369" s="30"/>
      <c r="G369" s="31"/>
      <c r="I369" s="30"/>
    </row>
    <row r="370" ht="15.75" customHeight="1">
      <c r="C370" s="30"/>
      <c r="D370" s="30"/>
      <c r="E370" s="30"/>
      <c r="F370" s="30"/>
      <c r="G370" s="31"/>
      <c r="I370" s="30"/>
    </row>
    <row r="371" ht="15.75" customHeight="1">
      <c r="C371" s="30"/>
      <c r="D371" s="30"/>
      <c r="E371" s="30"/>
      <c r="F371" s="30"/>
      <c r="G371" s="31"/>
      <c r="I371" s="30"/>
    </row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3:I18">
    <cfRule type="cellIs" dxfId="0" priority="1" operator="greaterThan">
      <formula>0</formula>
    </cfRule>
  </conditionalFormatting>
  <conditionalFormatting sqref="C3:C166">
    <cfRule type="containsBlanks" dxfId="1" priority="2">
      <formula>LEN(TRIM(C3))=0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1.63"/>
    <col customWidth="1" min="2" max="2" width="5.38"/>
    <col customWidth="1" min="3" max="3" width="30.38"/>
    <col customWidth="1" min="4" max="4" width="22.38"/>
    <col customWidth="1" min="5" max="5" width="9.13"/>
    <col customWidth="1" min="6" max="6" width="9.5"/>
    <col customWidth="1" min="7" max="7" width="33.5"/>
    <col customWidth="1" min="8" max="20" width="7.88"/>
    <col customWidth="1" min="22" max="22" width="37.38"/>
    <col customWidth="1" min="23" max="23" width="30.5"/>
  </cols>
  <sheetData>
    <row r="1" ht="15.75" customHeight="1">
      <c r="A1" s="26"/>
      <c r="B1" s="27"/>
      <c r="C1" s="27"/>
      <c r="D1" s="35"/>
      <c r="E1" s="35"/>
      <c r="F1" s="35"/>
      <c r="G1" s="36"/>
      <c r="H1" s="27"/>
      <c r="I1" s="27"/>
      <c r="J1" s="27"/>
      <c r="K1" s="37"/>
      <c r="L1" s="37"/>
      <c r="M1" s="37"/>
      <c r="N1" s="37"/>
      <c r="O1" s="27">
        <v>134.0</v>
      </c>
      <c r="P1" s="27">
        <v>102.0</v>
      </c>
      <c r="Q1" s="27">
        <v>103.0</v>
      </c>
      <c r="R1" s="27">
        <v>126.0</v>
      </c>
      <c r="S1" s="32">
        <v>141.0</v>
      </c>
      <c r="T1" s="38">
        <f>SUM(O1:S1)</f>
        <v>606</v>
      </c>
      <c r="U1" s="30">
        <f>countif(U3:U172,"Open")</f>
        <v>0</v>
      </c>
    </row>
    <row r="2" ht="15.75" customHeight="1">
      <c r="A2" s="39" t="s">
        <v>269</v>
      </c>
      <c r="B2" s="38" t="s">
        <v>270</v>
      </c>
      <c r="C2" s="38" t="s">
        <v>331</v>
      </c>
      <c r="D2" s="40" t="s">
        <v>332</v>
      </c>
      <c r="E2" s="40" t="s">
        <v>333</v>
      </c>
      <c r="F2" s="40" t="s">
        <v>324</v>
      </c>
      <c r="G2" s="41" t="s">
        <v>334</v>
      </c>
      <c r="H2" s="21" t="s">
        <v>7</v>
      </c>
      <c r="I2" s="21" t="s">
        <v>12</v>
      </c>
      <c r="J2" s="21" t="s">
        <v>18</v>
      </c>
      <c r="K2" s="21" t="s">
        <v>23</v>
      </c>
      <c r="L2" s="42" t="s">
        <v>27</v>
      </c>
      <c r="M2" s="21" t="s">
        <v>335</v>
      </c>
      <c r="N2" s="43" t="s">
        <v>336</v>
      </c>
      <c r="O2" s="17" t="s">
        <v>7</v>
      </c>
      <c r="P2" s="17" t="s">
        <v>12</v>
      </c>
      <c r="Q2" s="17" t="s">
        <v>18</v>
      </c>
      <c r="R2" s="17" t="s">
        <v>23</v>
      </c>
      <c r="S2" s="44" t="s">
        <v>27</v>
      </c>
      <c r="T2" s="17" t="s">
        <v>335</v>
      </c>
      <c r="U2" s="45" t="s">
        <v>0</v>
      </c>
      <c r="V2" s="45" t="s">
        <v>337</v>
      </c>
      <c r="W2" s="45" t="s">
        <v>338</v>
      </c>
    </row>
    <row r="3" ht="15.75" customHeight="1">
      <c r="A3" s="26" t="s">
        <v>283</v>
      </c>
      <c r="B3" s="27" t="s">
        <v>98</v>
      </c>
      <c r="C3" s="46" t="s">
        <v>339</v>
      </c>
      <c r="D3" s="35" t="s">
        <v>340</v>
      </c>
      <c r="E3" s="35" t="s">
        <v>341</v>
      </c>
      <c r="F3" s="35" t="s">
        <v>342</v>
      </c>
      <c r="G3" s="47" t="s">
        <v>343</v>
      </c>
      <c r="H3" s="27">
        <v>116.0</v>
      </c>
      <c r="I3" s="27">
        <v>87.0</v>
      </c>
      <c r="J3" s="27">
        <v>94.0</v>
      </c>
      <c r="K3" s="27">
        <v>108.0</v>
      </c>
      <c r="L3" s="32">
        <v>140.0</v>
      </c>
      <c r="M3" s="27">
        <f t="shared" ref="M3:M154" si="2">SUM(H3:K3)</f>
        <v>405</v>
      </c>
      <c r="N3" s="27">
        <v>606.0</v>
      </c>
      <c r="O3" s="48">
        <f t="shared" ref="O3:S3" si="1">H3/O$1</f>
        <v>0.8656716418</v>
      </c>
      <c r="P3" s="48">
        <f t="shared" si="1"/>
        <v>0.8529411765</v>
      </c>
      <c r="Q3" s="48">
        <f t="shared" si="1"/>
        <v>0.9126213592</v>
      </c>
      <c r="R3" s="48">
        <f t="shared" si="1"/>
        <v>0.8571428571</v>
      </c>
      <c r="S3" s="48">
        <f t="shared" si="1"/>
        <v>0.9929078014</v>
      </c>
      <c r="T3" s="49">
        <f t="shared" ref="T3:T166" si="4">M3/N3</f>
        <v>0.6683168317</v>
      </c>
      <c r="U3" s="50" t="s">
        <v>16</v>
      </c>
    </row>
    <row r="4" ht="15.75" customHeight="1">
      <c r="A4" s="26" t="s">
        <v>283</v>
      </c>
      <c r="B4" s="27" t="s">
        <v>101</v>
      </c>
      <c r="C4" s="46" t="s">
        <v>339</v>
      </c>
      <c r="D4" s="35" t="s">
        <v>344</v>
      </c>
      <c r="E4" s="35" t="s">
        <v>341</v>
      </c>
      <c r="F4" s="35" t="s">
        <v>342</v>
      </c>
      <c r="G4" s="36" t="s">
        <v>345</v>
      </c>
      <c r="H4" s="27">
        <v>99.0</v>
      </c>
      <c r="I4" s="27">
        <v>80.0</v>
      </c>
      <c r="J4" s="27">
        <v>77.0</v>
      </c>
      <c r="K4" s="27">
        <v>67.0</v>
      </c>
      <c r="L4" s="32">
        <v>103.0</v>
      </c>
      <c r="M4" s="27">
        <f t="shared" si="2"/>
        <v>323</v>
      </c>
      <c r="N4" s="27">
        <v>606.0</v>
      </c>
      <c r="O4" s="48">
        <f t="shared" ref="O4:S4" si="3">H4/O$1</f>
        <v>0.7388059701</v>
      </c>
      <c r="P4" s="48">
        <f t="shared" si="3"/>
        <v>0.7843137255</v>
      </c>
      <c r="Q4" s="48">
        <f t="shared" si="3"/>
        <v>0.7475728155</v>
      </c>
      <c r="R4" s="48">
        <f t="shared" si="3"/>
        <v>0.5317460317</v>
      </c>
      <c r="S4" s="48">
        <f t="shared" si="3"/>
        <v>0.7304964539</v>
      </c>
      <c r="T4" s="49">
        <f t="shared" si="4"/>
        <v>0.5330033003</v>
      </c>
      <c r="U4" s="50" t="s">
        <v>16</v>
      </c>
    </row>
    <row r="5" ht="15.75" customHeight="1">
      <c r="A5" s="26" t="s">
        <v>283</v>
      </c>
      <c r="B5" s="27" t="s">
        <v>110</v>
      </c>
      <c r="C5" s="46" t="s">
        <v>346</v>
      </c>
      <c r="D5" s="35" t="s">
        <v>347</v>
      </c>
      <c r="E5" s="35" t="s">
        <v>341</v>
      </c>
      <c r="F5" s="35" t="s">
        <v>342</v>
      </c>
      <c r="G5" s="36" t="s">
        <v>348</v>
      </c>
      <c r="H5" s="27">
        <v>126.0</v>
      </c>
      <c r="I5" s="27">
        <v>99.0</v>
      </c>
      <c r="J5" s="27">
        <v>89.0</v>
      </c>
      <c r="K5" s="27">
        <v>99.0</v>
      </c>
      <c r="L5" s="32">
        <v>117.0</v>
      </c>
      <c r="M5" s="27">
        <f t="shared" si="2"/>
        <v>413</v>
      </c>
      <c r="N5" s="27">
        <v>606.0</v>
      </c>
      <c r="O5" s="48">
        <f t="shared" ref="O5:S5" si="5">H5/O$1</f>
        <v>0.9402985075</v>
      </c>
      <c r="P5" s="48">
        <f t="shared" si="5"/>
        <v>0.9705882353</v>
      </c>
      <c r="Q5" s="48">
        <f t="shared" si="5"/>
        <v>0.8640776699</v>
      </c>
      <c r="R5" s="48">
        <f t="shared" si="5"/>
        <v>0.7857142857</v>
      </c>
      <c r="S5" s="48">
        <f t="shared" si="5"/>
        <v>0.829787234</v>
      </c>
      <c r="T5" s="49">
        <f t="shared" si="4"/>
        <v>0.6815181518</v>
      </c>
      <c r="U5" s="50" t="s">
        <v>16</v>
      </c>
    </row>
    <row r="6" ht="15.75" customHeight="1">
      <c r="A6" s="26" t="s">
        <v>283</v>
      </c>
      <c r="B6" s="27" t="s">
        <v>113</v>
      </c>
      <c r="C6" s="46" t="s">
        <v>346</v>
      </c>
      <c r="D6" s="35" t="s">
        <v>349</v>
      </c>
      <c r="E6" s="35" t="s">
        <v>341</v>
      </c>
      <c r="F6" s="35" t="s">
        <v>342</v>
      </c>
      <c r="G6" s="36" t="s">
        <v>350</v>
      </c>
      <c r="H6" s="27">
        <v>129.0</v>
      </c>
      <c r="I6" s="27">
        <v>91.0</v>
      </c>
      <c r="J6" s="27">
        <v>94.0</v>
      </c>
      <c r="K6" s="27">
        <v>105.0</v>
      </c>
      <c r="L6" s="32">
        <v>140.0</v>
      </c>
      <c r="M6" s="27">
        <f t="shared" si="2"/>
        <v>419</v>
      </c>
      <c r="N6" s="27">
        <v>606.0</v>
      </c>
      <c r="O6" s="48">
        <f t="shared" ref="O6:S6" si="6">H6/O$1</f>
        <v>0.9626865672</v>
      </c>
      <c r="P6" s="48">
        <f t="shared" si="6"/>
        <v>0.8921568627</v>
      </c>
      <c r="Q6" s="48">
        <f t="shared" si="6"/>
        <v>0.9126213592</v>
      </c>
      <c r="R6" s="48">
        <f t="shared" si="6"/>
        <v>0.8333333333</v>
      </c>
      <c r="S6" s="48">
        <f t="shared" si="6"/>
        <v>0.9929078014</v>
      </c>
      <c r="T6" s="49">
        <f t="shared" si="4"/>
        <v>0.6914191419</v>
      </c>
      <c r="U6" s="50" t="s">
        <v>16</v>
      </c>
    </row>
    <row r="7" ht="15.75" customHeight="1">
      <c r="A7" s="26" t="s">
        <v>283</v>
      </c>
      <c r="B7" s="27" t="s">
        <v>104</v>
      </c>
      <c r="C7" s="46" t="s">
        <v>339</v>
      </c>
      <c r="D7" s="35" t="s">
        <v>351</v>
      </c>
      <c r="E7" s="35" t="s">
        <v>352</v>
      </c>
      <c r="F7" s="35" t="s">
        <v>342</v>
      </c>
      <c r="G7" s="36" t="s">
        <v>353</v>
      </c>
      <c r="H7" s="27">
        <v>129.0</v>
      </c>
      <c r="I7" s="27">
        <v>99.0</v>
      </c>
      <c r="J7" s="27">
        <v>95.0</v>
      </c>
      <c r="K7" s="27">
        <v>60.0</v>
      </c>
      <c r="L7" s="32">
        <v>0.0</v>
      </c>
      <c r="M7" s="27">
        <f t="shared" si="2"/>
        <v>383</v>
      </c>
      <c r="N7" s="27">
        <v>606.0</v>
      </c>
      <c r="O7" s="48">
        <f t="shared" ref="O7:S7" si="7">H7/O$1</f>
        <v>0.9626865672</v>
      </c>
      <c r="P7" s="48">
        <f t="shared" si="7"/>
        <v>0.9705882353</v>
      </c>
      <c r="Q7" s="48">
        <f t="shared" si="7"/>
        <v>0.9223300971</v>
      </c>
      <c r="R7" s="48">
        <f t="shared" si="7"/>
        <v>0.4761904762</v>
      </c>
      <c r="S7" s="48">
        <f t="shared" si="7"/>
        <v>0</v>
      </c>
      <c r="T7" s="49">
        <f t="shared" si="4"/>
        <v>0.6320132013</v>
      </c>
      <c r="U7" s="50" t="s">
        <v>16</v>
      </c>
    </row>
    <row r="8" ht="15.75" customHeight="1">
      <c r="A8" s="26" t="s">
        <v>283</v>
      </c>
      <c r="B8" s="27" t="s">
        <v>107</v>
      </c>
      <c r="C8" s="46" t="s">
        <v>339</v>
      </c>
      <c r="D8" s="35" t="s">
        <v>354</v>
      </c>
      <c r="E8" s="35" t="s">
        <v>352</v>
      </c>
      <c r="F8" s="35" t="s">
        <v>342</v>
      </c>
      <c r="G8" s="36" t="s">
        <v>355</v>
      </c>
      <c r="H8" s="27">
        <v>119.0</v>
      </c>
      <c r="I8" s="27">
        <v>91.0</v>
      </c>
      <c r="J8" s="27">
        <v>94.0</v>
      </c>
      <c r="K8" s="27">
        <v>100.0</v>
      </c>
      <c r="L8" s="32">
        <v>91.0</v>
      </c>
      <c r="M8" s="27">
        <f t="shared" si="2"/>
        <v>404</v>
      </c>
      <c r="N8" s="27">
        <v>606.0</v>
      </c>
      <c r="O8" s="48">
        <f t="shared" ref="O8:S8" si="8">H8/O$1</f>
        <v>0.8880597015</v>
      </c>
      <c r="P8" s="48">
        <f t="shared" si="8"/>
        <v>0.8921568627</v>
      </c>
      <c r="Q8" s="48">
        <f t="shared" si="8"/>
        <v>0.9126213592</v>
      </c>
      <c r="R8" s="48">
        <f t="shared" si="8"/>
        <v>0.7936507937</v>
      </c>
      <c r="S8" s="48">
        <f t="shared" si="8"/>
        <v>0.6453900709</v>
      </c>
      <c r="T8" s="49">
        <f t="shared" si="4"/>
        <v>0.6666666667</v>
      </c>
      <c r="U8" s="50" t="s">
        <v>16</v>
      </c>
    </row>
    <row r="9" ht="15.75" customHeight="1">
      <c r="A9" s="26" t="s">
        <v>283</v>
      </c>
      <c r="B9" s="27" t="s">
        <v>116</v>
      </c>
      <c r="C9" s="46" t="s">
        <v>346</v>
      </c>
      <c r="D9" s="35" t="s">
        <v>356</v>
      </c>
      <c r="E9" s="35" t="s">
        <v>352</v>
      </c>
      <c r="F9" s="35" t="s">
        <v>342</v>
      </c>
      <c r="G9" s="36" t="s">
        <v>357</v>
      </c>
      <c r="H9" s="27">
        <v>91.0</v>
      </c>
      <c r="I9" s="27">
        <v>77.0</v>
      </c>
      <c r="J9" s="27">
        <v>77.0</v>
      </c>
      <c r="K9" s="27">
        <v>54.0</v>
      </c>
      <c r="L9" s="32">
        <v>50.0</v>
      </c>
      <c r="M9" s="27">
        <f t="shared" si="2"/>
        <v>299</v>
      </c>
      <c r="N9" s="27">
        <v>606.0</v>
      </c>
      <c r="O9" s="48">
        <f t="shared" ref="O9:S9" si="9">H9/O$1</f>
        <v>0.6791044776</v>
      </c>
      <c r="P9" s="48">
        <f t="shared" si="9"/>
        <v>0.7549019608</v>
      </c>
      <c r="Q9" s="48">
        <f t="shared" si="9"/>
        <v>0.7475728155</v>
      </c>
      <c r="R9" s="48">
        <f t="shared" si="9"/>
        <v>0.4285714286</v>
      </c>
      <c r="S9" s="48">
        <f t="shared" si="9"/>
        <v>0.3546099291</v>
      </c>
      <c r="T9" s="49">
        <f t="shared" si="4"/>
        <v>0.4933993399</v>
      </c>
      <c r="U9" s="50" t="s">
        <v>16</v>
      </c>
    </row>
    <row r="10" ht="15.75" customHeight="1">
      <c r="A10" s="26" t="s">
        <v>283</v>
      </c>
      <c r="B10" s="27" t="s">
        <v>119</v>
      </c>
      <c r="C10" s="46" t="s">
        <v>346</v>
      </c>
      <c r="D10" s="35" t="s">
        <v>358</v>
      </c>
      <c r="E10" s="35" t="s">
        <v>352</v>
      </c>
      <c r="F10" s="35" t="s">
        <v>359</v>
      </c>
      <c r="G10" s="47" t="s">
        <v>360</v>
      </c>
      <c r="H10" s="27">
        <v>119.0</v>
      </c>
      <c r="I10" s="27">
        <v>88.0</v>
      </c>
      <c r="J10" s="27">
        <v>67.0</v>
      </c>
      <c r="K10" s="27">
        <v>94.0</v>
      </c>
      <c r="L10" s="32">
        <v>127.0</v>
      </c>
      <c r="M10" s="27">
        <f t="shared" si="2"/>
        <v>368</v>
      </c>
      <c r="N10" s="27">
        <v>606.0</v>
      </c>
      <c r="O10" s="48">
        <f t="shared" ref="O10:S10" si="10">H10/O$1</f>
        <v>0.8880597015</v>
      </c>
      <c r="P10" s="48">
        <f t="shared" si="10"/>
        <v>0.862745098</v>
      </c>
      <c r="Q10" s="48">
        <f t="shared" si="10"/>
        <v>0.6504854369</v>
      </c>
      <c r="R10" s="48">
        <f t="shared" si="10"/>
        <v>0.746031746</v>
      </c>
      <c r="S10" s="48">
        <f t="shared" si="10"/>
        <v>0.9007092199</v>
      </c>
      <c r="T10" s="49">
        <f t="shared" si="4"/>
        <v>0.6072607261</v>
      </c>
      <c r="U10" s="50" t="s">
        <v>10</v>
      </c>
      <c r="V10" s="2" t="s">
        <v>361</v>
      </c>
      <c r="W10" s="50" t="s">
        <v>362</v>
      </c>
    </row>
    <row r="11" ht="15.75" customHeight="1">
      <c r="A11" s="26" t="s">
        <v>296</v>
      </c>
      <c r="B11" s="27" t="s">
        <v>162</v>
      </c>
      <c r="C11" s="46" t="s">
        <v>363</v>
      </c>
      <c r="D11" s="35" t="s">
        <v>364</v>
      </c>
      <c r="E11" s="35" t="s">
        <v>341</v>
      </c>
      <c r="F11" s="35" t="s">
        <v>359</v>
      </c>
      <c r="G11" s="36" t="s">
        <v>365</v>
      </c>
      <c r="H11" s="27">
        <v>122.0</v>
      </c>
      <c r="I11" s="27">
        <v>87.0</v>
      </c>
      <c r="J11" s="27">
        <v>36.0</v>
      </c>
      <c r="K11" s="27">
        <v>69.0</v>
      </c>
      <c r="L11" s="32">
        <v>109.0</v>
      </c>
      <c r="M11" s="27">
        <f t="shared" si="2"/>
        <v>314</v>
      </c>
      <c r="N11" s="27">
        <v>606.0</v>
      </c>
      <c r="O11" s="48">
        <f t="shared" ref="O11:S11" si="11">H11/O$1</f>
        <v>0.9104477612</v>
      </c>
      <c r="P11" s="48">
        <f t="shared" si="11"/>
        <v>0.8529411765</v>
      </c>
      <c r="Q11" s="48">
        <f t="shared" si="11"/>
        <v>0.3495145631</v>
      </c>
      <c r="R11" s="48">
        <f t="shared" si="11"/>
        <v>0.5476190476</v>
      </c>
      <c r="S11" s="48">
        <f t="shared" si="11"/>
        <v>0.7730496454</v>
      </c>
      <c r="T11" s="49">
        <f t="shared" si="4"/>
        <v>0.5181518152</v>
      </c>
      <c r="U11" s="50" t="s">
        <v>16</v>
      </c>
    </row>
    <row r="12" ht="15.75" customHeight="1">
      <c r="A12" s="26" t="s">
        <v>296</v>
      </c>
      <c r="B12" s="27" t="s">
        <v>163</v>
      </c>
      <c r="C12" s="46" t="s">
        <v>363</v>
      </c>
      <c r="D12" s="35" t="s">
        <v>366</v>
      </c>
      <c r="E12" s="35" t="s">
        <v>341</v>
      </c>
      <c r="F12" s="35" t="s">
        <v>342</v>
      </c>
      <c r="G12" s="36" t="s">
        <v>367</v>
      </c>
      <c r="H12" s="27">
        <v>120.0</v>
      </c>
      <c r="I12" s="27">
        <v>96.0</v>
      </c>
      <c r="J12" s="27">
        <v>78.0</v>
      </c>
      <c r="K12" s="27">
        <v>87.0</v>
      </c>
      <c r="L12" s="32">
        <v>131.0</v>
      </c>
      <c r="M12" s="27">
        <f t="shared" si="2"/>
        <v>381</v>
      </c>
      <c r="N12" s="27">
        <v>606.0</v>
      </c>
      <c r="O12" s="48">
        <f t="shared" ref="O12:S12" si="12">H12/O$1</f>
        <v>0.8955223881</v>
      </c>
      <c r="P12" s="48">
        <f t="shared" si="12"/>
        <v>0.9411764706</v>
      </c>
      <c r="Q12" s="48">
        <f t="shared" si="12"/>
        <v>0.7572815534</v>
      </c>
      <c r="R12" s="48">
        <f t="shared" si="12"/>
        <v>0.6904761905</v>
      </c>
      <c r="S12" s="48">
        <f t="shared" si="12"/>
        <v>0.9290780142</v>
      </c>
      <c r="T12" s="49">
        <f t="shared" si="4"/>
        <v>0.6287128713</v>
      </c>
      <c r="U12" s="50" t="s">
        <v>16</v>
      </c>
    </row>
    <row r="13" ht="15.75" customHeight="1">
      <c r="A13" s="26" t="s">
        <v>296</v>
      </c>
      <c r="B13" s="27" t="s">
        <v>166</v>
      </c>
      <c r="C13" s="46" t="s">
        <v>368</v>
      </c>
      <c r="D13" s="35" t="s">
        <v>369</v>
      </c>
      <c r="E13" s="35" t="s">
        <v>341</v>
      </c>
      <c r="F13" s="35" t="s">
        <v>342</v>
      </c>
      <c r="G13" s="36"/>
      <c r="H13" s="27">
        <v>116.0</v>
      </c>
      <c r="I13" s="27">
        <v>90.0</v>
      </c>
      <c r="J13" s="27">
        <v>71.0</v>
      </c>
      <c r="K13" s="27">
        <v>67.0</v>
      </c>
      <c r="L13" s="32">
        <v>133.0</v>
      </c>
      <c r="M13" s="27">
        <f t="shared" si="2"/>
        <v>344</v>
      </c>
      <c r="N13" s="27">
        <v>606.0</v>
      </c>
      <c r="O13" s="48">
        <f t="shared" ref="O13:S13" si="13">H13/O$1</f>
        <v>0.8656716418</v>
      </c>
      <c r="P13" s="48">
        <f t="shared" si="13"/>
        <v>0.8823529412</v>
      </c>
      <c r="Q13" s="48">
        <f t="shared" si="13"/>
        <v>0.6893203883</v>
      </c>
      <c r="R13" s="48">
        <f t="shared" si="13"/>
        <v>0.5317460317</v>
      </c>
      <c r="S13" s="48">
        <f t="shared" si="13"/>
        <v>0.9432624113</v>
      </c>
      <c r="T13" s="49">
        <f t="shared" si="4"/>
        <v>0.5676567657</v>
      </c>
      <c r="U13" s="50" t="s">
        <v>16</v>
      </c>
    </row>
    <row r="14" ht="15.75" customHeight="1">
      <c r="A14" s="26" t="s">
        <v>296</v>
      </c>
      <c r="B14" s="27" t="s">
        <v>167</v>
      </c>
      <c r="C14" s="46" t="s">
        <v>368</v>
      </c>
      <c r="D14" s="35" t="s">
        <v>370</v>
      </c>
      <c r="E14" s="35" t="s">
        <v>341</v>
      </c>
      <c r="F14" s="35" t="s">
        <v>342</v>
      </c>
      <c r="G14" s="36" t="s">
        <v>371</v>
      </c>
      <c r="H14" s="27">
        <v>114.0</v>
      </c>
      <c r="I14" s="27">
        <v>90.0</v>
      </c>
      <c r="J14" s="27">
        <v>72.0</v>
      </c>
      <c r="K14" s="27">
        <v>48.0</v>
      </c>
      <c r="L14" s="32">
        <v>100.0</v>
      </c>
      <c r="M14" s="27">
        <f t="shared" si="2"/>
        <v>324</v>
      </c>
      <c r="N14" s="27">
        <v>606.0</v>
      </c>
      <c r="O14" s="48">
        <f t="shared" ref="O14:S14" si="14">H14/O$1</f>
        <v>0.8507462687</v>
      </c>
      <c r="P14" s="48">
        <f t="shared" si="14"/>
        <v>0.8823529412</v>
      </c>
      <c r="Q14" s="48">
        <f t="shared" si="14"/>
        <v>0.6990291262</v>
      </c>
      <c r="R14" s="48">
        <f t="shared" si="14"/>
        <v>0.380952381</v>
      </c>
      <c r="S14" s="48">
        <f t="shared" si="14"/>
        <v>0.7092198582</v>
      </c>
      <c r="T14" s="49">
        <f t="shared" si="4"/>
        <v>0.5346534653</v>
      </c>
      <c r="U14" s="50" t="s">
        <v>16</v>
      </c>
    </row>
    <row r="15" ht="15.75" customHeight="1">
      <c r="A15" s="26" t="s">
        <v>296</v>
      </c>
      <c r="B15" s="27" t="s">
        <v>171</v>
      </c>
      <c r="C15" s="46" t="s">
        <v>372</v>
      </c>
      <c r="D15" s="35" t="s">
        <v>373</v>
      </c>
      <c r="E15" s="35" t="s">
        <v>341</v>
      </c>
      <c r="F15" s="35" t="s">
        <v>342</v>
      </c>
      <c r="G15" s="36" t="s">
        <v>348</v>
      </c>
      <c r="H15" s="27">
        <v>128.0</v>
      </c>
      <c r="I15" s="27">
        <v>102.0</v>
      </c>
      <c r="J15" s="27">
        <v>101.0</v>
      </c>
      <c r="K15" s="27">
        <v>102.0</v>
      </c>
      <c r="L15" s="32">
        <v>129.0</v>
      </c>
      <c r="M15" s="27">
        <f t="shared" si="2"/>
        <v>433</v>
      </c>
      <c r="N15" s="27">
        <v>606.0</v>
      </c>
      <c r="O15" s="48">
        <f t="shared" ref="O15:S15" si="15">H15/O$1</f>
        <v>0.9552238806</v>
      </c>
      <c r="P15" s="48">
        <f t="shared" si="15"/>
        <v>1</v>
      </c>
      <c r="Q15" s="48">
        <f t="shared" si="15"/>
        <v>0.9805825243</v>
      </c>
      <c r="R15" s="48">
        <f t="shared" si="15"/>
        <v>0.8095238095</v>
      </c>
      <c r="S15" s="48">
        <f t="shared" si="15"/>
        <v>0.914893617</v>
      </c>
      <c r="T15" s="49">
        <f t="shared" si="4"/>
        <v>0.7145214521</v>
      </c>
      <c r="U15" s="50" t="s">
        <v>16</v>
      </c>
    </row>
    <row r="16" ht="15.75" customHeight="1">
      <c r="A16" s="26" t="s">
        <v>296</v>
      </c>
      <c r="B16" s="27" t="s">
        <v>172</v>
      </c>
      <c r="C16" s="46" t="s">
        <v>372</v>
      </c>
      <c r="D16" s="35" t="s">
        <v>374</v>
      </c>
      <c r="E16" s="35" t="s">
        <v>341</v>
      </c>
      <c r="F16" s="35" t="s">
        <v>342</v>
      </c>
      <c r="G16" s="47" t="s">
        <v>375</v>
      </c>
      <c r="H16" s="27">
        <v>100.0</v>
      </c>
      <c r="I16" s="27">
        <v>83.0</v>
      </c>
      <c r="J16" s="27">
        <v>49.0</v>
      </c>
      <c r="K16" s="27">
        <v>71.0</v>
      </c>
      <c r="L16" s="32">
        <v>98.0</v>
      </c>
      <c r="M16" s="27">
        <f t="shared" si="2"/>
        <v>303</v>
      </c>
      <c r="N16" s="27">
        <v>606.0</v>
      </c>
      <c r="O16" s="48">
        <f t="shared" ref="O16:S16" si="16">H16/O$1</f>
        <v>0.7462686567</v>
      </c>
      <c r="P16" s="48">
        <f t="shared" si="16"/>
        <v>0.8137254902</v>
      </c>
      <c r="Q16" s="48">
        <f t="shared" si="16"/>
        <v>0.4757281553</v>
      </c>
      <c r="R16" s="48">
        <f t="shared" si="16"/>
        <v>0.5634920635</v>
      </c>
      <c r="S16" s="48">
        <f t="shared" si="16"/>
        <v>0.695035461</v>
      </c>
      <c r="T16" s="49">
        <f t="shared" si="4"/>
        <v>0.5</v>
      </c>
      <c r="U16" s="50" t="s">
        <v>16</v>
      </c>
    </row>
    <row r="17" ht="15.75" customHeight="1">
      <c r="A17" s="26" t="s">
        <v>296</v>
      </c>
      <c r="B17" s="27" t="s">
        <v>164</v>
      </c>
      <c r="C17" s="46" t="s">
        <v>363</v>
      </c>
      <c r="D17" s="35" t="s">
        <v>376</v>
      </c>
      <c r="E17" s="35" t="s">
        <v>352</v>
      </c>
      <c r="F17" s="35" t="s">
        <v>359</v>
      </c>
      <c r="G17" s="36" t="s">
        <v>353</v>
      </c>
      <c r="H17" s="27">
        <v>123.0</v>
      </c>
      <c r="I17" s="27">
        <v>96.0</v>
      </c>
      <c r="J17" s="27">
        <v>71.0</v>
      </c>
      <c r="K17" s="27">
        <v>86.0</v>
      </c>
      <c r="L17" s="32">
        <v>122.0</v>
      </c>
      <c r="M17" s="27">
        <f t="shared" si="2"/>
        <v>376</v>
      </c>
      <c r="N17" s="27">
        <v>606.0</v>
      </c>
      <c r="O17" s="48">
        <f t="shared" ref="O17:S17" si="17">H17/O$1</f>
        <v>0.9179104478</v>
      </c>
      <c r="P17" s="48">
        <f t="shared" si="17"/>
        <v>0.9411764706</v>
      </c>
      <c r="Q17" s="48">
        <f t="shared" si="17"/>
        <v>0.6893203883</v>
      </c>
      <c r="R17" s="48">
        <f t="shared" si="17"/>
        <v>0.6825396825</v>
      </c>
      <c r="S17" s="48">
        <f t="shared" si="17"/>
        <v>0.865248227</v>
      </c>
      <c r="T17" s="49">
        <f t="shared" si="4"/>
        <v>0.6204620462</v>
      </c>
      <c r="U17" s="50" t="s">
        <v>16</v>
      </c>
    </row>
    <row r="18" ht="15.75" customHeight="1">
      <c r="A18" s="26" t="s">
        <v>296</v>
      </c>
      <c r="B18" s="27" t="s">
        <v>165</v>
      </c>
      <c r="C18" s="46" t="s">
        <v>363</v>
      </c>
      <c r="D18" s="35" t="s">
        <v>377</v>
      </c>
      <c r="E18" s="35" t="s">
        <v>352</v>
      </c>
      <c r="F18" s="35" t="s">
        <v>378</v>
      </c>
      <c r="G18" s="36" t="s">
        <v>379</v>
      </c>
      <c r="H18" s="27">
        <v>124.0</v>
      </c>
      <c r="I18" s="27">
        <v>92.0</v>
      </c>
      <c r="J18" s="27">
        <v>87.0</v>
      </c>
      <c r="K18" s="27">
        <v>90.0</v>
      </c>
      <c r="L18" s="32">
        <v>106.0</v>
      </c>
      <c r="M18" s="27">
        <f t="shared" si="2"/>
        <v>393</v>
      </c>
      <c r="N18" s="27">
        <v>606.0</v>
      </c>
      <c r="O18" s="48">
        <f t="shared" ref="O18:S18" si="18">H18/O$1</f>
        <v>0.9253731343</v>
      </c>
      <c r="P18" s="48">
        <f t="shared" si="18"/>
        <v>0.9019607843</v>
      </c>
      <c r="Q18" s="48">
        <f t="shared" si="18"/>
        <v>0.8446601942</v>
      </c>
      <c r="R18" s="48">
        <f t="shared" si="18"/>
        <v>0.7142857143</v>
      </c>
      <c r="S18" s="48">
        <f t="shared" si="18"/>
        <v>0.7517730496</v>
      </c>
      <c r="T18" s="49">
        <f t="shared" si="4"/>
        <v>0.6485148515</v>
      </c>
      <c r="U18" s="50" t="s">
        <v>16</v>
      </c>
    </row>
    <row r="19" ht="15.75" customHeight="1">
      <c r="A19" s="26" t="s">
        <v>296</v>
      </c>
      <c r="B19" s="27" t="s">
        <v>168</v>
      </c>
      <c r="C19" s="46" t="s">
        <v>368</v>
      </c>
      <c r="D19" s="35" t="s">
        <v>380</v>
      </c>
      <c r="E19" s="35" t="s">
        <v>352</v>
      </c>
      <c r="F19" s="35" t="s">
        <v>342</v>
      </c>
      <c r="G19" s="36" t="s">
        <v>357</v>
      </c>
      <c r="H19" s="27">
        <v>126.0</v>
      </c>
      <c r="I19" s="27">
        <v>100.0</v>
      </c>
      <c r="J19" s="27">
        <v>86.0</v>
      </c>
      <c r="K19" s="27">
        <v>107.0</v>
      </c>
      <c r="L19" s="32">
        <v>138.0</v>
      </c>
      <c r="M19" s="27">
        <f t="shared" si="2"/>
        <v>419</v>
      </c>
      <c r="N19" s="27">
        <v>606.0</v>
      </c>
      <c r="O19" s="48">
        <f t="shared" ref="O19:S19" si="19">H19/O$1</f>
        <v>0.9402985075</v>
      </c>
      <c r="P19" s="48">
        <f t="shared" si="19"/>
        <v>0.9803921569</v>
      </c>
      <c r="Q19" s="48">
        <f t="shared" si="19"/>
        <v>0.8349514563</v>
      </c>
      <c r="R19" s="48">
        <f t="shared" si="19"/>
        <v>0.8492063492</v>
      </c>
      <c r="S19" s="48">
        <f t="shared" si="19"/>
        <v>0.9787234043</v>
      </c>
      <c r="T19" s="49">
        <f t="shared" si="4"/>
        <v>0.6914191419</v>
      </c>
      <c r="U19" s="50" t="s">
        <v>16</v>
      </c>
    </row>
    <row r="20" ht="15.75" customHeight="1">
      <c r="A20" s="26" t="s">
        <v>296</v>
      </c>
      <c r="B20" s="27" t="s">
        <v>169</v>
      </c>
      <c r="C20" s="46" t="s">
        <v>368</v>
      </c>
      <c r="D20" s="35" t="s">
        <v>381</v>
      </c>
      <c r="E20" s="35" t="s">
        <v>352</v>
      </c>
      <c r="F20" s="35" t="s">
        <v>342</v>
      </c>
      <c r="G20" s="36" t="s">
        <v>350</v>
      </c>
      <c r="H20" s="27">
        <v>105.0</v>
      </c>
      <c r="I20" s="27">
        <v>65.0</v>
      </c>
      <c r="J20" s="27">
        <v>75.0</v>
      </c>
      <c r="K20" s="27">
        <v>88.0</v>
      </c>
      <c r="L20" s="32">
        <v>98.0</v>
      </c>
      <c r="M20" s="27">
        <f t="shared" si="2"/>
        <v>333</v>
      </c>
      <c r="N20" s="27">
        <v>606.0</v>
      </c>
      <c r="O20" s="48">
        <f t="shared" ref="O20:S20" si="20">H20/O$1</f>
        <v>0.7835820896</v>
      </c>
      <c r="P20" s="48">
        <f t="shared" si="20"/>
        <v>0.637254902</v>
      </c>
      <c r="Q20" s="48">
        <f t="shared" si="20"/>
        <v>0.7281553398</v>
      </c>
      <c r="R20" s="48">
        <f t="shared" si="20"/>
        <v>0.6984126984</v>
      </c>
      <c r="S20" s="48">
        <f t="shared" si="20"/>
        <v>0.695035461</v>
      </c>
      <c r="T20" s="49">
        <f t="shared" si="4"/>
        <v>0.5495049505</v>
      </c>
      <c r="U20" s="50" t="s">
        <v>16</v>
      </c>
    </row>
    <row r="21" ht="15.75" customHeight="1">
      <c r="A21" s="26" t="s">
        <v>296</v>
      </c>
      <c r="B21" s="27" t="s">
        <v>170</v>
      </c>
      <c r="C21" s="46" t="s">
        <v>372</v>
      </c>
      <c r="D21" s="35" t="s">
        <v>382</v>
      </c>
      <c r="E21" s="35" t="s">
        <v>352</v>
      </c>
      <c r="F21" s="35" t="s">
        <v>383</v>
      </c>
      <c r="G21" s="36" t="s">
        <v>384</v>
      </c>
      <c r="H21" s="27">
        <v>115.0</v>
      </c>
      <c r="I21" s="27">
        <v>97.0</v>
      </c>
      <c r="J21" s="27">
        <v>88.0</v>
      </c>
      <c r="K21" s="27">
        <v>107.0</v>
      </c>
      <c r="L21" s="32">
        <v>126.0</v>
      </c>
      <c r="M21" s="27">
        <f t="shared" si="2"/>
        <v>407</v>
      </c>
      <c r="N21" s="27">
        <v>606.0</v>
      </c>
      <c r="O21" s="48">
        <f t="shared" ref="O21:S21" si="21">H21/O$1</f>
        <v>0.8582089552</v>
      </c>
      <c r="P21" s="48">
        <f t="shared" si="21"/>
        <v>0.9509803922</v>
      </c>
      <c r="Q21" s="48">
        <f t="shared" si="21"/>
        <v>0.854368932</v>
      </c>
      <c r="R21" s="48">
        <f t="shared" si="21"/>
        <v>0.8492063492</v>
      </c>
      <c r="S21" s="48">
        <f t="shared" si="21"/>
        <v>0.8936170213</v>
      </c>
      <c r="T21" s="49">
        <f t="shared" si="4"/>
        <v>0.6716171617</v>
      </c>
      <c r="U21" s="50" t="s">
        <v>16</v>
      </c>
    </row>
    <row r="22" ht="15.75" customHeight="1">
      <c r="A22" s="26" t="s">
        <v>296</v>
      </c>
      <c r="B22" s="27" t="s">
        <v>173</v>
      </c>
      <c r="C22" s="46" t="s">
        <v>372</v>
      </c>
      <c r="D22" s="35" t="s">
        <v>385</v>
      </c>
      <c r="E22" s="35" t="s">
        <v>352</v>
      </c>
      <c r="F22" s="35" t="s">
        <v>383</v>
      </c>
      <c r="G22" s="36" t="s">
        <v>386</v>
      </c>
      <c r="H22" s="27">
        <v>91.0</v>
      </c>
      <c r="I22" s="27">
        <v>97.0</v>
      </c>
      <c r="J22" s="27">
        <v>94.0</v>
      </c>
      <c r="K22" s="27">
        <v>115.0</v>
      </c>
      <c r="L22" s="32">
        <v>140.0</v>
      </c>
      <c r="M22" s="27">
        <f t="shared" si="2"/>
        <v>397</v>
      </c>
      <c r="N22" s="27">
        <v>606.0</v>
      </c>
      <c r="O22" s="48">
        <f t="shared" ref="O22:S22" si="22">H22/O$1</f>
        <v>0.6791044776</v>
      </c>
      <c r="P22" s="48">
        <f t="shared" si="22"/>
        <v>0.9509803922</v>
      </c>
      <c r="Q22" s="48">
        <f t="shared" si="22"/>
        <v>0.9126213592</v>
      </c>
      <c r="R22" s="48">
        <f t="shared" si="22"/>
        <v>0.9126984127</v>
      </c>
      <c r="S22" s="48">
        <f t="shared" si="22"/>
        <v>0.9929078014</v>
      </c>
      <c r="T22" s="49">
        <f t="shared" si="4"/>
        <v>0.6551155116</v>
      </c>
      <c r="U22" s="50" t="s">
        <v>16</v>
      </c>
    </row>
    <row r="23" ht="15.75" customHeight="1">
      <c r="A23" s="26" t="s">
        <v>297</v>
      </c>
      <c r="B23" s="27" t="s">
        <v>206</v>
      </c>
      <c r="C23" s="46" t="s">
        <v>387</v>
      </c>
      <c r="D23" s="35" t="s">
        <v>388</v>
      </c>
      <c r="E23" s="35" t="s">
        <v>341</v>
      </c>
      <c r="F23" s="35" t="s">
        <v>342</v>
      </c>
      <c r="G23" s="36" t="s">
        <v>355</v>
      </c>
      <c r="H23" s="27">
        <v>109.0</v>
      </c>
      <c r="I23" s="27">
        <v>83.0</v>
      </c>
      <c r="J23" s="27">
        <v>68.0</v>
      </c>
      <c r="K23" s="27">
        <v>94.0</v>
      </c>
      <c r="L23" s="32">
        <v>104.0</v>
      </c>
      <c r="M23" s="27">
        <f t="shared" si="2"/>
        <v>354</v>
      </c>
      <c r="N23" s="27">
        <v>606.0</v>
      </c>
      <c r="O23" s="48">
        <f t="shared" ref="O23:S23" si="23">H23/O$1</f>
        <v>0.8134328358</v>
      </c>
      <c r="P23" s="48">
        <f t="shared" si="23"/>
        <v>0.8137254902</v>
      </c>
      <c r="Q23" s="48">
        <f t="shared" si="23"/>
        <v>0.6601941748</v>
      </c>
      <c r="R23" s="48">
        <f t="shared" si="23"/>
        <v>0.746031746</v>
      </c>
      <c r="S23" s="48">
        <f t="shared" si="23"/>
        <v>0.7375886525</v>
      </c>
      <c r="T23" s="49">
        <f t="shared" si="4"/>
        <v>0.5841584158</v>
      </c>
      <c r="U23" s="50" t="s">
        <v>16</v>
      </c>
    </row>
    <row r="24" ht="15.75" customHeight="1">
      <c r="A24" s="26" t="s">
        <v>297</v>
      </c>
      <c r="B24" s="27" t="s">
        <v>208</v>
      </c>
      <c r="C24" s="46" t="s">
        <v>387</v>
      </c>
      <c r="D24" s="35" t="s">
        <v>389</v>
      </c>
      <c r="E24" s="35" t="s">
        <v>341</v>
      </c>
      <c r="F24" s="35" t="s">
        <v>342</v>
      </c>
      <c r="G24" s="36" t="s">
        <v>353</v>
      </c>
      <c r="H24" s="27">
        <v>133.0</v>
      </c>
      <c r="I24" s="27">
        <v>96.0</v>
      </c>
      <c r="J24" s="27">
        <v>92.0</v>
      </c>
      <c r="K24" s="27">
        <v>96.0</v>
      </c>
      <c r="L24" s="32">
        <v>110.0</v>
      </c>
      <c r="M24" s="27">
        <f t="shared" si="2"/>
        <v>417</v>
      </c>
      <c r="N24" s="27">
        <v>606.0</v>
      </c>
      <c r="O24" s="48">
        <f t="shared" ref="O24:S24" si="24">H24/O$1</f>
        <v>0.9925373134</v>
      </c>
      <c r="P24" s="48">
        <f t="shared" si="24"/>
        <v>0.9411764706</v>
      </c>
      <c r="Q24" s="48">
        <f t="shared" si="24"/>
        <v>0.8932038835</v>
      </c>
      <c r="R24" s="48">
        <f t="shared" si="24"/>
        <v>0.7619047619</v>
      </c>
      <c r="S24" s="48">
        <f t="shared" si="24"/>
        <v>0.780141844</v>
      </c>
      <c r="T24" s="49">
        <f t="shared" si="4"/>
        <v>0.6881188119</v>
      </c>
      <c r="U24" s="50" t="s">
        <v>16</v>
      </c>
    </row>
    <row r="25" ht="15.75" customHeight="1">
      <c r="A25" s="26" t="s">
        <v>297</v>
      </c>
      <c r="B25" s="27" t="s">
        <v>238</v>
      </c>
      <c r="C25" s="46" t="s">
        <v>390</v>
      </c>
      <c r="D25" s="35" t="s">
        <v>391</v>
      </c>
      <c r="E25" s="35" t="s">
        <v>341</v>
      </c>
      <c r="F25" s="35" t="s">
        <v>342</v>
      </c>
      <c r="G25" s="36" t="s">
        <v>392</v>
      </c>
      <c r="H25" s="27">
        <v>110.0</v>
      </c>
      <c r="I25" s="27">
        <v>87.0</v>
      </c>
      <c r="J25" s="27">
        <v>64.0</v>
      </c>
      <c r="K25" s="27">
        <v>68.0</v>
      </c>
      <c r="L25" s="32">
        <v>84.0</v>
      </c>
      <c r="M25" s="27">
        <f t="shared" si="2"/>
        <v>329</v>
      </c>
      <c r="N25" s="27">
        <v>606.0</v>
      </c>
      <c r="O25" s="48">
        <f t="shared" ref="O25:S25" si="25">H25/O$1</f>
        <v>0.8208955224</v>
      </c>
      <c r="P25" s="48">
        <f t="shared" si="25"/>
        <v>0.8529411765</v>
      </c>
      <c r="Q25" s="48">
        <f t="shared" si="25"/>
        <v>0.6213592233</v>
      </c>
      <c r="R25" s="48">
        <f t="shared" si="25"/>
        <v>0.5396825397</v>
      </c>
      <c r="S25" s="48">
        <f t="shared" si="25"/>
        <v>0.5957446809</v>
      </c>
      <c r="T25" s="49">
        <f t="shared" si="4"/>
        <v>0.5429042904</v>
      </c>
      <c r="U25" s="50" t="s">
        <v>10</v>
      </c>
      <c r="V25" s="50" t="s">
        <v>393</v>
      </c>
      <c r="W25" s="50" t="s">
        <v>362</v>
      </c>
    </row>
    <row r="26" ht="15.75" customHeight="1">
      <c r="A26" s="26" t="s">
        <v>297</v>
      </c>
      <c r="B26" s="27" t="s">
        <v>240</v>
      </c>
      <c r="C26" s="46" t="s">
        <v>390</v>
      </c>
      <c r="D26" s="35" t="s">
        <v>394</v>
      </c>
      <c r="E26" s="35" t="s">
        <v>341</v>
      </c>
      <c r="F26" s="35" t="s">
        <v>342</v>
      </c>
      <c r="G26" s="47" t="s">
        <v>395</v>
      </c>
      <c r="H26" s="27">
        <v>112.0</v>
      </c>
      <c r="I26" s="27">
        <v>94.0</v>
      </c>
      <c r="J26" s="27">
        <v>84.0</v>
      </c>
      <c r="K26" s="27">
        <v>97.0</v>
      </c>
      <c r="L26" s="32">
        <v>139.0</v>
      </c>
      <c r="M26" s="27">
        <f t="shared" si="2"/>
        <v>387</v>
      </c>
      <c r="N26" s="27">
        <v>606.0</v>
      </c>
      <c r="O26" s="48">
        <f t="shared" ref="O26:S26" si="26">H26/O$1</f>
        <v>0.8358208955</v>
      </c>
      <c r="P26" s="48">
        <f t="shared" si="26"/>
        <v>0.9215686275</v>
      </c>
      <c r="Q26" s="48">
        <f t="shared" si="26"/>
        <v>0.8155339806</v>
      </c>
      <c r="R26" s="48">
        <f t="shared" si="26"/>
        <v>0.7698412698</v>
      </c>
      <c r="S26" s="48">
        <f t="shared" si="26"/>
        <v>0.9858156028</v>
      </c>
      <c r="T26" s="49">
        <f t="shared" si="4"/>
        <v>0.6386138614</v>
      </c>
      <c r="U26" s="50" t="s">
        <v>16</v>
      </c>
    </row>
    <row r="27" ht="15.75" customHeight="1">
      <c r="A27" s="26" t="s">
        <v>297</v>
      </c>
      <c r="B27" s="27" t="s">
        <v>242</v>
      </c>
      <c r="C27" s="46" t="s">
        <v>396</v>
      </c>
      <c r="D27" s="35" t="s">
        <v>397</v>
      </c>
      <c r="E27" s="35" t="s">
        <v>341</v>
      </c>
      <c r="F27" s="35" t="s">
        <v>342</v>
      </c>
      <c r="G27" s="47" t="s">
        <v>360</v>
      </c>
      <c r="H27" s="27">
        <v>119.0</v>
      </c>
      <c r="I27" s="27">
        <v>86.0</v>
      </c>
      <c r="J27" s="27">
        <v>61.0</v>
      </c>
      <c r="K27" s="27">
        <v>73.0</v>
      </c>
      <c r="L27" s="32">
        <v>112.0</v>
      </c>
      <c r="M27" s="27">
        <f t="shared" si="2"/>
        <v>339</v>
      </c>
      <c r="N27" s="27">
        <v>606.0</v>
      </c>
      <c r="O27" s="48">
        <f t="shared" ref="O27:S27" si="27">H27/O$1</f>
        <v>0.8880597015</v>
      </c>
      <c r="P27" s="48">
        <f t="shared" si="27"/>
        <v>0.8431372549</v>
      </c>
      <c r="Q27" s="48">
        <f t="shared" si="27"/>
        <v>0.5922330097</v>
      </c>
      <c r="R27" s="48">
        <f t="shared" si="27"/>
        <v>0.5793650794</v>
      </c>
      <c r="S27" s="48">
        <f t="shared" si="27"/>
        <v>0.7943262411</v>
      </c>
      <c r="T27" s="49">
        <f t="shared" si="4"/>
        <v>0.5594059406</v>
      </c>
      <c r="U27" s="50" t="s">
        <v>16</v>
      </c>
    </row>
    <row r="28" ht="15.75" customHeight="1">
      <c r="A28" s="26" t="s">
        <v>297</v>
      </c>
      <c r="B28" s="27" t="s">
        <v>243</v>
      </c>
      <c r="C28" s="46" t="s">
        <v>396</v>
      </c>
      <c r="D28" s="35" t="s">
        <v>398</v>
      </c>
      <c r="E28" s="35" t="s">
        <v>341</v>
      </c>
      <c r="F28" s="35" t="s">
        <v>342</v>
      </c>
      <c r="G28" s="47" t="s">
        <v>343</v>
      </c>
      <c r="H28" s="27">
        <v>118.0</v>
      </c>
      <c r="I28" s="27">
        <v>98.0</v>
      </c>
      <c r="J28" s="27">
        <v>87.0</v>
      </c>
      <c r="K28" s="27">
        <v>89.0</v>
      </c>
      <c r="L28" s="32">
        <v>98.0</v>
      </c>
      <c r="M28" s="27">
        <f t="shared" si="2"/>
        <v>392</v>
      </c>
      <c r="N28" s="27">
        <v>606.0</v>
      </c>
      <c r="O28" s="48">
        <f t="shared" ref="O28:S28" si="28">H28/O$1</f>
        <v>0.8805970149</v>
      </c>
      <c r="P28" s="48">
        <f t="shared" si="28"/>
        <v>0.9607843137</v>
      </c>
      <c r="Q28" s="48">
        <f t="shared" si="28"/>
        <v>0.8446601942</v>
      </c>
      <c r="R28" s="48">
        <f t="shared" si="28"/>
        <v>0.7063492063</v>
      </c>
      <c r="S28" s="48">
        <f t="shared" si="28"/>
        <v>0.695035461</v>
      </c>
      <c r="T28" s="49">
        <f t="shared" si="4"/>
        <v>0.6468646865</v>
      </c>
      <c r="U28" s="50" t="s">
        <v>16</v>
      </c>
    </row>
    <row r="29" ht="15.75" customHeight="1">
      <c r="A29" s="26" t="s">
        <v>297</v>
      </c>
      <c r="B29" s="27" t="s">
        <v>207</v>
      </c>
      <c r="C29" s="46" t="s">
        <v>387</v>
      </c>
      <c r="D29" s="35" t="s">
        <v>399</v>
      </c>
      <c r="E29" s="35" t="s">
        <v>352</v>
      </c>
      <c r="F29" s="35" t="s">
        <v>342</v>
      </c>
      <c r="G29" s="36"/>
      <c r="H29" s="27">
        <v>131.0</v>
      </c>
      <c r="I29" s="27">
        <v>102.0</v>
      </c>
      <c r="J29" s="27">
        <v>76.0</v>
      </c>
      <c r="K29" s="27">
        <v>108.0</v>
      </c>
      <c r="L29" s="32">
        <v>107.0</v>
      </c>
      <c r="M29" s="27">
        <f t="shared" si="2"/>
        <v>417</v>
      </c>
      <c r="N29" s="27">
        <v>606.0</v>
      </c>
      <c r="O29" s="48">
        <f t="shared" ref="O29:S29" si="29">H29/O$1</f>
        <v>0.9776119403</v>
      </c>
      <c r="P29" s="48">
        <f t="shared" si="29"/>
        <v>1</v>
      </c>
      <c r="Q29" s="48">
        <f t="shared" si="29"/>
        <v>0.7378640777</v>
      </c>
      <c r="R29" s="48">
        <f t="shared" si="29"/>
        <v>0.8571428571</v>
      </c>
      <c r="S29" s="48">
        <f t="shared" si="29"/>
        <v>0.7588652482</v>
      </c>
      <c r="T29" s="49">
        <f t="shared" si="4"/>
        <v>0.6881188119</v>
      </c>
      <c r="U29" s="50" t="s">
        <v>16</v>
      </c>
    </row>
    <row r="30" ht="15.75" customHeight="1">
      <c r="A30" s="26" t="s">
        <v>297</v>
      </c>
      <c r="B30" s="27" t="s">
        <v>209</v>
      </c>
      <c r="C30" s="46" t="s">
        <v>387</v>
      </c>
      <c r="D30" s="35" t="s">
        <v>400</v>
      </c>
      <c r="E30" s="35" t="s">
        <v>352</v>
      </c>
      <c r="F30" s="35" t="s">
        <v>342</v>
      </c>
      <c r="G30" s="36" t="s">
        <v>401</v>
      </c>
      <c r="H30" s="27">
        <v>125.0</v>
      </c>
      <c r="I30" s="27">
        <v>83.0</v>
      </c>
      <c r="J30" s="27">
        <v>90.0</v>
      </c>
      <c r="K30" s="27">
        <v>112.0</v>
      </c>
      <c r="L30" s="32">
        <v>117.0</v>
      </c>
      <c r="M30" s="27">
        <f t="shared" si="2"/>
        <v>410</v>
      </c>
      <c r="N30" s="27">
        <v>606.0</v>
      </c>
      <c r="O30" s="48">
        <f t="shared" ref="O30:S30" si="30">H30/O$1</f>
        <v>0.9328358209</v>
      </c>
      <c r="P30" s="48">
        <f t="shared" si="30"/>
        <v>0.8137254902</v>
      </c>
      <c r="Q30" s="48">
        <f t="shared" si="30"/>
        <v>0.8737864078</v>
      </c>
      <c r="R30" s="48">
        <f t="shared" si="30"/>
        <v>0.8888888889</v>
      </c>
      <c r="S30" s="48">
        <f t="shared" si="30"/>
        <v>0.829787234</v>
      </c>
      <c r="T30" s="49">
        <f t="shared" si="4"/>
        <v>0.6765676568</v>
      </c>
      <c r="U30" s="50" t="s">
        <v>16</v>
      </c>
    </row>
    <row r="31" ht="15.75" customHeight="1">
      <c r="A31" s="26" t="s">
        <v>297</v>
      </c>
      <c r="B31" s="27" t="s">
        <v>239</v>
      </c>
      <c r="C31" s="46" t="s">
        <v>390</v>
      </c>
      <c r="D31" s="35" t="s">
        <v>402</v>
      </c>
      <c r="E31" s="35" t="s">
        <v>352</v>
      </c>
      <c r="F31" s="35" t="s">
        <v>342</v>
      </c>
      <c r="G31" s="36" t="s">
        <v>403</v>
      </c>
      <c r="H31" s="27">
        <v>109.0</v>
      </c>
      <c r="I31" s="27">
        <v>85.0</v>
      </c>
      <c r="J31" s="27">
        <v>51.0</v>
      </c>
      <c r="K31" s="27">
        <v>41.0</v>
      </c>
      <c r="L31" s="32">
        <v>84.0</v>
      </c>
      <c r="M31" s="27">
        <f t="shared" si="2"/>
        <v>286</v>
      </c>
      <c r="N31" s="27">
        <v>606.0</v>
      </c>
      <c r="O31" s="48">
        <f t="shared" ref="O31:S31" si="31">H31/O$1</f>
        <v>0.8134328358</v>
      </c>
      <c r="P31" s="48">
        <f t="shared" si="31"/>
        <v>0.8333333333</v>
      </c>
      <c r="Q31" s="48">
        <f t="shared" si="31"/>
        <v>0.4951456311</v>
      </c>
      <c r="R31" s="48">
        <f t="shared" si="31"/>
        <v>0.3253968254</v>
      </c>
      <c r="S31" s="48">
        <f t="shared" si="31"/>
        <v>0.5957446809</v>
      </c>
      <c r="T31" s="49">
        <f t="shared" si="4"/>
        <v>0.4719471947</v>
      </c>
      <c r="U31" s="50" t="s">
        <v>16</v>
      </c>
    </row>
    <row r="32" ht="15.75" customHeight="1">
      <c r="A32" s="26" t="s">
        <v>297</v>
      </c>
      <c r="B32" s="27" t="s">
        <v>241</v>
      </c>
      <c r="C32" s="46" t="s">
        <v>390</v>
      </c>
      <c r="D32" s="35" t="s">
        <v>404</v>
      </c>
      <c r="E32" s="35" t="s">
        <v>352</v>
      </c>
      <c r="F32" s="35" t="s">
        <v>342</v>
      </c>
      <c r="G32" s="36" t="s">
        <v>355</v>
      </c>
      <c r="H32" s="27">
        <v>106.0</v>
      </c>
      <c r="I32" s="27">
        <v>73.0</v>
      </c>
      <c r="J32" s="27">
        <v>64.0</v>
      </c>
      <c r="K32" s="27">
        <v>45.0</v>
      </c>
      <c r="L32" s="32">
        <v>26.0</v>
      </c>
      <c r="M32" s="27">
        <f t="shared" si="2"/>
        <v>288</v>
      </c>
      <c r="N32" s="27">
        <v>606.0</v>
      </c>
      <c r="O32" s="48">
        <f t="shared" ref="O32:S32" si="32">H32/O$1</f>
        <v>0.7910447761</v>
      </c>
      <c r="P32" s="48">
        <f t="shared" si="32"/>
        <v>0.7156862745</v>
      </c>
      <c r="Q32" s="48">
        <f t="shared" si="32"/>
        <v>0.6213592233</v>
      </c>
      <c r="R32" s="48">
        <f t="shared" si="32"/>
        <v>0.3571428571</v>
      </c>
      <c r="S32" s="48">
        <f t="shared" si="32"/>
        <v>0.1843971631</v>
      </c>
      <c r="T32" s="49">
        <f t="shared" si="4"/>
        <v>0.4752475248</v>
      </c>
      <c r="U32" s="50" t="s">
        <v>16</v>
      </c>
    </row>
    <row r="33" ht="15.75" customHeight="1">
      <c r="A33" s="26" t="s">
        <v>297</v>
      </c>
      <c r="B33" s="27" t="s">
        <v>244</v>
      </c>
      <c r="C33" s="46" t="s">
        <v>396</v>
      </c>
      <c r="D33" s="35" t="s">
        <v>405</v>
      </c>
      <c r="E33" s="35" t="s">
        <v>352</v>
      </c>
      <c r="F33" s="35" t="s">
        <v>378</v>
      </c>
      <c r="G33" s="47" t="s">
        <v>406</v>
      </c>
      <c r="H33" s="27">
        <v>120.0</v>
      </c>
      <c r="I33" s="27">
        <v>92.0</v>
      </c>
      <c r="J33" s="27">
        <v>96.0</v>
      </c>
      <c r="K33" s="27">
        <v>110.0</v>
      </c>
      <c r="L33" s="32">
        <v>122.0</v>
      </c>
      <c r="M33" s="27">
        <f t="shared" si="2"/>
        <v>418</v>
      </c>
      <c r="N33" s="27">
        <v>606.0</v>
      </c>
      <c r="O33" s="48">
        <f t="shared" ref="O33:S33" si="33">H33/O$1</f>
        <v>0.8955223881</v>
      </c>
      <c r="P33" s="48">
        <f t="shared" si="33"/>
        <v>0.9019607843</v>
      </c>
      <c r="Q33" s="48">
        <f t="shared" si="33"/>
        <v>0.932038835</v>
      </c>
      <c r="R33" s="48">
        <f t="shared" si="33"/>
        <v>0.873015873</v>
      </c>
      <c r="S33" s="48">
        <f t="shared" si="33"/>
        <v>0.865248227</v>
      </c>
      <c r="T33" s="49">
        <f t="shared" si="4"/>
        <v>0.6897689769</v>
      </c>
      <c r="U33" s="50" t="s">
        <v>16</v>
      </c>
    </row>
    <row r="34" ht="15.75" customHeight="1">
      <c r="A34" s="26" t="s">
        <v>297</v>
      </c>
      <c r="B34" s="27" t="s">
        <v>245</v>
      </c>
      <c r="C34" s="46" t="s">
        <v>396</v>
      </c>
      <c r="D34" s="35"/>
      <c r="E34" s="35"/>
      <c r="F34" s="35"/>
      <c r="G34" s="36"/>
      <c r="H34" s="27"/>
      <c r="I34" s="27"/>
      <c r="J34" s="27"/>
      <c r="K34" s="27"/>
      <c r="L34" s="27"/>
      <c r="M34" s="27">
        <f t="shared" si="2"/>
        <v>0</v>
      </c>
      <c r="N34" s="27">
        <v>606.0</v>
      </c>
      <c r="O34" s="48">
        <f t="shared" ref="O34:S34" si="34">H34/O$1</f>
        <v>0</v>
      </c>
      <c r="P34" s="48">
        <f t="shared" si="34"/>
        <v>0</v>
      </c>
      <c r="Q34" s="48">
        <f t="shared" si="34"/>
        <v>0</v>
      </c>
      <c r="R34" s="48">
        <f t="shared" si="34"/>
        <v>0</v>
      </c>
      <c r="S34" s="48">
        <f t="shared" si="34"/>
        <v>0</v>
      </c>
      <c r="T34" s="49">
        <f t="shared" si="4"/>
        <v>0</v>
      </c>
      <c r="U34" s="50"/>
    </row>
    <row r="35" ht="15.75" customHeight="1">
      <c r="A35" s="26" t="s">
        <v>286</v>
      </c>
      <c r="B35" s="27" t="s">
        <v>234</v>
      </c>
      <c r="C35" s="46" t="s">
        <v>407</v>
      </c>
      <c r="D35" s="35" t="s">
        <v>408</v>
      </c>
      <c r="E35" s="35" t="s">
        <v>341</v>
      </c>
      <c r="F35" s="35" t="s">
        <v>342</v>
      </c>
      <c r="G35" s="36" t="s">
        <v>348</v>
      </c>
      <c r="H35" s="27">
        <v>119.0</v>
      </c>
      <c r="I35" s="27">
        <v>86.0</v>
      </c>
      <c r="J35" s="27">
        <v>61.0</v>
      </c>
      <c r="K35" s="27">
        <v>72.0</v>
      </c>
      <c r="L35" s="32">
        <v>106.0</v>
      </c>
      <c r="M35" s="27">
        <f t="shared" si="2"/>
        <v>338</v>
      </c>
      <c r="N35" s="27">
        <v>606.0</v>
      </c>
      <c r="O35" s="48">
        <f t="shared" ref="O35:S35" si="35">H35/O$1</f>
        <v>0.8880597015</v>
      </c>
      <c r="P35" s="48">
        <f t="shared" si="35"/>
        <v>0.8431372549</v>
      </c>
      <c r="Q35" s="48">
        <f t="shared" si="35"/>
        <v>0.5922330097</v>
      </c>
      <c r="R35" s="48">
        <f t="shared" si="35"/>
        <v>0.5714285714</v>
      </c>
      <c r="S35" s="48">
        <f t="shared" si="35"/>
        <v>0.7517730496</v>
      </c>
      <c r="T35" s="49">
        <f t="shared" si="4"/>
        <v>0.5577557756</v>
      </c>
      <c r="U35" s="50" t="s">
        <v>16</v>
      </c>
    </row>
    <row r="36" ht="15.75" customHeight="1">
      <c r="A36" s="26" t="s">
        <v>286</v>
      </c>
      <c r="B36" s="27" t="s">
        <v>236</v>
      </c>
      <c r="C36" s="46" t="s">
        <v>407</v>
      </c>
      <c r="D36" s="35" t="s">
        <v>409</v>
      </c>
      <c r="E36" s="35" t="s">
        <v>341</v>
      </c>
      <c r="F36" s="35" t="s">
        <v>359</v>
      </c>
      <c r="G36" s="47" t="s">
        <v>343</v>
      </c>
      <c r="H36" s="27">
        <v>58.0</v>
      </c>
      <c r="I36" s="27">
        <v>88.0</v>
      </c>
      <c r="J36" s="27">
        <v>78.0</v>
      </c>
      <c r="K36" s="27">
        <v>78.0</v>
      </c>
      <c r="L36" s="32">
        <v>114.0</v>
      </c>
      <c r="M36" s="27">
        <f t="shared" si="2"/>
        <v>302</v>
      </c>
      <c r="N36" s="27">
        <v>606.0</v>
      </c>
      <c r="O36" s="48">
        <f t="shared" ref="O36:S36" si="36">H36/O$1</f>
        <v>0.4328358209</v>
      </c>
      <c r="P36" s="48">
        <f t="shared" si="36"/>
        <v>0.862745098</v>
      </c>
      <c r="Q36" s="48">
        <f t="shared" si="36"/>
        <v>0.7572815534</v>
      </c>
      <c r="R36" s="48">
        <f t="shared" si="36"/>
        <v>0.619047619</v>
      </c>
      <c r="S36" s="48">
        <f t="shared" si="36"/>
        <v>0.8085106383</v>
      </c>
      <c r="T36" s="49">
        <f t="shared" si="4"/>
        <v>0.498349835</v>
      </c>
      <c r="U36" s="50" t="s">
        <v>16</v>
      </c>
    </row>
    <row r="37" ht="15.75" customHeight="1">
      <c r="A37" s="26" t="s">
        <v>286</v>
      </c>
      <c r="B37" s="27" t="s">
        <v>251</v>
      </c>
      <c r="C37" s="46" t="s">
        <v>410</v>
      </c>
      <c r="D37" s="35" t="s">
        <v>411</v>
      </c>
      <c r="E37" s="35" t="s">
        <v>341</v>
      </c>
      <c r="F37" s="35" t="s">
        <v>359</v>
      </c>
      <c r="G37" s="36" t="s">
        <v>348</v>
      </c>
      <c r="H37" s="27">
        <v>97.0</v>
      </c>
      <c r="I37" s="27">
        <v>72.0</v>
      </c>
      <c r="J37" s="27">
        <v>76.0</v>
      </c>
      <c r="K37" s="27">
        <v>104.0</v>
      </c>
      <c r="L37" s="32">
        <v>114.0</v>
      </c>
      <c r="M37" s="27">
        <f t="shared" si="2"/>
        <v>349</v>
      </c>
      <c r="N37" s="27">
        <v>606.0</v>
      </c>
      <c r="O37" s="48">
        <f t="shared" ref="O37:S37" si="37">H37/O$1</f>
        <v>0.723880597</v>
      </c>
      <c r="P37" s="48">
        <f t="shared" si="37"/>
        <v>0.7058823529</v>
      </c>
      <c r="Q37" s="48">
        <f t="shared" si="37"/>
        <v>0.7378640777</v>
      </c>
      <c r="R37" s="48">
        <f t="shared" si="37"/>
        <v>0.8253968254</v>
      </c>
      <c r="S37" s="48">
        <f t="shared" si="37"/>
        <v>0.8085106383</v>
      </c>
      <c r="T37" s="49">
        <f t="shared" si="4"/>
        <v>0.5759075908</v>
      </c>
      <c r="U37" s="50" t="s">
        <v>16</v>
      </c>
    </row>
    <row r="38" ht="15.75" customHeight="1">
      <c r="A38" s="26" t="s">
        <v>286</v>
      </c>
      <c r="B38" s="27" t="s">
        <v>252</v>
      </c>
      <c r="C38" s="46" t="s">
        <v>410</v>
      </c>
      <c r="D38" s="35" t="s">
        <v>412</v>
      </c>
      <c r="E38" s="35" t="s">
        <v>341</v>
      </c>
      <c r="F38" s="35" t="s">
        <v>342</v>
      </c>
      <c r="G38" s="47" t="s">
        <v>355</v>
      </c>
      <c r="H38" s="27">
        <v>112.0</v>
      </c>
      <c r="I38" s="27">
        <v>86.0</v>
      </c>
      <c r="J38" s="27">
        <v>91.0</v>
      </c>
      <c r="K38" s="27">
        <v>102.0</v>
      </c>
      <c r="L38" s="32">
        <v>112.0</v>
      </c>
      <c r="M38" s="27">
        <f t="shared" si="2"/>
        <v>391</v>
      </c>
      <c r="N38" s="27">
        <v>606.0</v>
      </c>
      <c r="O38" s="48">
        <f t="shared" ref="O38:S38" si="38">H38/O$1</f>
        <v>0.8358208955</v>
      </c>
      <c r="P38" s="48">
        <f t="shared" si="38"/>
        <v>0.8431372549</v>
      </c>
      <c r="Q38" s="48">
        <f t="shared" si="38"/>
        <v>0.8834951456</v>
      </c>
      <c r="R38" s="48">
        <f t="shared" si="38"/>
        <v>0.8095238095</v>
      </c>
      <c r="S38" s="48">
        <f t="shared" si="38"/>
        <v>0.7943262411</v>
      </c>
      <c r="T38" s="49">
        <f t="shared" si="4"/>
        <v>0.6452145215</v>
      </c>
      <c r="U38" s="50" t="s">
        <v>16</v>
      </c>
    </row>
    <row r="39" ht="15.75" customHeight="1">
      <c r="A39" s="26" t="s">
        <v>286</v>
      </c>
      <c r="B39" s="27" t="s">
        <v>255</v>
      </c>
      <c r="C39" s="46" t="s">
        <v>413</v>
      </c>
      <c r="D39" s="35" t="s">
        <v>414</v>
      </c>
      <c r="E39" s="35" t="s">
        <v>341</v>
      </c>
      <c r="F39" s="35" t="s">
        <v>359</v>
      </c>
      <c r="G39" s="47" t="s">
        <v>395</v>
      </c>
      <c r="H39" s="27">
        <v>71.0</v>
      </c>
      <c r="I39" s="27">
        <v>61.0</v>
      </c>
      <c r="J39" s="27">
        <v>55.0</v>
      </c>
      <c r="K39" s="27">
        <v>64.0</v>
      </c>
      <c r="L39" s="32">
        <v>82.0</v>
      </c>
      <c r="M39" s="27">
        <f t="shared" si="2"/>
        <v>251</v>
      </c>
      <c r="N39" s="27">
        <v>606.0</v>
      </c>
      <c r="O39" s="48">
        <f t="shared" ref="O39:S39" si="39">H39/O$1</f>
        <v>0.5298507463</v>
      </c>
      <c r="P39" s="48">
        <f t="shared" si="39"/>
        <v>0.5980392157</v>
      </c>
      <c r="Q39" s="48">
        <f t="shared" si="39"/>
        <v>0.5339805825</v>
      </c>
      <c r="R39" s="48">
        <f t="shared" si="39"/>
        <v>0.5079365079</v>
      </c>
      <c r="S39" s="48">
        <f t="shared" si="39"/>
        <v>0.5815602837</v>
      </c>
      <c r="T39" s="49">
        <f t="shared" si="4"/>
        <v>0.4141914191</v>
      </c>
      <c r="U39" s="50" t="s">
        <v>16</v>
      </c>
    </row>
    <row r="40" ht="15.75" customHeight="1">
      <c r="A40" s="26" t="s">
        <v>286</v>
      </c>
      <c r="B40" s="27" t="s">
        <v>256</v>
      </c>
      <c r="C40" s="46" t="s">
        <v>413</v>
      </c>
      <c r="D40" s="35" t="s">
        <v>415</v>
      </c>
      <c r="E40" s="35" t="s">
        <v>341</v>
      </c>
      <c r="F40" s="35" t="s">
        <v>359</v>
      </c>
      <c r="G40" s="36" t="s">
        <v>355</v>
      </c>
      <c r="H40" s="27">
        <v>99.0</v>
      </c>
      <c r="I40" s="27">
        <v>69.0</v>
      </c>
      <c r="J40" s="27">
        <v>68.0</v>
      </c>
      <c r="K40" s="27">
        <v>70.0</v>
      </c>
      <c r="L40" s="32">
        <v>103.0</v>
      </c>
      <c r="M40" s="27">
        <f t="shared" si="2"/>
        <v>306</v>
      </c>
      <c r="N40" s="27">
        <v>606.0</v>
      </c>
      <c r="O40" s="48">
        <f t="shared" ref="O40:S40" si="40">H40/O$1</f>
        <v>0.7388059701</v>
      </c>
      <c r="P40" s="48">
        <f t="shared" si="40"/>
        <v>0.6764705882</v>
      </c>
      <c r="Q40" s="48">
        <f t="shared" si="40"/>
        <v>0.6601941748</v>
      </c>
      <c r="R40" s="48">
        <f t="shared" si="40"/>
        <v>0.5555555556</v>
      </c>
      <c r="S40" s="48">
        <f t="shared" si="40"/>
        <v>0.7304964539</v>
      </c>
      <c r="T40" s="49">
        <f t="shared" si="4"/>
        <v>0.504950495</v>
      </c>
      <c r="U40" s="50" t="s">
        <v>16</v>
      </c>
    </row>
    <row r="41" ht="15.75" customHeight="1">
      <c r="A41" s="26" t="s">
        <v>286</v>
      </c>
      <c r="B41" s="27" t="s">
        <v>235</v>
      </c>
      <c r="C41" s="46" t="s">
        <v>407</v>
      </c>
      <c r="D41" s="35" t="s">
        <v>416</v>
      </c>
      <c r="E41" s="35" t="s">
        <v>352</v>
      </c>
      <c r="F41" s="35" t="s">
        <v>383</v>
      </c>
      <c r="G41" s="36"/>
      <c r="H41" s="27">
        <v>43.0</v>
      </c>
      <c r="I41" s="27">
        <v>29.0</v>
      </c>
      <c r="J41" s="27">
        <v>27.0</v>
      </c>
      <c r="K41" s="27">
        <v>97.0</v>
      </c>
      <c r="L41" s="32">
        <v>122.0</v>
      </c>
      <c r="M41" s="27">
        <f t="shared" si="2"/>
        <v>196</v>
      </c>
      <c r="N41" s="27">
        <v>606.0</v>
      </c>
      <c r="O41" s="48">
        <f t="shared" ref="O41:S41" si="41">H41/O$1</f>
        <v>0.3208955224</v>
      </c>
      <c r="P41" s="48">
        <f t="shared" si="41"/>
        <v>0.2843137255</v>
      </c>
      <c r="Q41" s="48">
        <f t="shared" si="41"/>
        <v>0.2621359223</v>
      </c>
      <c r="R41" s="48">
        <f t="shared" si="41"/>
        <v>0.7698412698</v>
      </c>
      <c r="S41" s="48">
        <f t="shared" si="41"/>
        <v>0.865248227</v>
      </c>
      <c r="T41" s="49">
        <f t="shared" si="4"/>
        <v>0.3234323432</v>
      </c>
      <c r="U41" s="50" t="s">
        <v>16</v>
      </c>
    </row>
    <row r="42" ht="15.75" customHeight="1">
      <c r="A42" s="26" t="s">
        <v>286</v>
      </c>
      <c r="B42" s="27" t="s">
        <v>237</v>
      </c>
      <c r="C42" s="46" t="s">
        <v>407</v>
      </c>
      <c r="D42" s="35" t="s">
        <v>417</v>
      </c>
      <c r="E42" s="35" t="s">
        <v>352</v>
      </c>
      <c r="F42" s="35" t="s">
        <v>342</v>
      </c>
      <c r="G42" s="47" t="s">
        <v>406</v>
      </c>
      <c r="H42" s="27">
        <v>133.0</v>
      </c>
      <c r="I42" s="27">
        <v>96.0</v>
      </c>
      <c r="J42" s="27">
        <v>94.0</v>
      </c>
      <c r="K42" s="27">
        <v>105.0</v>
      </c>
      <c r="L42" s="32">
        <v>127.0</v>
      </c>
      <c r="M42" s="27">
        <f t="shared" si="2"/>
        <v>428</v>
      </c>
      <c r="N42" s="27">
        <v>606.0</v>
      </c>
      <c r="O42" s="48">
        <f t="shared" ref="O42:S42" si="42">H42/O$1</f>
        <v>0.9925373134</v>
      </c>
      <c r="P42" s="48">
        <f t="shared" si="42"/>
        <v>0.9411764706</v>
      </c>
      <c r="Q42" s="48">
        <f t="shared" si="42"/>
        <v>0.9126213592</v>
      </c>
      <c r="R42" s="48">
        <f t="shared" si="42"/>
        <v>0.8333333333</v>
      </c>
      <c r="S42" s="48">
        <f t="shared" si="42"/>
        <v>0.9007092199</v>
      </c>
      <c r="T42" s="49">
        <f t="shared" si="4"/>
        <v>0.7062706271</v>
      </c>
      <c r="U42" s="50" t="s">
        <v>16</v>
      </c>
    </row>
    <row r="43" ht="15.75" customHeight="1">
      <c r="A43" s="26" t="s">
        <v>286</v>
      </c>
      <c r="B43" s="27" t="s">
        <v>250</v>
      </c>
      <c r="C43" s="46" t="s">
        <v>410</v>
      </c>
      <c r="D43" s="35" t="s">
        <v>418</v>
      </c>
      <c r="E43" s="35" t="s">
        <v>352</v>
      </c>
      <c r="F43" s="35" t="s">
        <v>359</v>
      </c>
      <c r="G43" s="36" t="s">
        <v>353</v>
      </c>
      <c r="H43" s="27">
        <v>74.0</v>
      </c>
      <c r="I43" s="27">
        <v>85.0</v>
      </c>
      <c r="J43" s="27">
        <v>50.0</v>
      </c>
      <c r="K43" s="27">
        <v>88.0</v>
      </c>
      <c r="L43" s="32">
        <v>121.0</v>
      </c>
      <c r="M43" s="27">
        <f t="shared" si="2"/>
        <v>297</v>
      </c>
      <c r="N43" s="27">
        <v>606.0</v>
      </c>
      <c r="O43" s="48">
        <f t="shared" ref="O43:S43" si="43">H43/O$1</f>
        <v>0.552238806</v>
      </c>
      <c r="P43" s="48">
        <f t="shared" si="43"/>
        <v>0.8333333333</v>
      </c>
      <c r="Q43" s="48">
        <f t="shared" si="43"/>
        <v>0.4854368932</v>
      </c>
      <c r="R43" s="48">
        <f t="shared" si="43"/>
        <v>0.6984126984</v>
      </c>
      <c r="S43" s="48">
        <f t="shared" si="43"/>
        <v>0.8581560284</v>
      </c>
      <c r="T43" s="49">
        <f t="shared" si="4"/>
        <v>0.4900990099</v>
      </c>
      <c r="U43" s="50" t="s">
        <v>16</v>
      </c>
    </row>
    <row r="44" ht="15.75" customHeight="1">
      <c r="A44" s="26" t="s">
        <v>286</v>
      </c>
      <c r="B44" s="27" t="s">
        <v>253</v>
      </c>
      <c r="C44" s="46" t="s">
        <v>410</v>
      </c>
      <c r="D44" s="35" t="s">
        <v>419</v>
      </c>
      <c r="E44" s="35" t="s">
        <v>352</v>
      </c>
      <c r="F44" s="35" t="s">
        <v>359</v>
      </c>
      <c r="G44" s="36"/>
      <c r="H44" s="27">
        <v>99.0</v>
      </c>
      <c r="I44" s="27">
        <v>91.0</v>
      </c>
      <c r="J44" s="27">
        <v>81.0</v>
      </c>
      <c r="K44" s="27">
        <v>97.0</v>
      </c>
      <c r="L44" s="32">
        <v>131.0</v>
      </c>
      <c r="M44" s="27">
        <f t="shared" si="2"/>
        <v>368</v>
      </c>
      <c r="N44" s="27">
        <v>606.0</v>
      </c>
      <c r="O44" s="48">
        <f t="shared" ref="O44:S44" si="44">H44/O$1</f>
        <v>0.7388059701</v>
      </c>
      <c r="P44" s="48">
        <f t="shared" si="44"/>
        <v>0.8921568627</v>
      </c>
      <c r="Q44" s="48">
        <f t="shared" si="44"/>
        <v>0.786407767</v>
      </c>
      <c r="R44" s="48">
        <f t="shared" si="44"/>
        <v>0.7698412698</v>
      </c>
      <c r="S44" s="48">
        <f t="shared" si="44"/>
        <v>0.9290780142</v>
      </c>
      <c r="T44" s="49">
        <f t="shared" si="4"/>
        <v>0.6072607261</v>
      </c>
      <c r="U44" s="50" t="s">
        <v>16</v>
      </c>
    </row>
    <row r="45" ht="15.75" customHeight="1">
      <c r="A45" s="26" t="s">
        <v>286</v>
      </c>
      <c r="B45" s="27" t="s">
        <v>254</v>
      </c>
      <c r="C45" s="46" t="s">
        <v>413</v>
      </c>
      <c r="D45" s="35" t="s">
        <v>420</v>
      </c>
      <c r="E45" s="35" t="s">
        <v>352</v>
      </c>
      <c r="F45" s="35" t="s">
        <v>359</v>
      </c>
      <c r="G45" s="36" t="s">
        <v>357</v>
      </c>
      <c r="H45" s="27">
        <v>117.0</v>
      </c>
      <c r="I45" s="27">
        <v>81.0</v>
      </c>
      <c r="J45" s="27">
        <v>77.0</v>
      </c>
      <c r="K45" s="27">
        <v>103.0</v>
      </c>
      <c r="L45" s="32">
        <v>130.0</v>
      </c>
      <c r="M45" s="27">
        <f t="shared" si="2"/>
        <v>378</v>
      </c>
      <c r="N45" s="27">
        <v>606.0</v>
      </c>
      <c r="O45" s="48">
        <f t="shared" ref="O45:S45" si="45">H45/O$1</f>
        <v>0.8731343284</v>
      </c>
      <c r="P45" s="48">
        <f t="shared" si="45"/>
        <v>0.7941176471</v>
      </c>
      <c r="Q45" s="48">
        <f t="shared" si="45"/>
        <v>0.7475728155</v>
      </c>
      <c r="R45" s="48">
        <f t="shared" si="45"/>
        <v>0.8174603175</v>
      </c>
      <c r="S45" s="48">
        <f t="shared" si="45"/>
        <v>0.9219858156</v>
      </c>
      <c r="T45" s="49">
        <f t="shared" si="4"/>
        <v>0.6237623762</v>
      </c>
      <c r="U45" s="50" t="s">
        <v>16</v>
      </c>
    </row>
    <row r="46" ht="15.75" customHeight="1">
      <c r="A46" s="26" t="s">
        <v>286</v>
      </c>
      <c r="B46" s="27" t="s">
        <v>257</v>
      </c>
      <c r="C46" s="46" t="s">
        <v>413</v>
      </c>
      <c r="D46" s="35" t="s">
        <v>421</v>
      </c>
      <c r="E46" s="35" t="s">
        <v>352</v>
      </c>
      <c r="F46" s="35" t="s">
        <v>422</v>
      </c>
      <c r="G46" s="36"/>
      <c r="H46" s="27">
        <v>120.0</v>
      </c>
      <c r="I46" s="27">
        <v>91.0</v>
      </c>
      <c r="J46" s="27">
        <v>86.0</v>
      </c>
      <c r="K46" s="27">
        <v>103.0</v>
      </c>
      <c r="L46" s="32">
        <v>109.0</v>
      </c>
      <c r="M46" s="27">
        <f t="shared" si="2"/>
        <v>400</v>
      </c>
      <c r="N46" s="27">
        <v>606.0</v>
      </c>
      <c r="O46" s="48">
        <f t="shared" ref="O46:S46" si="46">H46/O$1</f>
        <v>0.8955223881</v>
      </c>
      <c r="P46" s="48">
        <f t="shared" si="46"/>
        <v>0.8921568627</v>
      </c>
      <c r="Q46" s="48">
        <f t="shared" si="46"/>
        <v>0.8349514563</v>
      </c>
      <c r="R46" s="48">
        <f t="shared" si="46"/>
        <v>0.8174603175</v>
      </c>
      <c r="S46" s="48">
        <f t="shared" si="46"/>
        <v>0.7730496454</v>
      </c>
      <c r="T46" s="49">
        <f t="shared" si="4"/>
        <v>0.6600660066</v>
      </c>
      <c r="U46" s="50" t="s">
        <v>16</v>
      </c>
    </row>
    <row r="47" ht="15.75" customHeight="1">
      <c r="A47" s="26" t="s">
        <v>282</v>
      </c>
      <c r="B47" s="27" t="s">
        <v>175</v>
      </c>
      <c r="C47" s="46" t="s">
        <v>423</v>
      </c>
      <c r="D47" s="35" t="s">
        <v>424</v>
      </c>
      <c r="E47" s="35" t="s">
        <v>341</v>
      </c>
      <c r="F47" s="35" t="s">
        <v>383</v>
      </c>
      <c r="G47" s="36" t="s">
        <v>365</v>
      </c>
      <c r="H47" s="27">
        <v>115.0</v>
      </c>
      <c r="I47" s="27">
        <v>82.0</v>
      </c>
      <c r="J47" s="27">
        <v>74.0</v>
      </c>
      <c r="K47" s="27">
        <v>96.0</v>
      </c>
      <c r="L47" s="32">
        <v>74.0</v>
      </c>
      <c r="M47" s="27">
        <f t="shared" si="2"/>
        <v>367</v>
      </c>
      <c r="N47" s="27">
        <v>606.0</v>
      </c>
      <c r="O47" s="48">
        <f t="shared" ref="O47:S47" si="47">H47/O$1</f>
        <v>0.8582089552</v>
      </c>
      <c r="P47" s="48">
        <f t="shared" si="47"/>
        <v>0.8039215686</v>
      </c>
      <c r="Q47" s="48">
        <f t="shared" si="47"/>
        <v>0.7184466019</v>
      </c>
      <c r="R47" s="48">
        <f t="shared" si="47"/>
        <v>0.7619047619</v>
      </c>
      <c r="S47" s="48">
        <f t="shared" si="47"/>
        <v>0.524822695</v>
      </c>
      <c r="T47" s="49">
        <f t="shared" si="4"/>
        <v>0.6056105611</v>
      </c>
      <c r="U47" s="50" t="s">
        <v>16</v>
      </c>
    </row>
    <row r="48" ht="15.75" customHeight="1">
      <c r="A48" s="26" t="s">
        <v>282</v>
      </c>
      <c r="B48" s="27" t="s">
        <v>176</v>
      </c>
      <c r="C48" s="46" t="s">
        <v>423</v>
      </c>
      <c r="D48" s="35" t="s">
        <v>425</v>
      </c>
      <c r="E48" s="35" t="s">
        <v>341</v>
      </c>
      <c r="F48" s="35" t="s">
        <v>383</v>
      </c>
      <c r="G48" s="47" t="s">
        <v>426</v>
      </c>
      <c r="H48" s="27">
        <v>124.0</v>
      </c>
      <c r="I48" s="27">
        <v>102.0</v>
      </c>
      <c r="J48" s="27">
        <v>81.0</v>
      </c>
      <c r="K48" s="27">
        <v>108.0</v>
      </c>
      <c r="L48" s="32">
        <v>140.0</v>
      </c>
      <c r="M48" s="27">
        <f t="shared" si="2"/>
        <v>415</v>
      </c>
      <c r="N48" s="27">
        <v>606.0</v>
      </c>
      <c r="O48" s="48">
        <f t="shared" ref="O48:S48" si="48">H48/O$1</f>
        <v>0.9253731343</v>
      </c>
      <c r="P48" s="48">
        <f t="shared" si="48"/>
        <v>1</v>
      </c>
      <c r="Q48" s="48">
        <f t="shared" si="48"/>
        <v>0.786407767</v>
      </c>
      <c r="R48" s="48">
        <f t="shared" si="48"/>
        <v>0.8571428571</v>
      </c>
      <c r="S48" s="48">
        <f t="shared" si="48"/>
        <v>0.9929078014</v>
      </c>
      <c r="T48" s="49">
        <f t="shared" si="4"/>
        <v>0.6848184818</v>
      </c>
      <c r="U48" s="50" t="s">
        <v>16</v>
      </c>
    </row>
    <row r="49" ht="15.75" customHeight="1">
      <c r="A49" s="26" t="s">
        <v>282</v>
      </c>
      <c r="B49" s="27" t="s">
        <v>178</v>
      </c>
      <c r="C49" s="46" t="s">
        <v>427</v>
      </c>
      <c r="D49" s="35" t="s">
        <v>428</v>
      </c>
      <c r="E49" s="35" t="s">
        <v>341</v>
      </c>
      <c r="F49" s="35" t="s">
        <v>342</v>
      </c>
      <c r="G49" s="36" t="s">
        <v>355</v>
      </c>
      <c r="H49" s="27">
        <v>49.0</v>
      </c>
      <c r="I49" s="27">
        <v>86.0</v>
      </c>
      <c r="J49" s="27">
        <v>47.0</v>
      </c>
      <c r="K49" s="27">
        <v>74.0</v>
      </c>
      <c r="L49" s="32">
        <v>108.0</v>
      </c>
      <c r="M49" s="27">
        <f t="shared" si="2"/>
        <v>256</v>
      </c>
      <c r="N49" s="27">
        <v>527.0</v>
      </c>
      <c r="O49" s="48">
        <f t="shared" ref="O49:S49" si="49">H49/O$1</f>
        <v>0.3656716418</v>
      </c>
      <c r="P49" s="48">
        <f t="shared" si="49"/>
        <v>0.8431372549</v>
      </c>
      <c r="Q49" s="48">
        <f t="shared" si="49"/>
        <v>0.4563106796</v>
      </c>
      <c r="R49" s="48">
        <f t="shared" si="49"/>
        <v>0.5873015873</v>
      </c>
      <c r="S49" s="48">
        <f t="shared" si="49"/>
        <v>0.7659574468</v>
      </c>
      <c r="T49" s="49">
        <f t="shared" si="4"/>
        <v>0.4857685009</v>
      </c>
      <c r="U49" s="50" t="s">
        <v>16</v>
      </c>
    </row>
    <row r="50" ht="15.75" customHeight="1">
      <c r="A50" s="26" t="s">
        <v>282</v>
      </c>
      <c r="B50" s="27" t="s">
        <v>179</v>
      </c>
      <c r="C50" s="46" t="s">
        <v>427</v>
      </c>
      <c r="D50" s="35" t="s">
        <v>429</v>
      </c>
      <c r="E50" s="35" t="s">
        <v>341</v>
      </c>
      <c r="F50" s="35" t="s">
        <v>342</v>
      </c>
      <c r="G50" s="36" t="s">
        <v>430</v>
      </c>
      <c r="H50" s="27">
        <v>128.0</v>
      </c>
      <c r="I50" s="27">
        <v>101.0</v>
      </c>
      <c r="J50" s="27">
        <v>61.0</v>
      </c>
      <c r="K50" s="27">
        <v>63.0</v>
      </c>
      <c r="L50" s="32">
        <v>56.0</v>
      </c>
      <c r="M50" s="27">
        <f t="shared" si="2"/>
        <v>353</v>
      </c>
      <c r="N50" s="27">
        <v>606.0</v>
      </c>
      <c r="O50" s="48">
        <f t="shared" ref="O50:S50" si="50">H50/O$1</f>
        <v>0.9552238806</v>
      </c>
      <c r="P50" s="48">
        <f t="shared" si="50"/>
        <v>0.9901960784</v>
      </c>
      <c r="Q50" s="48">
        <f t="shared" si="50"/>
        <v>0.5922330097</v>
      </c>
      <c r="R50" s="48">
        <f t="shared" si="50"/>
        <v>0.5</v>
      </c>
      <c r="S50" s="48">
        <f t="shared" si="50"/>
        <v>0.3971631206</v>
      </c>
      <c r="T50" s="49">
        <f t="shared" si="4"/>
        <v>0.5825082508</v>
      </c>
      <c r="U50" s="50" t="s">
        <v>16</v>
      </c>
    </row>
    <row r="51" ht="15.75" customHeight="1">
      <c r="A51" s="26" t="s">
        <v>282</v>
      </c>
      <c r="B51" s="27" t="s">
        <v>180</v>
      </c>
      <c r="C51" s="46" t="s">
        <v>427</v>
      </c>
      <c r="D51" s="35" t="s">
        <v>431</v>
      </c>
      <c r="E51" s="35" t="s">
        <v>341</v>
      </c>
      <c r="F51" s="35" t="s">
        <v>342</v>
      </c>
      <c r="G51" s="36" t="s">
        <v>371</v>
      </c>
      <c r="H51" s="27">
        <v>104.0</v>
      </c>
      <c r="I51" s="27">
        <v>93.0</v>
      </c>
      <c r="J51" s="27">
        <v>76.0</v>
      </c>
      <c r="K51" s="27">
        <v>95.0</v>
      </c>
      <c r="L51" s="32">
        <v>114.0</v>
      </c>
      <c r="M51" s="27">
        <f t="shared" si="2"/>
        <v>368</v>
      </c>
      <c r="N51" s="27">
        <v>606.0</v>
      </c>
      <c r="O51" s="48">
        <f t="shared" ref="O51:S51" si="51">H51/O$1</f>
        <v>0.776119403</v>
      </c>
      <c r="P51" s="48">
        <f t="shared" si="51"/>
        <v>0.9117647059</v>
      </c>
      <c r="Q51" s="48">
        <f t="shared" si="51"/>
        <v>0.7378640777</v>
      </c>
      <c r="R51" s="48">
        <f t="shared" si="51"/>
        <v>0.753968254</v>
      </c>
      <c r="S51" s="48">
        <f t="shared" si="51"/>
        <v>0.8085106383</v>
      </c>
      <c r="T51" s="49">
        <f t="shared" si="4"/>
        <v>0.6072607261</v>
      </c>
      <c r="U51" s="50" t="s">
        <v>16</v>
      </c>
    </row>
    <row r="52" ht="15.75" customHeight="1">
      <c r="A52" s="26" t="s">
        <v>282</v>
      </c>
      <c r="B52" s="27" t="s">
        <v>174</v>
      </c>
      <c r="C52" s="46" t="s">
        <v>423</v>
      </c>
      <c r="D52" s="35" t="s">
        <v>432</v>
      </c>
      <c r="E52" s="35" t="s">
        <v>352</v>
      </c>
      <c r="F52" s="35" t="s">
        <v>359</v>
      </c>
      <c r="G52" s="47" t="s">
        <v>433</v>
      </c>
      <c r="H52" s="27">
        <v>113.0</v>
      </c>
      <c r="I52" s="27">
        <v>77.0</v>
      </c>
      <c r="J52" s="27">
        <v>75.0</v>
      </c>
      <c r="K52" s="27">
        <v>73.0</v>
      </c>
      <c r="L52" s="32">
        <v>131.0</v>
      </c>
      <c r="M52" s="27">
        <f t="shared" si="2"/>
        <v>338</v>
      </c>
      <c r="N52" s="27">
        <v>606.0</v>
      </c>
      <c r="O52" s="48">
        <f t="shared" ref="O52:S52" si="52">H52/O$1</f>
        <v>0.8432835821</v>
      </c>
      <c r="P52" s="48">
        <f t="shared" si="52"/>
        <v>0.7549019608</v>
      </c>
      <c r="Q52" s="48">
        <f t="shared" si="52"/>
        <v>0.7281553398</v>
      </c>
      <c r="R52" s="48">
        <f t="shared" si="52"/>
        <v>0.5793650794</v>
      </c>
      <c r="S52" s="48">
        <f t="shared" si="52"/>
        <v>0.9290780142</v>
      </c>
      <c r="T52" s="49">
        <f t="shared" si="4"/>
        <v>0.5577557756</v>
      </c>
      <c r="U52" s="50"/>
    </row>
    <row r="53" ht="15.75" customHeight="1">
      <c r="A53" s="26" t="s">
        <v>282</v>
      </c>
      <c r="B53" s="27" t="s">
        <v>177</v>
      </c>
      <c r="C53" s="46" t="s">
        <v>423</v>
      </c>
      <c r="D53" s="35" t="s">
        <v>434</v>
      </c>
      <c r="E53" s="35" t="s">
        <v>352</v>
      </c>
      <c r="F53" s="35" t="s">
        <v>383</v>
      </c>
      <c r="G53" s="36"/>
      <c r="H53" s="27">
        <v>122.0</v>
      </c>
      <c r="I53" s="27">
        <v>89.0</v>
      </c>
      <c r="J53" s="27">
        <v>87.0</v>
      </c>
      <c r="K53" s="27">
        <v>54.0</v>
      </c>
      <c r="L53" s="32">
        <v>62.0</v>
      </c>
      <c r="M53" s="27">
        <f t="shared" si="2"/>
        <v>352</v>
      </c>
      <c r="N53" s="27">
        <v>606.0</v>
      </c>
      <c r="O53" s="48">
        <f t="shared" ref="O53:S53" si="53">H53/O$1</f>
        <v>0.9104477612</v>
      </c>
      <c r="P53" s="48">
        <f t="shared" si="53"/>
        <v>0.8725490196</v>
      </c>
      <c r="Q53" s="48">
        <f t="shared" si="53"/>
        <v>0.8446601942</v>
      </c>
      <c r="R53" s="48">
        <f t="shared" si="53"/>
        <v>0.4285714286</v>
      </c>
      <c r="S53" s="48">
        <f t="shared" si="53"/>
        <v>0.4397163121</v>
      </c>
      <c r="T53" s="49">
        <f t="shared" si="4"/>
        <v>0.5808580858</v>
      </c>
      <c r="U53" s="50" t="s">
        <v>16</v>
      </c>
    </row>
    <row r="54" ht="15.75" customHeight="1">
      <c r="A54" s="26" t="s">
        <v>282</v>
      </c>
      <c r="B54" s="27" t="s">
        <v>181</v>
      </c>
      <c r="C54" s="46" t="s">
        <v>427</v>
      </c>
      <c r="D54" s="35" t="s">
        <v>435</v>
      </c>
      <c r="E54" s="35" t="s">
        <v>352</v>
      </c>
      <c r="F54" s="35" t="s">
        <v>342</v>
      </c>
      <c r="G54" s="36" t="s">
        <v>355</v>
      </c>
      <c r="H54" s="27">
        <v>117.0</v>
      </c>
      <c r="I54" s="27">
        <v>96.0</v>
      </c>
      <c r="J54" s="27">
        <v>77.0</v>
      </c>
      <c r="K54" s="27">
        <v>103.0</v>
      </c>
      <c r="L54" s="32">
        <v>86.0</v>
      </c>
      <c r="M54" s="27">
        <f t="shared" si="2"/>
        <v>393</v>
      </c>
      <c r="N54" s="27">
        <v>606.0</v>
      </c>
      <c r="O54" s="48">
        <f t="shared" ref="O54:S54" si="54">H54/O$1</f>
        <v>0.8731343284</v>
      </c>
      <c r="P54" s="48">
        <f t="shared" si="54"/>
        <v>0.9411764706</v>
      </c>
      <c r="Q54" s="48">
        <f t="shared" si="54"/>
        <v>0.7475728155</v>
      </c>
      <c r="R54" s="48">
        <f t="shared" si="54"/>
        <v>0.8174603175</v>
      </c>
      <c r="S54" s="48">
        <f t="shared" si="54"/>
        <v>0.609929078</v>
      </c>
      <c r="T54" s="49">
        <f t="shared" si="4"/>
        <v>0.6485148515</v>
      </c>
      <c r="U54" s="50" t="s">
        <v>16</v>
      </c>
    </row>
    <row r="55" ht="15.75" customHeight="1">
      <c r="A55" s="26" t="s">
        <v>292</v>
      </c>
      <c r="B55" s="27" t="s">
        <v>183</v>
      </c>
      <c r="C55" s="46" t="s">
        <v>436</v>
      </c>
      <c r="D55" s="35" t="s">
        <v>437</v>
      </c>
      <c r="E55" s="35" t="s">
        <v>341</v>
      </c>
      <c r="F55" s="35" t="s">
        <v>359</v>
      </c>
      <c r="G55" s="36" t="s">
        <v>357</v>
      </c>
      <c r="H55" s="27">
        <v>120.0</v>
      </c>
      <c r="I55" s="27">
        <v>97.0</v>
      </c>
      <c r="J55" s="27">
        <v>80.0</v>
      </c>
      <c r="K55" s="27">
        <v>113.0</v>
      </c>
      <c r="L55" s="32">
        <v>125.0</v>
      </c>
      <c r="M55" s="27">
        <f t="shared" si="2"/>
        <v>410</v>
      </c>
      <c r="N55" s="27">
        <v>606.0</v>
      </c>
      <c r="O55" s="48">
        <f t="shared" ref="O55:S55" si="55">H55/O$1</f>
        <v>0.8955223881</v>
      </c>
      <c r="P55" s="48">
        <f t="shared" si="55"/>
        <v>0.9509803922</v>
      </c>
      <c r="Q55" s="48">
        <f t="shared" si="55"/>
        <v>0.7766990291</v>
      </c>
      <c r="R55" s="48">
        <f t="shared" si="55"/>
        <v>0.8968253968</v>
      </c>
      <c r="S55" s="48">
        <f t="shared" si="55"/>
        <v>0.8865248227</v>
      </c>
      <c r="T55" s="49">
        <f t="shared" si="4"/>
        <v>0.6765676568</v>
      </c>
      <c r="U55" s="50" t="s">
        <v>16</v>
      </c>
    </row>
    <row r="56" ht="15.75" customHeight="1">
      <c r="A56" s="26" t="s">
        <v>292</v>
      </c>
      <c r="B56" s="27" t="s">
        <v>184</v>
      </c>
      <c r="C56" s="46" t="s">
        <v>436</v>
      </c>
      <c r="D56" s="35" t="s">
        <v>438</v>
      </c>
      <c r="E56" s="35" t="s">
        <v>341</v>
      </c>
      <c r="F56" s="35" t="s">
        <v>359</v>
      </c>
      <c r="G56" s="47" t="s">
        <v>343</v>
      </c>
      <c r="H56" s="27">
        <v>61.0</v>
      </c>
      <c r="I56" s="27">
        <v>102.0</v>
      </c>
      <c r="J56" s="27">
        <v>59.0</v>
      </c>
      <c r="K56" s="27">
        <v>88.0</v>
      </c>
      <c r="L56" s="32">
        <v>96.0</v>
      </c>
      <c r="M56" s="27">
        <f t="shared" si="2"/>
        <v>310</v>
      </c>
      <c r="N56" s="27">
        <v>568.0</v>
      </c>
      <c r="O56" s="48">
        <f t="shared" ref="O56:S56" si="56">H56/O$1</f>
        <v>0.4552238806</v>
      </c>
      <c r="P56" s="48">
        <f t="shared" si="56"/>
        <v>1</v>
      </c>
      <c r="Q56" s="48">
        <f t="shared" si="56"/>
        <v>0.572815534</v>
      </c>
      <c r="R56" s="48">
        <f t="shared" si="56"/>
        <v>0.6984126984</v>
      </c>
      <c r="S56" s="48">
        <f t="shared" si="56"/>
        <v>0.6808510638</v>
      </c>
      <c r="T56" s="49">
        <f t="shared" si="4"/>
        <v>0.5457746479</v>
      </c>
      <c r="U56" s="50" t="s">
        <v>16</v>
      </c>
    </row>
    <row r="57" ht="15.75" customHeight="1">
      <c r="A57" s="26" t="s">
        <v>292</v>
      </c>
      <c r="B57" s="27" t="s">
        <v>187</v>
      </c>
      <c r="C57" s="46" t="s">
        <v>439</v>
      </c>
      <c r="D57" s="35" t="s">
        <v>440</v>
      </c>
      <c r="E57" s="35" t="s">
        <v>341</v>
      </c>
      <c r="F57" s="35" t="s">
        <v>359</v>
      </c>
      <c r="G57" s="36"/>
      <c r="H57" s="27">
        <v>109.0</v>
      </c>
      <c r="I57" s="27">
        <v>94.0</v>
      </c>
      <c r="J57" s="27">
        <v>76.0</v>
      </c>
      <c r="K57" s="27">
        <v>103.0</v>
      </c>
      <c r="L57" s="32">
        <v>135.0</v>
      </c>
      <c r="M57" s="27">
        <f t="shared" si="2"/>
        <v>382</v>
      </c>
      <c r="N57" s="27">
        <v>606.0</v>
      </c>
      <c r="O57" s="48">
        <f t="shared" ref="O57:S57" si="57">H57/O$1</f>
        <v>0.8134328358</v>
      </c>
      <c r="P57" s="48">
        <f t="shared" si="57"/>
        <v>0.9215686275</v>
      </c>
      <c r="Q57" s="48">
        <f t="shared" si="57"/>
        <v>0.7378640777</v>
      </c>
      <c r="R57" s="48">
        <f t="shared" si="57"/>
        <v>0.8174603175</v>
      </c>
      <c r="S57" s="48">
        <f t="shared" si="57"/>
        <v>0.9574468085</v>
      </c>
      <c r="T57" s="49">
        <f t="shared" si="4"/>
        <v>0.6303630363</v>
      </c>
      <c r="U57" s="50" t="s">
        <v>16</v>
      </c>
    </row>
    <row r="58" ht="15.75" customHeight="1">
      <c r="A58" s="26" t="s">
        <v>292</v>
      </c>
      <c r="B58" s="27" t="s">
        <v>188</v>
      </c>
      <c r="C58" s="46" t="s">
        <v>439</v>
      </c>
      <c r="D58" s="35" t="s">
        <v>441</v>
      </c>
      <c r="E58" s="35" t="s">
        <v>341</v>
      </c>
      <c r="F58" s="35" t="s">
        <v>342</v>
      </c>
      <c r="G58" s="47" t="s">
        <v>426</v>
      </c>
      <c r="H58" s="27">
        <v>126.0</v>
      </c>
      <c r="I58" s="27">
        <v>96.0</v>
      </c>
      <c r="J58" s="27">
        <v>81.0</v>
      </c>
      <c r="K58" s="27">
        <v>102.0</v>
      </c>
      <c r="L58" s="32">
        <v>135.0</v>
      </c>
      <c r="M58" s="27">
        <f t="shared" si="2"/>
        <v>405</v>
      </c>
      <c r="N58" s="27">
        <v>606.0</v>
      </c>
      <c r="O58" s="48">
        <f t="shared" ref="O58:S58" si="58">H58/O$1</f>
        <v>0.9402985075</v>
      </c>
      <c r="P58" s="48">
        <f t="shared" si="58"/>
        <v>0.9411764706</v>
      </c>
      <c r="Q58" s="48">
        <f t="shared" si="58"/>
        <v>0.786407767</v>
      </c>
      <c r="R58" s="48">
        <f t="shared" si="58"/>
        <v>0.8095238095</v>
      </c>
      <c r="S58" s="48">
        <f t="shared" si="58"/>
        <v>0.9574468085</v>
      </c>
      <c r="T58" s="49">
        <f t="shared" si="4"/>
        <v>0.6683168317</v>
      </c>
      <c r="U58" s="50" t="s">
        <v>16</v>
      </c>
    </row>
    <row r="59" ht="15.75" customHeight="1">
      <c r="A59" s="26" t="s">
        <v>292</v>
      </c>
      <c r="B59" s="27" t="s">
        <v>198</v>
      </c>
      <c r="C59" s="46" t="s">
        <v>442</v>
      </c>
      <c r="D59" s="35" t="s">
        <v>443</v>
      </c>
      <c r="E59" s="35" t="s">
        <v>341</v>
      </c>
      <c r="F59" s="35" t="s">
        <v>378</v>
      </c>
      <c r="G59" s="36" t="s">
        <v>444</v>
      </c>
      <c r="H59" s="27">
        <v>118.0</v>
      </c>
      <c r="I59" s="27">
        <v>55.0</v>
      </c>
      <c r="J59" s="27">
        <v>67.0</v>
      </c>
      <c r="K59" s="27">
        <v>63.0</v>
      </c>
      <c r="L59" s="32">
        <v>108.0</v>
      </c>
      <c r="M59" s="27">
        <f t="shared" si="2"/>
        <v>303</v>
      </c>
      <c r="N59" s="27">
        <v>606.0</v>
      </c>
      <c r="O59" s="48">
        <f t="shared" ref="O59:S59" si="59">H59/O$1</f>
        <v>0.8805970149</v>
      </c>
      <c r="P59" s="48">
        <f t="shared" si="59"/>
        <v>0.5392156863</v>
      </c>
      <c r="Q59" s="48">
        <f t="shared" si="59"/>
        <v>0.6504854369</v>
      </c>
      <c r="R59" s="48">
        <f t="shared" si="59"/>
        <v>0.5</v>
      </c>
      <c r="S59" s="48">
        <f t="shared" si="59"/>
        <v>0.7659574468</v>
      </c>
      <c r="T59" s="49">
        <f t="shared" si="4"/>
        <v>0.5</v>
      </c>
      <c r="U59" s="50" t="s">
        <v>16</v>
      </c>
    </row>
    <row r="60" ht="15.75" customHeight="1">
      <c r="A60" s="26" t="s">
        <v>292</v>
      </c>
      <c r="B60" s="27" t="s">
        <v>200</v>
      </c>
      <c r="C60" s="46" t="s">
        <v>442</v>
      </c>
      <c r="D60" s="35" t="s">
        <v>445</v>
      </c>
      <c r="E60" s="35" t="s">
        <v>341</v>
      </c>
      <c r="F60" s="35" t="s">
        <v>359</v>
      </c>
      <c r="G60" s="47" t="s">
        <v>379</v>
      </c>
      <c r="H60" s="27">
        <v>132.0</v>
      </c>
      <c r="I60" s="27">
        <v>101.0</v>
      </c>
      <c r="J60" s="27">
        <v>89.0</v>
      </c>
      <c r="K60" s="27">
        <v>102.0</v>
      </c>
      <c r="L60" s="32">
        <v>122.0</v>
      </c>
      <c r="M60" s="27">
        <f t="shared" si="2"/>
        <v>424</v>
      </c>
      <c r="N60" s="27">
        <v>606.0</v>
      </c>
      <c r="O60" s="48">
        <f t="shared" ref="O60:S60" si="60">H60/O$1</f>
        <v>0.9850746269</v>
      </c>
      <c r="P60" s="48">
        <f t="shared" si="60"/>
        <v>0.9901960784</v>
      </c>
      <c r="Q60" s="48">
        <f t="shared" si="60"/>
        <v>0.8640776699</v>
      </c>
      <c r="R60" s="48">
        <f t="shared" si="60"/>
        <v>0.8095238095</v>
      </c>
      <c r="S60" s="48">
        <f t="shared" si="60"/>
        <v>0.865248227</v>
      </c>
      <c r="T60" s="49">
        <f t="shared" si="4"/>
        <v>0.699669967</v>
      </c>
      <c r="U60" s="50" t="s">
        <v>16</v>
      </c>
    </row>
    <row r="61" ht="15.75" customHeight="1">
      <c r="A61" s="26" t="s">
        <v>292</v>
      </c>
      <c r="B61" s="27" t="s">
        <v>182</v>
      </c>
      <c r="C61" s="46" t="s">
        <v>436</v>
      </c>
      <c r="D61" s="35" t="s">
        <v>446</v>
      </c>
      <c r="E61" s="35" t="s">
        <v>352</v>
      </c>
      <c r="F61" s="35" t="s">
        <v>359</v>
      </c>
      <c r="G61" s="36"/>
      <c r="H61" s="27">
        <v>128.0</v>
      </c>
      <c r="I61" s="27">
        <v>89.0</v>
      </c>
      <c r="J61" s="27">
        <v>56.0</v>
      </c>
      <c r="K61" s="27">
        <v>47.0</v>
      </c>
      <c r="L61" s="32">
        <v>30.0</v>
      </c>
      <c r="M61" s="27">
        <f t="shared" si="2"/>
        <v>320</v>
      </c>
      <c r="N61" s="27">
        <v>606.0</v>
      </c>
      <c r="O61" s="48">
        <f t="shared" ref="O61:S61" si="61">H61/O$1</f>
        <v>0.9552238806</v>
      </c>
      <c r="P61" s="48">
        <f t="shared" si="61"/>
        <v>0.8725490196</v>
      </c>
      <c r="Q61" s="48">
        <f t="shared" si="61"/>
        <v>0.5436893204</v>
      </c>
      <c r="R61" s="48">
        <f t="shared" si="61"/>
        <v>0.373015873</v>
      </c>
      <c r="S61" s="48">
        <f t="shared" si="61"/>
        <v>0.2127659574</v>
      </c>
      <c r="T61" s="49">
        <f t="shared" si="4"/>
        <v>0.5280528053</v>
      </c>
      <c r="U61" s="50" t="s">
        <v>16</v>
      </c>
    </row>
    <row r="62" ht="15.75" customHeight="1">
      <c r="A62" s="26" t="s">
        <v>292</v>
      </c>
      <c r="B62" s="27" t="s">
        <v>185</v>
      </c>
      <c r="C62" s="46" t="s">
        <v>436</v>
      </c>
      <c r="D62" s="35" t="s">
        <v>447</v>
      </c>
      <c r="E62" s="35" t="s">
        <v>352</v>
      </c>
      <c r="F62" s="35" t="s">
        <v>359</v>
      </c>
      <c r="G62" s="47" t="s">
        <v>395</v>
      </c>
      <c r="H62" s="27">
        <v>82.0</v>
      </c>
      <c r="I62" s="27">
        <v>64.0</v>
      </c>
      <c r="J62" s="27">
        <v>81.0</v>
      </c>
      <c r="K62" s="27">
        <v>69.0</v>
      </c>
      <c r="L62" s="32">
        <v>100.0</v>
      </c>
      <c r="M62" s="27">
        <f t="shared" si="2"/>
        <v>296</v>
      </c>
      <c r="N62" s="27">
        <v>606.0</v>
      </c>
      <c r="O62" s="48">
        <f t="shared" ref="O62:S62" si="62">H62/O$1</f>
        <v>0.6119402985</v>
      </c>
      <c r="P62" s="48">
        <f t="shared" si="62"/>
        <v>0.6274509804</v>
      </c>
      <c r="Q62" s="48">
        <f t="shared" si="62"/>
        <v>0.786407767</v>
      </c>
      <c r="R62" s="48">
        <f t="shared" si="62"/>
        <v>0.5476190476</v>
      </c>
      <c r="S62" s="48">
        <f t="shared" si="62"/>
        <v>0.7092198582</v>
      </c>
      <c r="T62" s="49">
        <f t="shared" si="4"/>
        <v>0.4884488449</v>
      </c>
      <c r="U62" s="50" t="s">
        <v>16</v>
      </c>
    </row>
    <row r="63" ht="15.75" customHeight="1">
      <c r="A63" s="26" t="s">
        <v>292</v>
      </c>
      <c r="B63" s="27" t="s">
        <v>186</v>
      </c>
      <c r="C63" s="46" t="s">
        <v>439</v>
      </c>
      <c r="D63" s="35" t="s">
        <v>448</v>
      </c>
      <c r="E63" s="35" t="s">
        <v>352</v>
      </c>
      <c r="F63" s="35" t="s">
        <v>359</v>
      </c>
      <c r="G63" s="36" t="s">
        <v>449</v>
      </c>
      <c r="H63" s="27">
        <v>128.0</v>
      </c>
      <c r="I63" s="27">
        <v>101.0</v>
      </c>
      <c r="J63" s="27">
        <v>85.0</v>
      </c>
      <c r="K63" s="27">
        <v>98.0</v>
      </c>
      <c r="L63" s="32">
        <v>123.0</v>
      </c>
      <c r="M63" s="27">
        <f t="shared" si="2"/>
        <v>412</v>
      </c>
      <c r="N63" s="27">
        <v>606.0</v>
      </c>
      <c r="O63" s="48">
        <f t="shared" ref="O63:S63" si="63">H63/O$1</f>
        <v>0.9552238806</v>
      </c>
      <c r="P63" s="48">
        <f t="shared" si="63"/>
        <v>0.9901960784</v>
      </c>
      <c r="Q63" s="48">
        <f t="shared" si="63"/>
        <v>0.8252427184</v>
      </c>
      <c r="R63" s="48">
        <f t="shared" si="63"/>
        <v>0.7777777778</v>
      </c>
      <c r="S63" s="48">
        <f t="shared" si="63"/>
        <v>0.8723404255</v>
      </c>
      <c r="T63" s="49">
        <f t="shared" si="4"/>
        <v>0.6798679868</v>
      </c>
      <c r="U63" s="50" t="s">
        <v>10</v>
      </c>
      <c r="V63" s="2" t="s">
        <v>450</v>
      </c>
      <c r="W63" s="50" t="s">
        <v>362</v>
      </c>
    </row>
    <row r="64" ht="15.75" customHeight="1">
      <c r="A64" s="26" t="s">
        <v>292</v>
      </c>
      <c r="B64" s="27" t="s">
        <v>189</v>
      </c>
      <c r="C64" s="46" t="s">
        <v>439</v>
      </c>
      <c r="D64" s="35" t="s">
        <v>451</v>
      </c>
      <c r="E64" s="35" t="s">
        <v>352</v>
      </c>
      <c r="F64" s="35" t="s">
        <v>342</v>
      </c>
      <c r="G64" s="36" t="s">
        <v>452</v>
      </c>
      <c r="H64" s="27">
        <v>133.0</v>
      </c>
      <c r="I64" s="27">
        <v>99.0</v>
      </c>
      <c r="J64" s="27">
        <v>93.0</v>
      </c>
      <c r="K64" s="27">
        <v>68.0</v>
      </c>
      <c r="L64" s="32">
        <v>137.0</v>
      </c>
      <c r="M64" s="27">
        <f t="shared" si="2"/>
        <v>393</v>
      </c>
      <c r="N64" s="27">
        <v>606.0</v>
      </c>
      <c r="O64" s="48">
        <f t="shared" ref="O64:S64" si="64">H64/O$1</f>
        <v>0.9925373134</v>
      </c>
      <c r="P64" s="48">
        <f t="shared" si="64"/>
        <v>0.9705882353</v>
      </c>
      <c r="Q64" s="48">
        <f t="shared" si="64"/>
        <v>0.9029126214</v>
      </c>
      <c r="R64" s="48">
        <f t="shared" si="64"/>
        <v>0.5396825397</v>
      </c>
      <c r="S64" s="48">
        <f t="shared" si="64"/>
        <v>0.9716312057</v>
      </c>
      <c r="T64" s="49">
        <f t="shared" si="4"/>
        <v>0.6485148515</v>
      </c>
      <c r="U64" s="50" t="s">
        <v>16</v>
      </c>
    </row>
    <row r="65" ht="15.75" customHeight="1">
      <c r="A65" s="26" t="s">
        <v>292</v>
      </c>
      <c r="B65" s="27" t="s">
        <v>199</v>
      </c>
      <c r="C65" s="46" t="s">
        <v>442</v>
      </c>
      <c r="D65" s="35" t="s">
        <v>453</v>
      </c>
      <c r="E65" s="35" t="s">
        <v>352</v>
      </c>
      <c r="F65" s="35" t="s">
        <v>378</v>
      </c>
      <c r="G65" s="36" t="s">
        <v>454</v>
      </c>
      <c r="H65" s="27">
        <v>116.0</v>
      </c>
      <c r="I65" s="27">
        <v>100.0</v>
      </c>
      <c r="J65" s="27">
        <v>84.0</v>
      </c>
      <c r="K65" s="27">
        <v>81.0</v>
      </c>
      <c r="L65" s="32">
        <v>98.0</v>
      </c>
      <c r="M65" s="27">
        <f t="shared" si="2"/>
        <v>381</v>
      </c>
      <c r="N65" s="27">
        <v>606.0</v>
      </c>
      <c r="O65" s="48">
        <f t="shared" ref="O65:S65" si="65">H65/O$1</f>
        <v>0.8656716418</v>
      </c>
      <c r="P65" s="48">
        <f t="shared" si="65"/>
        <v>0.9803921569</v>
      </c>
      <c r="Q65" s="48">
        <f t="shared" si="65"/>
        <v>0.8155339806</v>
      </c>
      <c r="R65" s="48">
        <f t="shared" si="65"/>
        <v>0.6428571429</v>
      </c>
      <c r="S65" s="48">
        <f t="shared" si="65"/>
        <v>0.695035461</v>
      </c>
      <c r="T65" s="49">
        <f t="shared" si="4"/>
        <v>0.6287128713</v>
      </c>
      <c r="U65" s="50" t="s">
        <v>16</v>
      </c>
    </row>
    <row r="66" ht="15.75" customHeight="1">
      <c r="A66" s="26" t="s">
        <v>292</v>
      </c>
      <c r="B66" s="27" t="s">
        <v>201</v>
      </c>
      <c r="C66" s="46" t="s">
        <v>442</v>
      </c>
      <c r="D66" s="35" t="s">
        <v>455</v>
      </c>
      <c r="E66" s="35" t="s">
        <v>352</v>
      </c>
      <c r="F66" s="35" t="s">
        <v>342</v>
      </c>
      <c r="G66" s="36" t="s">
        <v>456</v>
      </c>
      <c r="H66" s="27">
        <v>117.0</v>
      </c>
      <c r="I66" s="27">
        <v>76.0</v>
      </c>
      <c r="J66" s="27">
        <v>78.0</v>
      </c>
      <c r="K66" s="27">
        <v>62.0</v>
      </c>
      <c r="L66" s="32">
        <v>118.0</v>
      </c>
      <c r="M66" s="27">
        <f t="shared" si="2"/>
        <v>333</v>
      </c>
      <c r="N66" s="27">
        <v>606.0</v>
      </c>
      <c r="O66" s="48">
        <f t="shared" ref="O66:S66" si="66">H66/O$1</f>
        <v>0.8731343284</v>
      </c>
      <c r="P66" s="48">
        <f t="shared" si="66"/>
        <v>0.7450980392</v>
      </c>
      <c r="Q66" s="48">
        <f t="shared" si="66"/>
        <v>0.7572815534</v>
      </c>
      <c r="R66" s="48">
        <f t="shared" si="66"/>
        <v>0.4920634921</v>
      </c>
      <c r="S66" s="48">
        <f t="shared" si="66"/>
        <v>0.8368794326</v>
      </c>
      <c r="T66" s="49">
        <f t="shared" si="4"/>
        <v>0.5495049505</v>
      </c>
      <c r="U66" s="50" t="s">
        <v>16</v>
      </c>
    </row>
    <row r="67" ht="15.75" customHeight="1">
      <c r="A67" s="26" t="s">
        <v>295</v>
      </c>
      <c r="B67" s="27" t="s">
        <v>155</v>
      </c>
      <c r="C67" s="46" t="s">
        <v>457</v>
      </c>
      <c r="D67" s="35" t="s">
        <v>458</v>
      </c>
      <c r="E67" s="35" t="s">
        <v>341</v>
      </c>
      <c r="F67" s="35" t="s">
        <v>342</v>
      </c>
      <c r="G67" s="36" t="s">
        <v>348</v>
      </c>
      <c r="H67" s="27">
        <v>134.0</v>
      </c>
      <c r="I67" s="27">
        <v>97.0</v>
      </c>
      <c r="J67" s="27">
        <v>101.0</v>
      </c>
      <c r="K67" s="27">
        <v>108.0</v>
      </c>
      <c r="L67" s="32">
        <v>141.0</v>
      </c>
      <c r="M67" s="27">
        <f t="shared" si="2"/>
        <v>440</v>
      </c>
      <c r="N67" s="27">
        <v>606.0</v>
      </c>
      <c r="O67" s="48">
        <f t="shared" ref="O67:S67" si="67">H67/O$1</f>
        <v>1</v>
      </c>
      <c r="P67" s="48">
        <f t="shared" si="67"/>
        <v>0.9509803922</v>
      </c>
      <c r="Q67" s="48">
        <f t="shared" si="67"/>
        <v>0.9805825243</v>
      </c>
      <c r="R67" s="48">
        <f t="shared" si="67"/>
        <v>0.8571428571</v>
      </c>
      <c r="S67" s="48">
        <f t="shared" si="67"/>
        <v>1</v>
      </c>
      <c r="T67" s="49">
        <f t="shared" si="4"/>
        <v>0.7260726073</v>
      </c>
      <c r="U67" s="50" t="s">
        <v>16</v>
      </c>
    </row>
    <row r="68" ht="15.75" customHeight="1">
      <c r="A68" s="26" t="s">
        <v>295</v>
      </c>
      <c r="B68" s="27" t="s">
        <v>156</v>
      </c>
      <c r="C68" s="46" t="s">
        <v>457</v>
      </c>
      <c r="D68" s="35" t="s">
        <v>459</v>
      </c>
      <c r="E68" s="35" t="s">
        <v>341</v>
      </c>
      <c r="F68" s="35" t="s">
        <v>342</v>
      </c>
      <c r="G68" s="36"/>
      <c r="H68" s="27">
        <v>120.0</v>
      </c>
      <c r="I68" s="27">
        <v>100.0</v>
      </c>
      <c r="J68" s="27">
        <v>45.0</v>
      </c>
      <c r="K68" s="27">
        <v>27.0</v>
      </c>
      <c r="L68" s="32">
        <v>27.0</v>
      </c>
      <c r="M68" s="27">
        <f t="shared" si="2"/>
        <v>292</v>
      </c>
      <c r="N68" s="27">
        <v>606.0</v>
      </c>
      <c r="O68" s="48">
        <f t="shared" ref="O68:S68" si="68">H68/O$1</f>
        <v>0.8955223881</v>
      </c>
      <c r="P68" s="48">
        <f t="shared" si="68"/>
        <v>0.9803921569</v>
      </c>
      <c r="Q68" s="48">
        <f t="shared" si="68"/>
        <v>0.4368932039</v>
      </c>
      <c r="R68" s="48">
        <f t="shared" si="68"/>
        <v>0.2142857143</v>
      </c>
      <c r="S68" s="48">
        <f t="shared" si="68"/>
        <v>0.1914893617</v>
      </c>
      <c r="T68" s="49">
        <f t="shared" si="4"/>
        <v>0.4818481848</v>
      </c>
      <c r="U68" s="50" t="s">
        <v>16</v>
      </c>
    </row>
    <row r="69" ht="15.75" customHeight="1">
      <c r="A69" s="26" t="s">
        <v>295</v>
      </c>
      <c r="B69" s="27" t="s">
        <v>158</v>
      </c>
      <c r="C69" s="46" t="s">
        <v>460</v>
      </c>
      <c r="D69" s="35" t="s">
        <v>461</v>
      </c>
      <c r="E69" s="35" t="s">
        <v>341</v>
      </c>
      <c r="F69" s="35" t="s">
        <v>378</v>
      </c>
      <c r="G69" s="36" t="s">
        <v>462</v>
      </c>
      <c r="H69" s="27">
        <v>116.0</v>
      </c>
      <c r="I69" s="27">
        <v>98.0</v>
      </c>
      <c r="J69" s="27">
        <v>93.0</v>
      </c>
      <c r="K69" s="27">
        <v>106.0</v>
      </c>
      <c r="L69" s="32">
        <v>105.0</v>
      </c>
      <c r="M69" s="27">
        <f t="shared" si="2"/>
        <v>413</v>
      </c>
      <c r="N69" s="27">
        <v>606.0</v>
      </c>
      <c r="O69" s="48">
        <f t="shared" ref="O69:S69" si="69">H69/O$1</f>
        <v>0.8656716418</v>
      </c>
      <c r="P69" s="48">
        <f t="shared" si="69"/>
        <v>0.9607843137</v>
      </c>
      <c r="Q69" s="48">
        <f t="shared" si="69"/>
        <v>0.9029126214</v>
      </c>
      <c r="R69" s="48">
        <f t="shared" si="69"/>
        <v>0.8412698413</v>
      </c>
      <c r="S69" s="48">
        <f t="shared" si="69"/>
        <v>0.7446808511</v>
      </c>
      <c r="T69" s="49">
        <f t="shared" si="4"/>
        <v>0.6815181518</v>
      </c>
      <c r="U69" s="50" t="s">
        <v>16</v>
      </c>
    </row>
    <row r="70" ht="15.75" customHeight="1">
      <c r="A70" s="26" t="s">
        <v>295</v>
      </c>
      <c r="B70" s="27" t="s">
        <v>160</v>
      </c>
      <c r="C70" s="46" t="s">
        <v>460</v>
      </c>
      <c r="D70" s="35" t="s">
        <v>463</v>
      </c>
      <c r="E70" s="35" t="s">
        <v>341</v>
      </c>
      <c r="F70" s="35" t="s">
        <v>383</v>
      </c>
      <c r="G70" s="36" t="s">
        <v>464</v>
      </c>
      <c r="H70" s="27">
        <v>128.0</v>
      </c>
      <c r="I70" s="27">
        <v>89.0</v>
      </c>
      <c r="J70" s="27">
        <v>98.0</v>
      </c>
      <c r="K70" s="27">
        <v>95.0</v>
      </c>
      <c r="L70" s="32">
        <v>134.0</v>
      </c>
      <c r="M70" s="27">
        <f t="shared" si="2"/>
        <v>410</v>
      </c>
      <c r="N70" s="27">
        <v>606.0</v>
      </c>
      <c r="O70" s="48">
        <f t="shared" ref="O70:S70" si="70">H70/O$1</f>
        <v>0.9552238806</v>
      </c>
      <c r="P70" s="48">
        <f t="shared" si="70"/>
        <v>0.8725490196</v>
      </c>
      <c r="Q70" s="48">
        <f t="shared" si="70"/>
        <v>0.9514563107</v>
      </c>
      <c r="R70" s="48">
        <f t="shared" si="70"/>
        <v>0.753968254</v>
      </c>
      <c r="S70" s="48">
        <f t="shared" si="70"/>
        <v>0.9503546099</v>
      </c>
      <c r="T70" s="49">
        <f t="shared" si="4"/>
        <v>0.6765676568</v>
      </c>
      <c r="U70" s="50" t="s">
        <v>16</v>
      </c>
    </row>
    <row r="71" ht="15.75" customHeight="1">
      <c r="A71" s="26" t="s">
        <v>295</v>
      </c>
      <c r="B71" s="27" t="s">
        <v>210</v>
      </c>
      <c r="C71" s="46" t="s">
        <v>465</v>
      </c>
      <c r="D71" s="35" t="s">
        <v>466</v>
      </c>
      <c r="E71" s="35" t="s">
        <v>341</v>
      </c>
      <c r="F71" s="35" t="s">
        <v>342</v>
      </c>
      <c r="G71" s="36"/>
      <c r="H71" s="27">
        <v>134.0</v>
      </c>
      <c r="I71" s="27">
        <v>102.0</v>
      </c>
      <c r="J71" s="27">
        <v>89.0</v>
      </c>
      <c r="K71" s="27">
        <v>114.0</v>
      </c>
      <c r="L71" s="32">
        <v>136.0</v>
      </c>
      <c r="M71" s="27">
        <f t="shared" si="2"/>
        <v>439</v>
      </c>
      <c r="N71" s="27">
        <v>606.0</v>
      </c>
      <c r="O71" s="48">
        <f t="shared" ref="O71:S71" si="71">H71/O$1</f>
        <v>1</v>
      </c>
      <c r="P71" s="48">
        <f t="shared" si="71"/>
        <v>1</v>
      </c>
      <c r="Q71" s="48">
        <f t="shared" si="71"/>
        <v>0.8640776699</v>
      </c>
      <c r="R71" s="48">
        <f t="shared" si="71"/>
        <v>0.9047619048</v>
      </c>
      <c r="S71" s="48">
        <f t="shared" si="71"/>
        <v>0.9645390071</v>
      </c>
      <c r="T71" s="49">
        <f t="shared" si="4"/>
        <v>0.7244224422</v>
      </c>
      <c r="U71" s="50" t="s">
        <v>16</v>
      </c>
    </row>
    <row r="72" ht="15.75" customHeight="1">
      <c r="A72" s="26" t="s">
        <v>295</v>
      </c>
      <c r="B72" s="27" t="s">
        <v>212</v>
      </c>
      <c r="C72" s="46" t="s">
        <v>465</v>
      </c>
      <c r="D72" s="35" t="s">
        <v>467</v>
      </c>
      <c r="E72" s="35" t="s">
        <v>341</v>
      </c>
      <c r="F72" s="35" t="s">
        <v>342</v>
      </c>
      <c r="G72" s="36" t="s">
        <v>468</v>
      </c>
      <c r="H72" s="27">
        <v>127.0</v>
      </c>
      <c r="I72" s="27">
        <v>102.0</v>
      </c>
      <c r="J72" s="27">
        <v>89.0</v>
      </c>
      <c r="K72" s="27">
        <v>96.0</v>
      </c>
      <c r="L72" s="32">
        <v>140.0</v>
      </c>
      <c r="M72" s="27">
        <f t="shared" si="2"/>
        <v>414</v>
      </c>
      <c r="N72" s="27">
        <v>606.0</v>
      </c>
      <c r="O72" s="48">
        <f t="shared" ref="O72:S72" si="72">H72/O$1</f>
        <v>0.947761194</v>
      </c>
      <c r="P72" s="48">
        <f t="shared" si="72"/>
        <v>1</v>
      </c>
      <c r="Q72" s="48">
        <f t="shared" si="72"/>
        <v>0.8640776699</v>
      </c>
      <c r="R72" s="48">
        <f t="shared" si="72"/>
        <v>0.7619047619</v>
      </c>
      <c r="S72" s="48">
        <f t="shared" si="72"/>
        <v>0.9929078014</v>
      </c>
      <c r="T72" s="49">
        <f t="shared" si="4"/>
        <v>0.6831683168</v>
      </c>
      <c r="U72" s="50" t="s">
        <v>16</v>
      </c>
    </row>
    <row r="73" ht="15.75" customHeight="1">
      <c r="A73" s="26" t="s">
        <v>295</v>
      </c>
      <c r="B73" s="27" t="s">
        <v>154</v>
      </c>
      <c r="C73" s="46" t="s">
        <v>457</v>
      </c>
      <c r="D73" s="35" t="s">
        <v>469</v>
      </c>
      <c r="E73" s="35" t="s">
        <v>352</v>
      </c>
      <c r="F73" s="35" t="s">
        <v>342</v>
      </c>
      <c r="G73" s="36" t="s">
        <v>355</v>
      </c>
      <c r="H73" s="27">
        <v>99.0</v>
      </c>
      <c r="I73" s="27">
        <v>67.0</v>
      </c>
      <c r="J73" s="27">
        <v>73.0</v>
      </c>
      <c r="K73" s="27">
        <v>110.0</v>
      </c>
      <c r="L73" s="32">
        <v>105.0</v>
      </c>
      <c r="M73" s="27">
        <f t="shared" si="2"/>
        <v>349</v>
      </c>
      <c r="N73" s="27">
        <v>606.0</v>
      </c>
      <c r="O73" s="48">
        <f t="shared" ref="O73:S73" si="73">H73/O$1</f>
        <v>0.7388059701</v>
      </c>
      <c r="P73" s="48">
        <f t="shared" si="73"/>
        <v>0.6568627451</v>
      </c>
      <c r="Q73" s="48">
        <f t="shared" si="73"/>
        <v>0.7087378641</v>
      </c>
      <c r="R73" s="48">
        <f t="shared" si="73"/>
        <v>0.873015873</v>
      </c>
      <c r="S73" s="48">
        <f t="shared" si="73"/>
        <v>0.7446808511</v>
      </c>
      <c r="T73" s="49">
        <f t="shared" si="4"/>
        <v>0.5759075908</v>
      </c>
      <c r="U73" s="50" t="s">
        <v>16</v>
      </c>
    </row>
    <row r="74" ht="15.75" customHeight="1">
      <c r="A74" s="26" t="s">
        <v>295</v>
      </c>
      <c r="B74" s="27" t="s">
        <v>157</v>
      </c>
      <c r="C74" s="46" t="s">
        <v>457</v>
      </c>
      <c r="D74" s="35" t="s">
        <v>470</v>
      </c>
      <c r="E74" s="35" t="s">
        <v>352</v>
      </c>
      <c r="F74" s="35" t="s">
        <v>342</v>
      </c>
      <c r="G74" s="36" t="s">
        <v>471</v>
      </c>
      <c r="H74" s="27">
        <v>129.0</v>
      </c>
      <c r="I74" s="27">
        <v>94.0</v>
      </c>
      <c r="J74" s="27">
        <v>94.0</v>
      </c>
      <c r="K74" s="27">
        <v>75.0</v>
      </c>
      <c r="L74" s="32">
        <v>114.0</v>
      </c>
      <c r="M74" s="27">
        <f t="shared" si="2"/>
        <v>392</v>
      </c>
      <c r="N74" s="27">
        <v>606.0</v>
      </c>
      <c r="O74" s="48">
        <f t="shared" ref="O74:S74" si="74">H74/O$1</f>
        <v>0.9626865672</v>
      </c>
      <c r="P74" s="48">
        <f t="shared" si="74"/>
        <v>0.9215686275</v>
      </c>
      <c r="Q74" s="48">
        <f t="shared" si="74"/>
        <v>0.9126213592</v>
      </c>
      <c r="R74" s="48">
        <f t="shared" si="74"/>
        <v>0.5952380952</v>
      </c>
      <c r="S74" s="48">
        <f t="shared" si="74"/>
        <v>0.8085106383</v>
      </c>
      <c r="T74" s="49">
        <f t="shared" si="4"/>
        <v>0.6468646865</v>
      </c>
      <c r="U74" s="50" t="s">
        <v>16</v>
      </c>
    </row>
    <row r="75" ht="15.75" customHeight="1">
      <c r="A75" s="26" t="s">
        <v>295</v>
      </c>
      <c r="B75" s="27" t="s">
        <v>159</v>
      </c>
      <c r="C75" s="46" t="s">
        <v>460</v>
      </c>
      <c r="D75" s="35" t="s">
        <v>472</v>
      </c>
      <c r="E75" s="35" t="s">
        <v>352</v>
      </c>
      <c r="F75" s="35" t="s">
        <v>473</v>
      </c>
      <c r="G75" s="36"/>
      <c r="H75" s="27">
        <v>89.0</v>
      </c>
      <c r="I75" s="27">
        <v>63.0</v>
      </c>
      <c r="J75" s="27">
        <v>75.0</v>
      </c>
      <c r="K75" s="27">
        <v>81.0</v>
      </c>
      <c r="L75" s="32">
        <v>83.0</v>
      </c>
      <c r="M75" s="27">
        <f t="shared" si="2"/>
        <v>308</v>
      </c>
      <c r="N75" s="27">
        <v>606.0</v>
      </c>
      <c r="O75" s="48">
        <f t="shared" ref="O75:S75" si="75">H75/O$1</f>
        <v>0.6641791045</v>
      </c>
      <c r="P75" s="48">
        <f t="shared" si="75"/>
        <v>0.6176470588</v>
      </c>
      <c r="Q75" s="48">
        <f t="shared" si="75"/>
        <v>0.7281553398</v>
      </c>
      <c r="R75" s="48">
        <f t="shared" si="75"/>
        <v>0.6428571429</v>
      </c>
      <c r="S75" s="48">
        <f t="shared" si="75"/>
        <v>0.5886524823</v>
      </c>
      <c r="T75" s="49">
        <f t="shared" si="4"/>
        <v>0.5082508251</v>
      </c>
      <c r="U75" s="50" t="s">
        <v>16</v>
      </c>
    </row>
    <row r="76" ht="15.75" customHeight="1">
      <c r="A76" s="26" t="s">
        <v>295</v>
      </c>
      <c r="B76" s="27" t="s">
        <v>161</v>
      </c>
      <c r="C76" s="46" t="s">
        <v>460</v>
      </c>
      <c r="D76" s="35" t="s">
        <v>474</v>
      </c>
      <c r="E76" s="35" t="s">
        <v>352</v>
      </c>
      <c r="F76" s="35" t="s">
        <v>342</v>
      </c>
      <c r="G76" s="36" t="s">
        <v>475</v>
      </c>
      <c r="H76" s="27">
        <v>116.0</v>
      </c>
      <c r="I76" s="27">
        <v>84.0</v>
      </c>
      <c r="J76" s="27">
        <v>75.0</v>
      </c>
      <c r="K76" s="27">
        <v>65.0</v>
      </c>
      <c r="L76" s="32">
        <v>112.0</v>
      </c>
      <c r="M76" s="27">
        <f t="shared" si="2"/>
        <v>340</v>
      </c>
      <c r="N76" s="27">
        <v>606.0</v>
      </c>
      <c r="O76" s="48">
        <f t="shared" ref="O76:S76" si="76">H76/O$1</f>
        <v>0.8656716418</v>
      </c>
      <c r="P76" s="48">
        <f t="shared" si="76"/>
        <v>0.8235294118</v>
      </c>
      <c r="Q76" s="48">
        <f t="shared" si="76"/>
        <v>0.7281553398</v>
      </c>
      <c r="R76" s="48">
        <f t="shared" si="76"/>
        <v>0.5158730159</v>
      </c>
      <c r="S76" s="48">
        <f t="shared" si="76"/>
        <v>0.7943262411</v>
      </c>
      <c r="T76" s="49">
        <f t="shared" si="4"/>
        <v>0.5610561056</v>
      </c>
      <c r="U76" s="50" t="s">
        <v>16</v>
      </c>
    </row>
    <row r="77" ht="15.75" customHeight="1">
      <c r="A77" s="26" t="s">
        <v>295</v>
      </c>
      <c r="B77" s="27" t="s">
        <v>211</v>
      </c>
      <c r="C77" s="46" t="s">
        <v>465</v>
      </c>
      <c r="D77" s="35" t="s">
        <v>476</v>
      </c>
      <c r="E77" s="35" t="s">
        <v>352</v>
      </c>
      <c r="F77" s="35" t="s">
        <v>342</v>
      </c>
      <c r="G77" s="36" t="s">
        <v>471</v>
      </c>
      <c r="H77" s="27">
        <v>113.0</v>
      </c>
      <c r="I77" s="27">
        <v>88.0</v>
      </c>
      <c r="J77" s="27">
        <v>85.0</v>
      </c>
      <c r="K77" s="27">
        <v>9.0</v>
      </c>
      <c r="L77" s="32">
        <v>0.0</v>
      </c>
      <c r="M77" s="27">
        <f t="shared" si="2"/>
        <v>295</v>
      </c>
      <c r="N77" s="27">
        <v>606.0</v>
      </c>
      <c r="O77" s="48">
        <f t="shared" ref="O77:S77" si="77">H77/O$1</f>
        <v>0.8432835821</v>
      </c>
      <c r="P77" s="48">
        <f t="shared" si="77"/>
        <v>0.862745098</v>
      </c>
      <c r="Q77" s="48">
        <f t="shared" si="77"/>
        <v>0.8252427184</v>
      </c>
      <c r="R77" s="48">
        <f t="shared" si="77"/>
        <v>0.07142857143</v>
      </c>
      <c r="S77" s="48">
        <f t="shared" si="77"/>
        <v>0</v>
      </c>
      <c r="T77" s="49">
        <f t="shared" si="4"/>
        <v>0.4867986799</v>
      </c>
      <c r="U77" s="50" t="s">
        <v>16</v>
      </c>
    </row>
    <row r="78" ht="15.75" customHeight="1">
      <c r="A78" s="26" t="s">
        <v>295</v>
      </c>
      <c r="B78" s="27" t="s">
        <v>213</v>
      </c>
      <c r="C78" s="46" t="s">
        <v>465</v>
      </c>
      <c r="D78" s="35" t="s">
        <v>477</v>
      </c>
      <c r="E78" s="35" t="s">
        <v>352</v>
      </c>
      <c r="F78" s="35" t="s">
        <v>342</v>
      </c>
      <c r="G78" s="36" t="s">
        <v>357</v>
      </c>
      <c r="H78" s="27">
        <v>134.0</v>
      </c>
      <c r="I78" s="27">
        <v>83.0</v>
      </c>
      <c r="J78" s="27">
        <v>90.0</v>
      </c>
      <c r="K78" s="27">
        <v>94.0</v>
      </c>
      <c r="L78" s="32">
        <v>118.0</v>
      </c>
      <c r="M78" s="27">
        <f t="shared" si="2"/>
        <v>401</v>
      </c>
      <c r="N78" s="27">
        <v>606.0</v>
      </c>
      <c r="O78" s="48">
        <f t="shared" ref="O78:S78" si="78">H78/O$1</f>
        <v>1</v>
      </c>
      <c r="P78" s="48">
        <f t="shared" si="78"/>
        <v>0.8137254902</v>
      </c>
      <c r="Q78" s="48">
        <f t="shared" si="78"/>
        <v>0.8737864078</v>
      </c>
      <c r="R78" s="48">
        <f t="shared" si="78"/>
        <v>0.746031746</v>
      </c>
      <c r="S78" s="48">
        <f t="shared" si="78"/>
        <v>0.8368794326</v>
      </c>
      <c r="T78" s="49">
        <f t="shared" si="4"/>
        <v>0.6617161716</v>
      </c>
      <c r="U78" s="50" t="s">
        <v>16</v>
      </c>
    </row>
    <row r="79" ht="15.75" customHeight="1">
      <c r="A79" s="26" t="s">
        <v>294</v>
      </c>
      <c r="B79" s="27" t="s">
        <v>247</v>
      </c>
      <c r="C79" s="46" t="s">
        <v>478</v>
      </c>
      <c r="D79" s="35" t="s">
        <v>479</v>
      </c>
      <c r="E79" s="35" t="s">
        <v>341</v>
      </c>
      <c r="F79" s="35" t="s">
        <v>342</v>
      </c>
      <c r="G79" s="36" t="s">
        <v>480</v>
      </c>
      <c r="H79" s="27">
        <v>125.0</v>
      </c>
      <c r="I79" s="27">
        <v>94.0</v>
      </c>
      <c r="J79" s="27">
        <v>75.0</v>
      </c>
      <c r="K79" s="27">
        <v>77.0</v>
      </c>
      <c r="L79" s="32">
        <v>115.0</v>
      </c>
      <c r="M79" s="27">
        <f t="shared" si="2"/>
        <v>371</v>
      </c>
      <c r="N79" s="27">
        <v>606.0</v>
      </c>
      <c r="O79" s="48">
        <f t="shared" ref="O79:S79" si="79">H79/O$1</f>
        <v>0.9328358209</v>
      </c>
      <c r="P79" s="48">
        <f t="shared" si="79"/>
        <v>0.9215686275</v>
      </c>
      <c r="Q79" s="48">
        <f t="shared" si="79"/>
        <v>0.7281553398</v>
      </c>
      <c r="R79" s="48">
        <f t="shared" si="79"/>
        <v>0.6111111111</v>
      </c>
      <c r="S79" s="48">
        <f t="shared" si="79"/>
        <v>0.8156028369</v>
      </c>
      <c r="T79" s="49">
        <f t="shared" si="4"/>
        <v>0.6122112211</v>
      </c>
      <c r="U79" s="50" t="s">
        <v>16</v>
      </c>
    </row>
    <row r="80" ht="15.75" customHeight="1">
      <c r="A80" s="26" t="s">
        <v>294</v>
      </c>
      <c r="B80" s="27" t="s">
        <v>248</v>
      </c>
      <c r="C80" s="46" t="s">
        <v>478</v>
      </c>
      <c r="D80" s="35" t="s">
        <v>481</v>
      </c>
      <c r="E80" s="35" t="s">
        <v>341</v>
      </c>
      <c r="F80" s="35" t="s">
        <v>342</v>
      </c>
      <c r="G80" s="47" t="s">
        <v>367</v>
      </c>
      <c r="H80" s="27">
        <v>116.0</v>
      </c>
      <c r="I80" s="27">
        <v>102.0</v>
      </c>
      <c r="J80" s="27">
        <v>93.0</v>
      </c>
      <c r="K80" s="27">
        <v>80.0</v>
      </c>
      <c r="L80" s="32">
        <v>136.0</v>
      </c>
      <c r="M80" s="27">
        <f t="shared" si="2"/>
        <v>391</v>
      </c>
      <c r="N80" s="27">
        <v>606.0</v>
      </c>
      <c r="O80" s="48">
        <f t="shared" ref="O80:S80" si="80">H80/O$1</f>
        <v>0.8656716418</v>
      </c>
      <c r="P80" s="48">
        <f t="shared" si="80"/>
        <v>1</v>
      </c>
      <c r="Q80" s="48">
        <f t="shared" si="80"/>
        <v>0.9029126214</v>
      </c>
      <c r="R80" s="48">
        <f t="shared" si="80"/>
        <v>0.6349206349</v>
      </c>
      <c r="S80" s="48">
        <f t="shared" si="80"/>
        <v>0.9645390071</v>
      </c>
      <c r="T80" s="49">
        <f t="shared" si="4"/>
        <v>0.6452145215</v>
      </c>
      <c r="U80" s="50" t="s">
        <v>16</v>
      </c>
    </row>
    <row r="81" ht="15.75" customHeight="1">
      <c r="A81" s="26" t="s">
        <v>294</v>
      </c>
      <c r="B81" s="27" t="s">
        <v>259</v>
      </c>
      <c r="C81" s="46" t="s">
        <v>482</v>
      </c>
      <c r="D81" s="35" t="s">
        <v>483</v>
      </c>
      <c r="E81" s="35" t="s">
        <v>341</v>
      </c>
      <c r="F81" s="35" t="s">
        <v>378</v>
      </c>
      <c r="G81" s="36" t="s">
        <v>484</v>
      </c>
      <c r="H81" s="27">
        <v>120.0</v>
      </c>
      <c r="I81" s="27">
        <v>93.0</v>
      </c>
      <c r="J81" s="27">
        <v>82.0</v>
      </c>
      <c r="K81" s="27">
        <v>109.0</v>
      </c>
      <c r="L81" s="32">
        <v>103.0</v>
      </c>
      <c r="M81" s="27">
        <f t="shared" si="2"/>
        <v>404</v>
      </c>
      <c r="N81" s="27">
        <v>606.0</v>
      </c>
      <c r="O81" s="48">
        <f t="shared" ref="O81:S81" si="81">H81/O$1</f>
        <v>0.8955223881</v>
      </c>
      <c r="P81" s="48">
        <f t="shared" si="81"/>
        <v>0.9117647059</v>
      </c>
      <c r="Q81" s="48">
        <f t="shared" si="81"/>
        <v>0.7961165049</v>
      </c>
      <c r="R81" s="48">
        <f t="shared" si="81"/>
        <v>0.8650793651</v>
      </c>
      <c r="S81" s="48">
        <f t="shared" si="81"/>
        <v>0.7304964539</v>
      </c>
      <c r="T81" s="49">
        <f t="shared" si="4"/>
        <v>0.6666666667</v>
      </c>
      <c r="U81" s="50" t="s">
        <v>16</v>
      </c>
    </row>
    <row r="82" ht="15.75" customHeight="1">
      <c r="A82" s="26" t="s">
        <v>294</v>
      </c>
      <c r="B82" s="27" t="s">
        <v>260</v>
      </c>
      <c r="C82" s="46" t="s">
        <v>482</v>
      </c>
      <c r="D82" s="35" t="s">
        <v>485</v>
      </c>
      <c r="E82" s="35" t="s">
        <v>341</v>
      </c>
      <c r="F82" s="35" t="s">
        <v>342</v>
      </c>
      <c r="G82" s="47" t="s">
        <v>343</v>
      </c>
      <c r="H82" s="27">
        <v>119.0</v>
      </c>
      <c r="I82" s="27">
        <v>96.0</v>
      </c>
      <c r="J82" s="27">
        <v>87.0</v>
      </c>
      <c r="K82" s="27">
        <v>112.0</v>
      </c>
      <c r="L82" s="32">
        <v>136.0</v>
      </c>
      <c r="M82" s="27">
        <f t="shared" si="2"/>
        <v>414</v>
      </c>
      <c r="N82" s="27">
        <v>606.0</v>
      </c>
      <c r="O82" s="48">
        <f t="shared" ref="O82:S82" si="82">H82/O$1</f>
        <v>0.8880597015</v>
      </c>
      <c r="P82" s="48">
        <f t="shared" si="82"/>
        <v>0.9411764706</v>
      </c>
      <c r="Q82" s="48">
        <f t="shared" si="82"/>
        <v>0.8446601942</v>
      </c>
      <c r="R82" s="48">
        <f t="shared" si="82"/>
        <v>0.8888888889</v>
      </c>
      <c r="S82" s="48">
        <f t="shared" si="82"/>
        <v>0.9645390071</v>
      </c>
      <c r="T82" s="49">
        <f t="shared" si="4"/>
        <v>0.6831683168</v>
      </c>
      <c r="U82" s="50" t="s">
        <v>16</v>
      </c>
    </row>
    <row r="83" ht="15.75" customHeight="1">
      <c r="A83" s="26" t="s">
        <v>294</v>
      </c>
      <c r="B83" s="27" t="s">
        <v>261</v>
      </c>
      <c r="C83" s="46" t="s">
        <v>482</v>
      </c>
      <c r="D83" s="35" t="s">
        <v>486</v>
      </c>
      <c r="E83" s="35" t="s">
        <v>341</v>
      </c>
      <c r="F83" s="35" t="s">
        <v>342</v>
      </c>
      <c r="G83" s="36" t="s">
        <v>355</v>
      </c>
      <c r="H83" s="27">
        <v>127.0</v>
      </c>
      <c r="I83" s="27">
        <v>52.0</v>
      </c>
      <c r="J83" s="27">
        <v>58.0</v>
      </c>
      <c r="K83" s="27">
        <v>73.0</v>
      </c>
      <c r="L83" s="32">
        <v>130.0</v>
      </c>
      <c r="M83" s="27">
        <f t="shared" si="2"/>
        <v>310</v>
      </c>
      <c r="N83" s="27">
        <v>606.0</v>
      </c>
      <c r="O83" s="48">
        <f t="shared" ref="O83:S83" si="83">H83/O$1</f>
        <v>0.947761194</v>
      </c>
      <c r="P83" s="48">
        <f t="shared" si="83"/>
        <v>0.5098039216</v>
      </c>
      <c r="Q83" s="48">
        <f t="shared" si="83"/>
        <v>0.5631067961</v>
      </c>
      <c r="R83" s="48">
        <f t="shared" si="83"/>
        <v>0.5793650794</v>
      </c>
      <c r="S83" s="48">
        <f t="shared" si="83"/>
        <v>0.9219858156</v>
      </c>
      <c r="T83" s="49">
        <f t="shared" si="4"/>
        <v>0.5115511551</v>
      </c>
      <c r="U83" s="50" t="s">
        <v>16</v>
      </c>
      <c r="V83" s="50"/>
      <c r="W83" s="50"/>
      <c r="X83" s="50"/>
      <c r="Y83" s="50"/>
    </row>
    <row r="84" ht="15.75" customHeight="1">
      <c r="A84" s="26" t="s">
        <v>294</v>
      </c>
      <c r="B84" s="27" t="s">
        <v>246</v>
      </c>
      <c r="C84" s="46" t="s">
        <v>478</v>
      </c>
      <c r="D84" s="35" t="s">
        <v>487</v>
      </c>
      <c r="E84" s="35" t="s">
        <v>352</v>
      </c>
      <c r="F84" s="35" t="s">
        <v>359</v>
      </c>
      <c r="G84" s="36"/>
      <c r="H84" s="27">
        <v>90.0</v>
      </c>
      <c r="I84" s="27">
        <v>91.0</v>
      </c>
      <c r="J84" s="27">
        <v>63.0</v>
      </c>
      <c r="K84" s="27">
        <v>45.0</v>
      </c>
      <c r="L84" s="32">
        <v>102.0</v>
      </c>
      <c r="M84" s="27">
        <f t="shared" si="2"/>
        <v>289</v>
      </c>
      <c r="N84" s="27">
        <v>589.0</v>
      </c>
      <c r="O84" s="48">
        <f t="shared" ref="O84:S84" si="84">H84/O$1</f>
        <v>0.671641791</v>
      </c>
      <c r="P84" s="48">
        <f t="shared" si="84"/>
        <v>0.8921568627</v>
      </c>
      <c r="Q84" s="48">
        <f t="shared" si="84"/>
        <v>0.6116504854</v>
      </c>
      <c r="R84" s="48">
        <f t="shared" si="84"/>
        <v>0.3571428571</v>
      </c>
      <c r="S84" s="48">
        <f t="shared" si="84"/>
        <v>0.7234042553</v>
      </c>
      <c r="T84" s="49">
        <f t="shared" si="4"/>
        <v>0.4906621392</v>
      </c>
      <c r="U84" s="50" t="s">
        <v>16</v>
      </c>
    </row>
    <row r="85" ht="15.75" customHeight="1">
      <c r="A85" s="26" t="s">
        <v>294</v>
      </c>
      <c r="B85" s="27" t="s">
        <v>249</v>
      </c>
      <c r="C85" s="46" t="s">
        <v>478</v>
      </c>
      <c r="D85" s="35" t="s">
        <v>488</v>
      </c>
      <c r="E85" s="35" t="s">
        <v>352</v>
      </c>
      <c r="F85" s="35" t="s">
        <v>359</v>
      </c>
      <c r="G85" s="36" t="s">
        <v>489</v>
      </c>
      <c r="H85" s="27">
        <v>112.0</v>
      </c>
      <c r="I85" s="27">
        <v>85.0</v>
      </c>
      <c r="J85" s="27">
        <v>87.0</v>
      </c>
      <c r="K85" s="27">
        <v>73.0</v>
      </c>
      <c r="L85" s="32">
        <v>123.0</v>
      </c>
      <c r="M85" s="27">
        <f t="shared" si="2"/>
        <v>357</v>
      </c>
      <c r="N85" s="27">
        <v>606.0</v>
      </c>
      <c r="O85" s="48">
        <f t="shared" ref="O85:S85" si="85">H85/O$1</f>
        <v>0.8358208955</v>
      </c>
      <c r="P85" s="48">
        <f t="shared" si="85"/>
        <v>0.8333333333</v>
      </c>
      <c r="Q85" s="48">
        <f t="shared" si="85"/>
        <v>0.8446601942</v>
      </c>
      <c r="R85" s="48">
        <f t="shared" si="85"/>
        <v>0.5793650794</v>
      </c>
      <c r="S85" s="48">
        <f t="shared" si="85"/>
        <v>0.8723404255</v>
      </c>
      <c r="T85" s="49">
        <f t="shared" si="4"/>
        <v>0.5891089109</v>
      </c>
      <c r="U85" s="50" t="s">
        <v>16</v>
      </c>
    </row>
    <row r="86" ht="15.75" customHeight="1">
      <c r="A86" s="26" t="s">
        <v>294</v>
      </c>
      <c r="B86" s="27" t="s">
        <v>258</v>
      </c>
      <c r="C86" s="46" t="s">
        <v>482</v>
      </c>
      <c r="D86" s="35" t="s">
        <v>490</v>
      </c>
      <c r="E86" s="35" t="s">
        <v>352</v>
      </c>
      <c r="F86" s="35" t="s">
        <v>342</v>
      </c>
      <c r="G86" s="36" t="s">
        <v>491</v>
      </c>
      <c r="H86" s="27">
        <v>124.0</v>
      </c>
      <c r="I86" s="27">
        <v>96.0</v>
      </c>
      <c r="J86" s="27">
        <v>71.0</v>
      </c>
      <c r="K86" s="27">
        <v>103.0</v>
      </c>
      <c r="L86" s="32">
        <v>125.0</v>
      </c>
      <c r="M86" s="27">
        <f t="shared" si="2"/>
        <v>394</v>
      </c>
      <c r="N86" s="27">
        <v>606.0</v>
      </c>
      <c r="O86" s="48">
        <f t="shared" ref="O86:S86" si="86">H86/O$1</f>
        <v>0.9253731343</v>
      </c>
      <c r="P86" s="48">
        <f t="shared" si="86"/>
        <v>0.9411764706</v>
      </c>
      <c r="Q86" s="48">
        <f t="shared" si="86"/>
        <v>0.6893203883</v>
      </c>
      <c r="R86" s="48">
        <f t="shared" si="86"/>
        <v>0.8174603175</v>
      </c>
      <c r="S86" s="48">
        <f t="shared" si="86"/>
        <v>0.8865248227</v>
      </c>
      <c r="T86" s="49">
        <f t="shared" si="4"/>
        <v>0.6501650165</v>
      </c>
      <c r="U86" s="50" t="s">
        <v>16</v>
      </c>
    </row>
    <row r="87" ht="15.75" customHeight="1">
      <c r="A87" s="26" t="s">
        <v>285</v>
      </c>
      <c r="B87" s="27" t="s">
        <v>125</v>
      </c>
      <c r="C87" s="46" t="s">
        <v>492</v>
      </c>
      <c r="D87" s="35" t="s">
        <v>493</v>
      </c>
      <c r="E87" s="35" t="s">
        <v>341</v>
      </c>
      <c r="F87" s="35" t="s">
        <v>342</v>
      </c>
      <c r="G87" s="47" t="s">
        <v>343</v>
      </c>
      <c r="H87" s="27">
        <v>116.0</v>
      </c>
      <c r="I87" s="27">
        <v>58.0</v>
      </c>
      <c r="J87" s="27">
        <v>90.0</v>
      </c>
      <c r="K87" s="27">
        <v>84.0</v>
      </c>
      <c r="L87" s="32">
        <v>140.0</v>
      </c>
      <c r="M87" s="27">
        <f t="shared" si="2"/>
        <v>348</v>
      </c>
      <c r="N87" s="27">
        <v>606.0</v>
      </c>
      <c r="O87" s="48">
        <f t="shared" ref="O87:S87" si="87">H87/O$1</f>
        <v>0.8656716418</v>
      </c>
      <c r="P87" s="48">
        <f t="shared" si="87"/>
        <v>0.568627451</v>
      </c>
      <c r="Q87" s="48">
        <f t="shared" si="87"/>
        <v>0.8737864078</v>
      </c>
      <c r="R87" s="48">
        <f t="shared" si="87"/>
        <v>0.6666666667</v>
      </c>
      <c r="S87" s="48">
        <f t="shared" si="87"/>
        <v>0.9929078014</v>
      </c>
      <c r="T87" s="49">
        <f t="shared" si="4"/>
        <v>0.5742574257</v>
      </c>
      <c r="U87" s="50" t="s">
        <v>16</v>
      </c>
      <c r="Z87" s="50"/>
      <c r="AA87" s="50"/>
      <c r="AB87" s="50"/>
      <c r="AC87" s="50"/>
      <c r="AD87" s="50"/>
    </row>
    <row r="88" ht="15.75" customHeight="1">
      <c r="A88" s="26" t="s">
        <v>285</v>
      </c>
      <c r="B88" s="27" t="s">
        <v>128</v>
      </c>
      <c r="C88" s="46" t="s">
        <v>492</v>
      </c>
      <c r="D88" s="35" t="s">
        <v>494</v>
      </c>
      <c r="E88" s="35" t="s">
        <v>341</v>
      </c>
      <c r="F88" s="35" t="s">
        <v>342</v>
      </c>
      <c r="G88" s="36" t="s">
        <v>495</v>
      </c>
      <c r="H88" s="27">
        <v>125.0</v>
      </c>
      <c r="I88" s="27">
        <v>92.0</v>
      </c>
      <c r="J88" s="27">
        <v>93.0</v>
      </c>
      <c r="K88" s="27">
        <v>106.0</v>
      </c>
      <c r="L88" s="32">
        <v>134.0</v>
      </c>
      <c r="M88" s="27">
        <f t="shared" si="2"/>
        <v>416</v>
      </c>
      <c r="N88" s="27">
        <v>606.0</v>
      </c>
      <c r="O88" s="48">
        <f t="shared" ref="O88:S88" si="88">H88/O$1</f>
        <v>0.9328358209</v>
      </c>
      <c r="P88" s="48">
        <f t="shared" si="88"/>
        <v>0.9019607843</v>
      </c>
      <c r="Q88" s="48">
        <f t="shared" si="88"/>
        <v>0.9029126214</v>
      </c>
      <c r="R88" s="48">
        <f t="shared" si="88"/>
        <v>0.8412698413</v>
      </c>
      <c r="S88" s="48">
        <f t="shared" si="88"/>
        <v>0.9503546099</v>
      </c>
      <c r="T88" s="49">
        <f t="shared" si="4"/>
        <v>0.6864686469</v>
      </c>
      <c r="U88" s="50" t="s">
        <v>16</v>
      </c>
    </row>
    <row r="89" ht="15.75" customHeight="1">
      <c r="A89" s="26" t="s">
        <v>285</v>
      </c>
      <c r="B89" s="27" t="s">
        <v>137</v>
      </c>
      <c r="C89" s="46" t="s">
        <v>496</v>
      </c>
      <c r="D89" s="35" t="s">
        <v>497</v>
      </c>
      <c r="E89" s="35" t="s">
        <v>341</v>
      </c>
      <c r="F89" s="35" t="s">
        <v>342</v>
      </c>
      <c r="G89" s="36" t="s">
        <v>401</v>
      </c>
      <c r="H89" s="27">
        <v>130.0</v>
      </c>
      <c r="I89" s="27">
        <v>99.0</v>
      </c>
      <c r="J89" s="27">
        <v>91.0</v>
      </c>
      <c r="K89" s="27">
        <v>106.0</v>
      </c>
      <c r="L89" s="32">
        <v>130.0</v>
      </c>
      <c r="M89" s="27">
        <f t="shared" si="2"/>
        <v>426</v>
      </c>
      <c r="N89" s="27">
        <v>606.0</v>
      </c>
      <c r="O89" s="48">
        <f t="shared" ref="O89:S89" si="89">H89/O$1</f>
        <v>0.9701492537</v>
      </c>
      <c r="P89" s="48">
        <f t="shared" si="89"/>
        <v>0.9705882353</v>
      </c>
      <c r="Q89" s="48">
        <f t="shared" si="89"/>
        <v>0.8834951456</v>
      </c>
      <c r="R89" s="48">
        <f t="shared" si="89"/>
        <v>0.8412698413</v>
      </c>
      <c r="S89" s="48">
        <f t="shared" si="89"/>
        <v>0.9219858156</v>
      </c>
      <c r="T89" s="49">
        <f t="shared" si="4"/>
        <v>0.702970297</v>
      </c>
      <c r="U89" s="50" t="s">
        <v>16</v>
      </c>
    </row>
    <row r="90" ht="15.75" customHeight="1">
      <c r="A90" s="26" t="s">
        <v>285</v>
      </c>
      <c r="B90" s="27" t="s">
        <v>140</v>
      </c>
      <c r="C90" s="46" t="s">
        <v>496</v>
      </c>
      <c r="D90" s="35" t="s">
        <v>498</v>
      </c>
      <c r="E90" s="35" t="s">
        <v>341</v>
      </c>
      <c r="F90" s="35" t="s">
        <v>383</v>
      </c>
      <c r="G90" s="36" t="s">
        <v>499</v>
      </c>
      <c r="H90" s="27">
        <v>118.0</v>
      </c>
      <c r="I90" s="27">
        <v>94.0</v>
      </c>
      <c r="J90" s="27">
        <v>95.0</v>
      </c>
      <c r="K90" s="27">
        <v>95.0</v>
      </c>
      <c r="L90" s="32">
        <v>119.0</v>
      </c>
      <c r="M90" s="27">
        <f t="shared" si="2"/>
        <v>402</v>
      </c>
      <c r="N90" s="27">
        <v>606.0</v>
      </c>
      <c r="O90" s="48">
        <f t="shared" ref="O90:S90" si="90">H90/O$1</f>
        <v>0.8805970149</v>
      </c>
      <c r="P90" s="48">
        <f t="shared" si="90"/>
        <v>0.9215686275</v>
      </c>
      <c r="Q90" s="48">
        <f t="shared" si="90"/>
        <v>0.9223300971</v>
      </c>
      <c r="R90" s="48">
        <f t="shared" si="90"/>
        <v>0.753968254</v>
      </c>
      <c r="S90" s="48">
        <f t="shared" si="90"/>
        <v>0.8439716312</v>
      </c>
      <c r="T90" s="49">
        <f t="shared" si="4"/>
        <v>0.6633663366</v>
      </c>
      <c r="U90" s="50" t="s">
        <v>16</v>
      </c>
    </row>
    <row r="91" ht="15.75" customHeight="1">
      <c r="A91" s="26" t="s">
        <v>285</v>
      </c>
      <c r="B91" s="27" t="s">
        <v>142</v>
      </c>
      <c r="C91" s="46" t="s">
        <v>500</v>
      </c>
      <c r="D91" s="35" t="s">
        <v>501</v>
      </c>
      <c r="E91" s="35" t="s">
        <v>341</v>
      </c>
      <c r="F91" s="35" t="s">
        <v>342</v>
      </c>
      <c r="G91" s="36" t="s">
        <v>471</v>
      </c>
      <c r="H91" s="27">
        <v>113.0</v>
      </c>
      <c r="I91" s="27">
        <v>92.0</v>
      </c>
      <c r="J91" s="27">
        <v>84.0</v>
      </c>
      <c r="K91" s="27">
        <v>80.0</v>
      </c>
      <c r="L91" s="32">
        <v>122.0</v>
      </c>
      <c r="M91" s="27">
        <f t="shared" si="2"/>
        <v>369</v>
      </c>
      <c r="N91" s="27">
        <v>606.0</v>
      </c>
      <c r="O91" s="48">
        <f t="shared" ref="O91:S91" si="91">H91/O$1</f>
        <v>0.8432835821</v>
      </c>
      <c r="P91" s="48">
        <f t="shared" si="91"/>
        <v>0.9019607843</v>
      </c>
      <c r="Q91" s="48">
        <f t="shared" si="91"/>
        <v>0.8155339806</v>
      </c>
      <c r="R91" s="48">
        <f t="shared" si="91"/>
        <v>0.6349206349</v>
      </c>
      <c r="S91" s="48">
        <f t="shared" si="91"/>
        <v>0.865248227</v>
      </c>
      <c r="T91" s="49">
        <f t="shared" si="4"/>
        <v>0.6089108911</v>
      </c>
      <c r="U91" s="50" t="s">
        <v>16</v>
      </c>
    </row>
    <row r="92" ht="15.75" customHeight="1">
      <c r="A92" s="26" t="s">
        <v>285</v>
      </c>
      <c r="B92" s="27" t="s">
        <v>143</v>
      </c>
      <c r="C92" s="46" t="s">
        <v>500</v>
      </c>
      <c r="D92" s="35" t="s">
        <v>502</v>
      </c>
      <c r="E92" s="35" t="s">
        <v>341</v>
      </c>
      <c r="F92" s="35" t="s">
        <v>342</v>
      </c>
      <c r="G92" s="36" t="s">
        <v>392</v>
      </c>
      <c r="H92" s="27">
        <v>123.0</v>
      </c>
      <c r="I92" s="27">
        <v>97.0</v>
      </c>
      <c r="J92" s="27">
        <v>91.0</v>
      </c>
      <c r="K92" s="27">
        <v>104.0</v>
      </c>
      <c r="L92" s="32">
        <v>132.0</v>
      </c>
      <c r="M92" s="27">
        <f t="shared" si="2"/>
        <v>415</v>
      </c>
      <c r="N92" s="27">
        <v>606.0</v>
      </c>
      <c r="O92" s="48">
        <f t="shared" ref="O92:S92" si="92">H92/O$1</f>
        <v>0.9179104478</v>
      </c>
      <c r="P92" s="48">
        <f t="shared" si="92"/>
        <v>0.9509803922</v>
      </c>
      <c r="Q92" s="48">
        <f t="shared" si="92"/>
        <v>0.8834951456</v>
      </c>
      <c r="R92" s="48">
        <f t="shared" si="92"/>
        <v>0.8253968254</v>
      </c>
      <c r="S92" s="48">
        <f t="shared" si="92"/>
        <v>0.9361702128</v>
      </c>
      <c r="T92" s="49">
        <f t="shared" si="4"/>
        <v>0.6848184818</v>
      </c>
      <c r="U92" s="50" t="s">
        <v>16</v>
      </c>
    </row>
    <row r="93" ht="15.75" customHeight="1">
      <c r="A93" s="26" t="s">
        <v>285</v>
      </c>
      <c r="B93" s="27" t="s">
        <v>122</v>
      </c>
      <c r="C93" s="46" t="s">
        <v>492</v>
      </c>
      <c r="D93" s="35" t="s">
        <v>503</v>
      </c>
      <c r="E93" s="35" t="s">
        <v>352</v>
      </c>
      <c r="F93" s="35" t="s">
        <v>342</v>
      </c>
      <c r="G93" s="36" t="s">
        <v>468</v>
      </c>
      <c r="H93" s="27">
        <v>79.0</v>
      </c>
      <c r="I93" s="27">
        <v>79.0</v>
      </c>
      <c r="J93" s="27">
        <v>74.0</v>
      </c>
      <c r="K93" s="27">
        <v>66.0</v>
      </c>
      <c r="L93" s="32">
        <v>117.0</v>
      </c>
      <c r="M93" s="27">
        <f t="shared" si="2"/>
        <v>298</v>
      </c>
      <c r="N93" s="27">
        <v>606.0</v>
      </c>
      <c r="O93" s="48">
        <f t="shared" ref="O93:S93" si="93">H93/O$1</f>
        <v>0.5895522388</v>
      </c>
      <c r="P93" s="48">
        <f t="shared" si="93"/>
        <v>0.7745098039</v>
      </c>
      <c r="Q93" s="48">
        <f t="shared" si="93"/>
        <v>0.7184466019</v>
      </c>
      <c r="R93" s="48">
        <f t="shared" si="93"/>
        <v>0.5238095238</v>
      </c>
      <c r="S93" s="48">
        <f t="shared" si="93"/>
        <v>0.829787234</v>
      </c>
      <c r="T93" s="49">
        <f t="shared" si="4"/>
        <v>0.4917491749</v>
      </c>
      <c r="U93" s="50" t="s">
        <v>16</v>
      </c>
    </row>
    <row r="94" ht="15.75" customHeight="1">
      <c r="A94" s="26" t="s">
        <v>285</v>
      </c>
      <c r="B94" s="27" t="s">
        <v>131</v>
      </c>
      <c r="C94" s="46" t="s">
        <v>492</v>
      </c>
      <c r="D94" s="35" t="s">
        <v>504</v>
      </c>
      <c r="E94" s="35" t="s">
        <v>352</v>
      </c>
      <c r="F94" s="35" t="s">
        <v>342</v>
      </c>
      <c r="G94" s="36" t="s">
        <v>355</v>
      </c>
      <c r="H94" s="27">
        <v>127.0</v>
      </c>
      <c r="I94" s="27">
        <v>100.0</v>
      </c>
      <c r="J94" s="27">
        <v>91.0</v>
      </c>
      <c r="K94" s="27">
        <v>105.0</v>
      </c>
      <c r="L94" s="32">
        <v>134.0</v>
      </c>
      <c r="M94" s="27">
        <f t="shared" si="2"/>
        <v>423</v>
      </c>
      <c r="N94" s="27">
        <v>606.0</v>
      </c>
      <c r="O94" s="48">
        <f t="shared" ref="O94:S94" si="94">H94/O$1</f>
        <v>0.947761194</v>
      </c>
      <c r="P94" s="48">
        <f t="shared" si="94"/>
        <v>0.9803921569</v>
      </c>
      <c r="Q94" s="48">
        <f t="shared" si="94"/>
        <v>0.8834951456</v>
      </c>
      <c r="R94" s="48">
        <f t="shared" si="94"/>
        <v>0.8333333333</v>
      </c>
      <c r="S94" s="48">
        <f t="shared" si="94"/>
        <v>0.9503546099</v>
      </c>
      <c r="T94" s="49">
        <f t="shared" si="4"/>
        <v>0.698019802</v>
      </c>
      <c r="U94" s="50" t="s">
        <v>16</v>
      </c>
    </row>
    <row r="95" ht="15.75" customHeight="1">
      <c r="A95" s="26" t="s">
        <v>285</v>
      </c>
      <c r="B95" s="27" t="s">
        <v>134</v>
      </c>
      <c r="C95" s="46" t="s">
        <v>496</v>
      </c>
      <c r="D95" s="35" t="s">
        <v>505</v>
      </c>
      <c r="E95" s="35" t="s">
        <v>352</v>
      </c>
      <c r="F95" s="35" t="s">
        <v>359</v>
      </c>
      <c r="G95" s="36"/>
      <c r="H95" s="27">
        <v>108.0</v>
      </c>
      <c r="I95" s="27">
        <v>10.0</v>
      </c>
      <c r="J95" s="27">
        <v>51.0</v>
      </c>
      <c r="K95" s="27">
        <v>58.0</v>
      </c>
      <c r="L95" s="32">
        <v>90.0</v>
      </c>
      <c r="M95" s="27">
        <f t="shared" si="2"/>
        <v>227</v>
      </c>
      <c r="N95" s="27">
        <v>606.0</v>
      </c>
      <c r="O95" s="48">
        <f t="shared" ref="O95:S95" si="95">H95/O$1</f>
        <v>0.8059701493</v>
      </c>
      <c r="P95" s="48">
        <f t="shared" si="95"/>
        <v>0.09803921569</v>
      </c>
      <c r="Q95" s="48">
        <f t="shared" si="95"/>
        <v>0.4951456311</v>
      </c>
      <c r="R95" s="48">
        <f t="shared" si="95"/>
        <v>0.4603174603</v>
      </c>
      <c r="S95" s="48">
        <f t="shared" si="95"/>
        <v>0.6382978723</v>
      </c>
      <c r="T95" s="49">
        <f t="shared" si="4"/>
        <v>0.3745874587</v>
      </c>
      <c r="U95" s="50" t="s">
        <v>16</v>
      </c>
    </row>
    <row r="96" ht="15.75" customHeight="1">
      <c r="A96" s="26" t="s">
        <v>285</v>
      </c>
      <c r="B96" s="27" t="s">
        <v>141</v>
      </c>
      <c r="C96" s="46" t="s">
        <v>496</v>
      </c>
      <c r="D96" s="35" t="s">
        <v>506</v>
      </c>
      <c r="E96" s="35" t="s">
        <v>352</v>
      </c>
      <c r="F96" s="35" t="s">
        <v>383</v>
      </c>
      <c r="G96" s="36" t="s">
        <v>449</v>
      </c>
      <c r="H96" s="27">
        <v>102.0</v>
      </c>
      <c r="I96" s="27">
        <v>71.0</v>
      </c>
      <c r="J96" s="27">
        <v>62.0</v>
      </c>
      <c r="K96" s="27">
        <v>50.0</v>
      </c>
      <c r="L96" s="32">
        <v>71.0</v>
      </c>
      <c r="M96" s="27">
        <f t="shared" si="2"/>
        <v>285</v>
      </c>
      <c r="N96" s="27">
        <v>606.0</v>
      </c>
      <c r="O96" s="48">
        <f t="shared" ref="O96:S96" si="96">H96/O$1</f>
        <v>0.7611940299</v>
      </c>
      <c r="P96" s="48">
        <f t="shared" si="96"/>
        <v>0.6960784314</v>
      </c>
      <c r="Q96" s="48">
        <f t="shared" si="96"/>
        <v>0.6019417476</v>
      </c>
      <c r="R96" s="48">
        <f t="shared" si="96"/>
        <v>0.3968253968</v>
      </c>
      <c r="S96" s="48">
        <f t="shared" si="96"/>
        <v>0.5035460993</v>
      </c>
      <c r="T96" s="49">
        <f t="shared" si="4"/>
        <v>0.4702970297</v>
      </c>
      <c r="U96" s="50" t="s">
        <v>16</v>
      </c>
    </row>
    <row r="97" ht="15.75" customHeight="1">
      <c r="A97" s="26" t="s">
        <v>285</v>
      </c>
      <c r="B97" s="27" t="s">
        <v>144</v>
      </c>
      <c r="C97" s="46" t="s">
        <v>500</v>
      </c>
      <c r="D97" s="35" t="s">
        <v>507</v>
      </c>
      <c r="E97" s="35" t="s">
        <v>352</v>
      </c>
      <c r="F97" s="35" t="s">
        <v>342</v>
      </c>
      <c r="G97" s="36" t="s">
        <v>355</v>
      </c>
      <c r="H97" s="27">
        <v>102.0</v>
      </c>
      <c r="I97" s="27">
        <v>59.0</v>
      </c>
      <c r="J97" s="27">
        <v>77.0</v>
      </c>
      <c r="K97" s="27">
        <v>113.0</v>
      </c>
      <c r="L97" s="32">
        <v>125.0</v>
      </c>
      <c r="M97" s="27">
        <f t="shared" si="2"/>
        <v>351</v>
      </c>
      <c r="N97" s="27">
        <v>606.0</v>
      </c>
      <c r="O97" s="48">
        <f t="shared" ref="O97:S97" si="97">H97/O$1</f>
        <v>0.7611940299</v>
      </c>
      <c r="P97" s="48">
        <f t="shared" si="97"/>
        <v>0.5784313725</v>
      </c>
      <c r="Q97" s="48">
        <f t="shared" si="97"/>
        <v>0.7475728155</v>
      </c>
      <c r="R97" s="48">
        <f t="shared" si="97"/>
        <v>0.8968253968</v>
      </c>
      <c r="S97" s="48">
        <f t="shared" si="97"/>
        <v>0.8865248227</v>
      </c>
      <c r="T97" s="49">
        <f t="shared" si="4"/>
        <v>0.5792079208</v>
      </c>
      <c r="U97" s="50" t="s">
        <v>16</v>
      </c>
    </row>
    <row r="98" ht="15.75" customHeight="1">
      <c r="A98" s="26" t="s">
        <v>285</v>
      </c>
      <c r="B98" s="27" t="s">
        <v>145</v>
      </c>
      <c r="C98" s="46" t="s">
        <v>500</v>
      </c>
      <c r="D98" s="35" t="s">
        <v>508</v>
      </c>
      <c r="E98" s="35" t="s">
        <v>352</v>
      </c>
      <c r="F98" s="35" t="s">
        <v>378</v>
      </c>
      <c r="G98" s="36"/>
      <c r="H98" s="27">
        <v>101.0</v>
      </c>
      <c r="I98" s="27">
        <v>72.0</v>
      </c>
      <c r="J98" s="27">
        <v>89.0</v>
      </c>
      <c r="K98" s="27">
        <v>105.0</v>
      </c>
      <c r="L98" s="32">
        <v>117.0</v>
      </c>
      <c r="M98" s="27">
        <f t="shared" si="2"/>
        <v>367</v>
      </c>
      <c r="N98" s="27">
        <v>606.0</v>
      </c>
      <c r="O98" s="48">
        <f t="shared" ref="O98:S98" si="98">H98/O$1</f>
        <v>0.7537313433</v>
      </c>
      <c r="P98" s="48">
        <f t="shared" si="98"/>
        <v>0.7058823529</v>
      </c>
      <c r="Q98" s="48">
        <f t="shared" si="98"/>
        <v>0.8640776699</v>
      </c>
      <c r="R98" s="48">
        <f t="shared" si="98"/>
        <v>0.8333333333</v>
      </c>
      <c r="S98" s="48">
        <f t="shared" si="98"/>
        <v>0.829787234</v>
      </c>
      <c r="T98" s="49">
        <f t="shared" si="4"/>
        <v>0.6056105611</v>
      </c>
      <c r="U98" s="50" t="s">
        <v>16</v>
      </c>
    </row>
    <row r="99" ht="15.75" customHeight="1">
      <c r="A99" s="26" t="s">
        <v>281</v>
      </c>
      <c r="B99" s="27" t="s">
        <v>42</v>
      </c>
      <c r="C99" s="46" t="s">
        <v>509</v>
      </c>
      <c r="D99" s="35" t="s">
        <v>510</v>
      </c>
      <c r="E99" s="35" t="s">
        <v>341</v>
      </c>
      <c r="F99" s="35" t="s">
        <v>342</v>
      </c>
      <c r="G99" s="36" t="s">
        <v>511</v>
      </c>
      <c r="H99" s="27">
        <v>122.0</v>
      </c>
      <c r="I99" s="27">
        <v>92.0</v>
      </c>
      <c r="J99" s="27">
        <v>75.0</v>
      </c>
      <c r="K99" s="27">
        <v>94.0</v>
      </c>
      <c r="L99" s="32">
        <v>102.0</v>
      </c>
      <c r="M99" s="27">
        <f t="shared" si="2"/>
        <v>383</v>
      </c>
      <c r="N99" s="27">
        <v>606.0</v>
      </c>
      <c r="O99" s="48">
        <f t="shared" ref="O99:S99" si="99">H99/O$1</f>
        <v>0.9104477612</v>
      </c>
      <c r="P99" s="48">
        <f t="shared" si="99"/>
        <v>0.9019607843</v>
      </c>
      <c r="Q99" s="48">
        <f t="shared" si="99"/>
        <v>0.7281553398</v>
      </c>
      <c r="R99" s="48">
        <f t="shared" si="99"/>
        <v>0.746031746</v>
      </c>
      <c r="S99" s="48">
        <f t="shared" si="99"/>
        <v>0.7234042553</v>
      </c>
      <c r="T99" s="49">
        <f t="shared" si="4"/>
        <v>0.6320132013</v>
      </c>
      <c r="U99" s="50" t="s">
        <v>16</v>
      </c>
    </row>
    <row r="100" ht="15.75" customHeight="1">
      <c r="A100" s="26" t="s">
        <v>281</v>
      </c>
      <c r="B100" s="27" t="s">
        <v>45</v>
      </c>
      <c r="C100" s="46" t="s">
        <v>509</v>
      </c>
      <c r="D100" s="35" t="s">
        <v>512</v>
      </c>
      <c r="E100" s="35" t="s">
        <v>341</v>
      </c>
      <c r="F100" s="35" t="s">
        <v>342</v>
      </c>
      <c r="G100" s="36" t="s">
        <v>513</v>
      </c>
      <c r="H100" s="27">
        <v>125.0</v>
      </c>
      <c r="I100" s="27">
        <v>100.0</v>
      </c>
      <c r="J100" s="27">
        <v>86.0</v>
      </c>
      <c r="K100" s="27">
        <v>106.0</v>
      </c>
      <c r="L100" s="32">
        <v>134.0</v>
      </c>
      <c r="M100" s="27">
        <f t="shared" si="2"/>
        <v>417</v>
      </c>
      <c r="N100" s="27">
        <v>606.0</v>
      </c>
      <c r="O100" s="48">
        <f t="shared" ref="O100:S100" si="100">H100/O$1</f>
        <v>0.9328358209</v>
      </c>
      <c r="P100" s="48">
        <f t="shared" si="100"/>
        <v>0.9803921569</v>
      </c>
      <c r="Q100" s="48">
        <f t="shared" si="100"/>
        <v>0.8349514563</v>
      </c>
      <c r="R100" s="48">
        <f t="shared" si="100"/>
        <v>0.8412698413</v>
      </c>
      <c r="S100" s="48">
        <f t="shared" si="100"/>
        <v>0.9503546099</v>
      </c>
      <c r="T100" s="49">
        <f t="shared" si="4"/>
        <v>0.6881188119</v>
      </c>
      <c r="U100" s="50" t="s">
        <v>16</v>
      </c>
    </row>
    <row r="101" ht="15.75" customHeight="1">
      <c r="A101" s="26" t="s">
        <v>281</v>
      </c>
      <c r="B101" s="27" t="s">
        <v>54</v>
      </c>
      <c r="C101" s="46" t="s">
        <v>514</v>
      </c>
      <c r="D101" s="35" t="s">
        <v>515</v>
      </c>
      <c r="E101" s="35" t="s">
        <v>341</v>
      </c>
      <c r="F101" s="35" t="s">
        <v>359</v>
      </c>
      <c r="G101" s="36" t="s">
        <v>513</v>
      </c>
      <c r="H101" s="27">
        <v>74.0</v>
      </c>
      <c r="I101" s="27">
        <v>82.0</v>
      </c>
      <c r="J101" s="27">
        <v>53.0</v>
      </c>
      <c r="K101" s="27">
        <v>96.0</v>
      </c>
      <c r="L101" s="32">
        <v>70.0</v>
      </c>
      <c r="M101" s="27">
        <f t="shared" si="2"/>
        <v>305</v>
      </c>
      <c r="N101" s="27">
        <v>606.0</v>
      </c>
      <c r="O101" s="48">
        <f t="shared" ref="O101:S101" si="101">H101/O$1</f>
        <v>0.552238806</v>
      </c>
      <c r="P101" s="48">
        <f t="shared" si="101"/>
        <v>0.8039215686</v>
      </c>
      <c r="Q101" s="48">
        <f t="shared" si="101"/>
        <v>0.5145631068</v>
      </c>
      <c r="R101" s="48">
        <f t="shared" si="101"/>
        <v>0.7619047619</v>
      </c>
      <c r="S101" s="48">
        <f t="shared" si="101"/>
        <v>0.4964539007</v>
      </c>
      <c r="T101" s="49">
        <f t="shared" si="4"/>
        <v>0.50330033</v>
      </c>
      <c r="U101" s="50" t="s">
        <v>16</v>
      </c>
    </row>
    <row r="102" ht="15.75" customHeight="1">
      <c r="A102" s="26" t="s">
        <v>281</v>
      </c>
      <c r="B102" s="27" t="s">
        <v>57</v>
      </c>
      <c r="C102" s="46" t="s">
        <v>514</v>
      </c>
      <c r="D102" s="35" t="s">
        <v>516</v>
      </c>
      <c r="E102" s="35" t="s">
        <v>341</v>
      </c>
      <c r="F102" s="35" t="s">
        <v>359</v>
      </c>
      <c r="G102" s="36" t="s">
        <v>348</v>
      </c>
      <c r="H102" s="27">
        <v>88.0</v>
      </c>
      <c r="I102" s="27">
        <v>94.0</v>
      </c>
      <c r="J102" s="27">
        <v>72.0</v>
      </c>
      <c r="K102" s="27">
        <v>111.0</v>
      </c>
      <c r="L102" s="32">
        <v>113.0</v>
      </c>
      <c r="M102" s="27">
        <f t="shared" si="2"/>
        <v>365</v>
      </c>
      <c r="N102" s="27">
        <v>606.0</v>
      </c>
      <c r="O102" s="48">
        <f t="shared" ref="O102:S102" si="102">H102/O$1</f>
        <v>0.6567164179</v>
      </c>
      <c r="P102" s="48">
        <f t="shared" si="102"/>
        <v>0.9215686275</v>
      </c>
      <c r="Q102" s="48">
        <f t="shared" si="102"/>
        <v>0.6990291262</v>
      </c>
      <c r="R102" s="48">
        <f t="shared" si="102"/>
        <v>0.880952381</v>
      </c>
      <c r="S102" s="48">
        <f t="shared" si="102"/>
        <v>0.8014184397</v>
      </c>
      <c r="T102" s="49">
        <f t="shared" si="4"/>
        <v>0.602310231</v>
      </c>
      <c r="U102" s="50" t="s">
        <v>16</v>
      </c>
    </row>
    <row r="103" ht="15.75" customHeight="1">
      <c r="A103" s="26" t="s">
        <v>281</v>
      </c>
      <c r="B103" s="27" t="s">
        <v>63</v>
      </c>
      <c r="C103" s="46" t="s">
        <v>517</v>
      </c>
      <c r="D103" s="35" t="s">
        <v>518</v>
      </c>
      <c r="E103" s="35" t="s">
        <v>341</v>
      </c>
      <c r="F103" s="35" t="s">
        <v>342</v>
      </c>
      <c r="G103" s="47" t="s">
        <v>519</v>
      </c>
      <c r="H103" s="27">
        <v>114.0</v>
      </c>
      <c r="I103" s="27">
        <v>99.0</v>
      </c>
      <c r="J103" s="27">
        <v>89.0</v>
      </c>
      <c r="K103" s="27">
        <v>112.0</v>
      </c>
      <c r="L103" s="32">
        <v>132.0</v>
      </c>
      <c r="M103" s="27">
        <f t="shared" si="2"/>
        <v>414</v>
      </c>
      <c r="N103" s="27">
        <v>606.0</v>
      </c>
      <c r="O103" s="48">
        <f t="shared" ref="O103:S103" si="103">H103/O$1</f>
        <v>0.8507462687</v>
      </c>
      <c r="P103" s="48">
        <f t="shared" si="103"/>
        <v>0.9705882353</v>
      </c>
      <c r="Q103" s="48">
        <f t="shared" si="103"/>
        <v>0.8640776699</v>
      </c>
      <c r="R103" s="48">
        <f t="shared" si="103"/>
        <v>0.8888888889</v>
      </c>
      <c r="S103" s="48">
        <f t="shared" si="103"/>
        <v>0.9361702128</v>
      </c>
      <c r="T103" s="49">
        <f t="shared" si="4"/>
        <v>0.6831683168</v>
      </c>
      <c r="U103" s="50" t="s">
        <v>16</v>
      </c>
    </row>
    <row r="104" ht="15.75" customHeight="1">
      <c r="A104" s="26" t="s">
        <v>281</v>
      </c>
      <c r="B104" s="27" t="s">
        <v>66</v>
      </c>
      <c r="C104" s="46" t="s">
        <v>517</v>
      </c>
      <c r="D104" s="35" t="s">
        <v>520</v>
      </c>
      <c r="E104" s="35" t="s">
        <v>341</v>
      </c>
      <c r="F104" s="35" t="s">
        <v>342</v>
      </c>
      <c r="G104" s="36"/>
      <c r="H104" s="27">
        <v>129.0</v>
      </c>
      <c r="I104" s="27">
        <v>98.0</v>
      </c>
      <c r="J104" s="27">
        <v>87.0</v>
      </c>
      <c r="K104" s="27">
        <v>105.0</v>
      </c>
      <c r="L104" s="32">
        <v>115.0</v>
      </c>
      <c r="M104" s="27">
        <f t="shared" si="2"/>
        <v>419</v>
      </c>
      <c r="N104" s="27">
        <v>606.0</v>
      </c>
      <c r="O104" s="48">
        <f t="shared" ref="O104:S104" si="104">H104/O$1</f>
        <v>0.9626865672</v>
      </c>
      <c r="P104" s="48">
        <f t="shared" si="104"/>
        <v>0.9607843137</v>
      </c>
      <c r="Q104" s="48">
        <f t="shared" si="104"/>
        <v>0.8446601942</v>
      </c>
      <c r="R104" s="48">
        <f t="shared" si="104"/>
        <v>0.8333333333</v>
      </c>
      <c r="S104" s="48">
        <f t="shared" si="104"/>
        <v>0.8156028369</v>
      </c>
      <c r="T104" s="49">
        <f t="shared" si="4"/>
        <v>0.6914191419</v>
      </c>
      <c r="U104" s="50" t="s">
        <v>16</v>
      </c>
    </row>
    <row r="105" ht="15.75" customHeight="1">
      <c r="A105" s="26" t="s">
        <v>281</v>
      </c>
      <c r="B105" s="27" t="s">
        <v>39</v>
      </c>
      <c r="C105" s="46" t="s">
        <v>509</v>
      </c>
      <c r="D105" s="35" t="s">
        <v>521</v>
      </c>
      <c r="E105" s="35" t="s">
        <v>352</v>
      </c>
      <c r="F105" s="35" t="s">
        <v>342</v>
      </c>
      <c r="G105" s="47" t="s">
        <v>522</v>
      </c>
      <c r="H105" s="27">
        <v>124.0</v>
      </c>
      <c r="I105" s="27">
        <v>94.0</v>
      </c>
      <c r="J105" s="27">
        <v>73.0</v>
      </c>
      <c r="K105" s="27">
        <v>101.0</v>
      </c>
      <c r="L105" s="32">
        <v>118.0</v>
      </c>
      <c r="M105" s="27">
        <f t="shared" si="2"/>
        <v>392</v>
      </c>
      <c r="N105" s="27">
        <v>606.0</v>
      </c>
      <c r="O105" s="48">
        <f t="shared" ref="O105:S105" si="105">H105/O$1</f>
        <v>0.9253731343</v>
      </c>
      <c r="P105" s="48">
        <f t="shared" si="105"/>
        <v>0.9215686275</v>
      </c>
      <c r="Q105" s="48">
        <f t="shared" si="105"/>
        <v>0.7087378641</v>
      </c>
      <c r="R105" s="48">
        <f t="shared" si="105"/>
        <v>0.8015873016</v>
      </c>
      <c r="S105" s="48">
        <f t="shared" si="105"/>
        <v>0.8368794326</v>
      </c>
      <c r="T105" s="49">
        <f t="shared" si="4"/>
        <v>0.6468646865</v>
      </c>
      <c r="U105" s="50" t="s">
        <v>16</v>
      </c>
    </row>
    <row r="106" ht="15.75" customHeight="1">
      <c r="A106" s="26" t="s">
        <v>281</v>
      </c>
      <c r="B106" s="27" t="s">
        <v>48</v>
      </c>
      <c r="C106" s="46" t="s">
        <v>509</v>
      </c>
      <c r="D106" s="35" t="s">
        <v>523</v>
      </c>
      <c r="E106" s="35" t="s">
        <v>352</v>
      </c>
      <c r="F106" s="35" t="s">
        <v>342</v>
      </c>
      <c r="G106" s="36" t="s">
        <v>392</v>
      </c>
      <c r="H106" s="27">
        <v>117.0</v>
      </c>
      <c r="I106" s="27">
        <v>76.0</v>
      </c>
      <c r="J106" s="27">
        <v>74.0</v>
      </c>
      <c r="K106" s="27">
        <v>87.0</v>
      </c>
      <c r="L106" s="32">
        <v>131.0</v>
      </c>
      <c r="M106" s="27">
        <f t="shared" si="2"/>
        <v>354</v>
      </c>
      <c r="N106" s="27">
        <v>606.0</v>
      </c>
      <c r="O106" s="48">
        <f t="shared" ref="O106:S106" si="106">H106/O$1</f>
        <v>0.8731343284</v>
      </c>
      <c r="P106" s="48">
        <f t="shared" si="106"/>
        <v>0.7450980392</v>
      </c>
      <c r="Q106" s="48">
        <f t="shared" si="106"/>
        <v>0.7184466019</v>
      </c>
      <c r="R106" s="48">
        <f t="shared" si="106"/>
        <v>0.6904761905</v>
      </c>
      <c r="S106" s="48">
        <f t="shared" si="106"/>
        <v>0.9290780142</v>
      </c>
      <c r="T106" s="49">
        <f t="shared" si="4"/>
        <v>0.5841584158</v>
      </c>
      <c r="U106" s="50" t="s">
        <v>16</v>
      </c>
    </row>
    <row r="107" ht="15.75" customHeight="1">
      <c r="A107" s="26" t="s">
        <v>281</v>
      </c>
      <c r="B107" s="27" t="s">
        <v>51</v>
      </c>
      <c r="C107" s="46" t="s">
        <v>514</v>
      </c>
      <c r="D107" s="35" t="s">
        <v>524</v>
      </c>
      <c r="E107" s="35" t="s">
        <v>352</v>
      </c>
      <c r="F107" s="35" t="s">
        <v>359</v>
      </c>
      <c r="G107" s="36" t="s">
        <v>386</v>
      </c>
      <c r="H107" s="27">
        <v>107.0</v>
      </c>
      <c r="I107" s="27">
        <v>87.0</v>
      </c>
      <c r="J107" s="27">
        <v>70.0</v>
      </c>
      <c r="K107" s="27">
        <v>58.0</v>
      </c>
      <c r="L107" s="32">
        <v>53.0</v>
      </c>
      <c r="M107" s="27">
        <f t="shared" si="2"/>
        <v>322</v>
      </c>
      <c r="N107" s="27">
        <v>606.0</v>
      </c>
      <c r="O107" s="48">
        <f t="shared" ref="O107:S107" si="107">H107/O$1</f>
        <v>0.7985074627</v>
      </c>
      <c r="P107" s="48">
        <f t="shared" si="107"/>
        <v>0.8529411765</v>
      </c>
      <c r="Q107" s="48">
        <f t="shared" si="107"/>
        <v>0.6796116505</v>
      </c>
      <c r="R107" s="48">
        <f t="shared" si="107"/>
        <v>0.4603174603</v>
      </c>
      <c r="S107" s="48">
        <f t="shared" si="107"/>
        <v>0.3758865248</v>
      </c>
      <c r="T107" s="49">
        <f t="shared" si="4"/>
        <v>0.5313531353</v>
      </c>
      <c r="U107" s="50" t="s">
        <v>16</v>
      </c>
    </row>
    <row r="108" ht="15.75" customHeight="1">
      <c r="A108" s="26" t="s">
        <v>281</v>
      </c>
      <c r="B108" s="27" t="s">
        <v>60</v>
      </c>
      <c r="C108" s="46" t="s">
        <v>514</v>
      </c>
      <c r="D108" s="35" t="s">
        <v>525</v>
      </c>
      <c r="E108" s="35" t="s">
        <v>352</v>
      </c>
      <c r="F108" s="35" t="s">
        <v>359</v>
      </c>
      <c r="G108" s="36" t="s">
        <v>395</v>
      </c>
      <c r="H108" s="27">
        <v>115.0</v>
      </c>
      <c r="I108" s="27">
        <v>96.0</v>
      </c>
      <c r="J108" s="27">
        <v>75.0</v>
      </c>
      <c r="K108" s="27">
        <v>85.0</v>
      </c>
      <c r="L108" s="32">
        <v>95.0</v>
      </c>
      <c r="M108" s="27">
        <f t="shared" si="2"/>
        <v>371</v>
      </c>
      <c r="N108" s="27">
        <v>606.0</v>
      </c>
      <c r="O108" s="48">
        <f t="shared" ref="O108:S108" si="108">H108/O$1</f>
        <v>0.8582089552</v>
      </c>
      <c r="P108" s="48">
        <f t="shared" si="108"/>
        <v>0.9411764706</v>
      </c>
      <c r="Q108" s="48">
        <f t="shared" si="108"/>
        <v>0.7281553398</v>
      </c>
      <c r="R108" s="48">
        <f t="shared" si="108"/>
        <v>0.6746031746</v>
      </c>
      <c r="S108" s="48">
        <f t="shared" si="108"/>
        <v>0.6737588652</v>
      </c>
      <c r="T108" s="49">
        <f t="shared" si="4"/>
        <v>0.6122112211</v>
      </c>
      <c r="U108" s="50" t="s">
        <v>16</v>
      </c>
    </row>
    <row r="109" ht="15.75" customHeight="1">
      <c r="A109" s="26" t="s">
        <v>281</v>
      </c>
      <c r="B109" s="27" t="s">
        <v>69</v>
      </c>
      <c r="C109" s="46" t="s">
        <v>517</v>
      </c>
      <c r="D109" s="35" t="s">
        <v>526</v>
      </c>
      <c r="E109" s="35" t="s">
        <v>352</v>
      </c>
      <c r="F109" s="35" t="s">
        <v>342</v>
      </c>
      <c r="G109" s="36" t="s">
        <v>355</v>
      </c>
      <c r="H109" s="27">
        <v>116.0</v>
      </c>
      <c r="I109" s="27">
        <v>94.0</v>
      </c>
      <c r="J109" s="27">
        <v>53.0</v>
      </c>
      <c r="K109" s="27">
        <v>90.0</v>
      </c>
      <c r="L109" s="32">
        <v>106.0</v>
      </c>
      <c r="M109" s="27">
        <f t="shared" si="2"/>
        <v>353</v>
      </c>
      <c r="N109" s="27">
        <v>606.0</v>
      </c>
      <c r="O109" s="48">
        <f t="shared" ref="O109:S109" si="109">H109/O$1</f>
        <v>0.8656716418</v>
      </c>
      <c r="P109" s="48">
        <f t="shared" si="109"/>
        <v>0.9215686275</v>
      </c>
      <c r="Q109" s="48">
        <f t="shared" si="109"/>
        <v>0.5145631068</v>
      </c>
      <c r="R109" s="48">
        <f t="shared" si="109"/>
        <v>0.7142857143</v>
      </c>
      <c r="S109" s="48">
        <f t="shared" si="109"/>
        <v>0.7517730496</v>
      </c>
      <c r="T109" s="49">
        <f t="shared" si="4"/>
        <v>0.5825082508</v>
      </c>
      <c r="U109" s="50" t="s">
        <v>16</v>
      </c>
    </row>
    <row r="110" ht="15.75" customHeight="1">
      <c r="A110" s="26" t="s">
        <v>281</v>
      </c>
      <c r="B110" s="27" t="s">
        <v>72</v>
      </c>
      <c r="C110" s="46" t="s">
        <v>517</v>
      </c>
      <c r="D110" s="35" t="s">
        <v>527</v>
      </c>
      <c r="E110" s="35" t="s">
        <v>352</v>
      </c>
      <c r="F110" s="35" t="s">
        <v>342</v>
      </c>
      <c r="G110" s="36" t="s">
        <v>456</v>
      </c>
      <c r="H110" s="27">
        <v>126.0</v>
      </c>
      <c r="I110" s="27">
        <v>89.0</v>
      </c>
      <c r="J110" s="27">
        <v>81.0</v>
      </c>
      <c r="K110" s="27">
        <v>70.0</v>
      </c>
      <c r="L110" s="32">
        <v>127.0</v>
      </c>
      <c r="M110" s="27">
        <f t="shared" si="2"/>
        <v>366</v>
      </c>
      <c r="N110" s="27">
        <v>606.0</v>
      </c>
      <c r="O110" s="48">
        <f t="shared" ref="O110:S110" si="110">H110/O$1</f>
        <v>0.9402985075</v>
      </c>
      <c r="P110" s="48">
        <f t="shared" si="110"/>
        <v>0.8725490196</v>
      </c>
      <c r="Q110" s="48">
        <f t="shared" si="110"/>
        <v>0.786407767</v>
      </c>
      <c r="R110" s="48">
        <f t="shared" si="110"/>
        <v>0.5555555556</v>
      </c>
      <c r="S110" s="48">
        <f t="shared" si="110"/>
        <v>0.9007092199</v>
      </c>
      <c r="T110" s="49">
        <f t="shared" si="4"/>
        <v>0.603960396</v>
      </c>
      <c r="U110" s="50" t="s">
        <v>16</v>
      </c>
    </row>
    <row r="111" ht="15.75" customHeight="1">
      <c r="A111" s="26" t="s">
        <v>299</v>
      </c>
      <c r="B111" s="27" t="s">
        <v>86</v>
      </c>
      <c r="C111" s="46" t="s">
        <v>528</v>
      </c>
      <c r="D111" s="35" t="s">
        <v>529</v>
      </c>
      <c r="E111" s="35" t="s">
        <v>341</v>
      </c>
      <c r="F111" s="35" t="s">
        <v>342</v>
      </c>
      <c r="G111" s="36" t="s">
        <v>468</v>
      </c>
      <c r="H111" s="27">
        <v>131.0</v>
      </c>
      <c r="I111" s="27">
        <v>95.0</v>
      </c>
      <c r="J111" s="27">
        <v>95.0</v>
      </c>
      <c r="K111" s="27">
        <v>112.0</v>
      </c>
      <c r="L111" s="32">
        <v>135.0</v>
      </c>
      <c r="M111" s="27">
        <f t="shared" si="2"/>
        <v>433</v>
      </c>
      <c r="N111" s="27">
        <v>606.0</v>
      </c>
      <c r="O111" s="48">
        <f t="shared" ref="O111:S111" si="111">H111/O$1</f>
        <v>0.9776119403</v>
      </c>
      <c r="P111" s="48">
        <f t="shared" si="111"/>
        <v>0.931372549</v>
      </c>
      <c r="Q111" s="48">
        <f t="shared" si="111"/>
        <v>0.9223300971</v>
      </c>
      <c r="R111" s="48">
        <f t="shared" si="111"/>
        <v>0.8888888889</v>
      </c>
      <c r="S111" s="48">
        <f t="shared" si="111"/>
        <v>0.9574468085</v>
      </c>
      <c r="T111" s="49">
        <f t="shared" si="4"/>
        <v>0.7145214521</v>
      </c>
      <c r="U111" s="50" t="s">
        <v>16</v>
      </c>
    </row>
    <row r="112" ht="15.75" customHeight="1">
      <c r="A112" s="26" t="s">
        <v>299</v>
      </c>
      <c r="B112" s="27" t="s">
        <v>89</v>
      </c>
      <c r="C112" s="46" t="s">
        <v>528</v>
      </c>
      <c r="D112" s="35" t="s">
        <v>530</v>
      </c>
      <c r="E112" s="35" t="s">
        <v>341</v>
      </c>
      <c r="F112" s="35" t="s">
        <v>342</v>
      </c>
      <c r="G112" s="36" t="s">
        <v>531</v>
      </c>
      <c r="H112" s="27">
        <v>121.0</v>
      </c>
      <c r="I112" s="27">
        <v>99.0</v>
      </c>
      <c r="J112" s="27">
        <v>93.0</v>
      </c>
      <c r="K112" s="27">
        <v>73.0</v>
      </c>
      <c r="L112" s="32">
        <v>121.0</v>
      </c>
      <c r="M112" s="27">
        <f t="shared" si="2"/>
        <v>386</v>
      </c>
      <c r="N112" s="27">
        <v>606.0</v>
      </c>
      <c r="O112" s="48">
        <f t="shared" ref="O112:S112" si="112">H112/O$1</f>
        <v>0.9029850746</v>
      </c>
      <c r="P112" s="48">
        <f t="shared" si="112"/>
        <v>0.9705882353</v>
      </c>
      <c r="Q112" s="48">
        <f t="shared" si="112"/>
        <v>0.9029126214</v>
      </c>
      <c r="R112" s="48">
        <f t="shared" si="112"/>
        <v>0.5793650794</v>
      </c>
      <c r="S112" s="48">
        <f t="shared" si="112"/>
        <v>0.8581560284</v>
      </c>
      <c r="T112" s="49">
        <f t="shared" si="4"/>
        <v>0.6369636964</v>
      </c>
      <c r="U112" s="50" t="s">
        <v>16</v>
      </c>
    </row>
    <row r="113" ht="15.75" customHeight="1">
      <c r="A113" s="26" t="s">
        <v>299</v>
      </c>
      <c r="B113" s="27" t="s">
        <v>95</v>
      </c>
      <c r="C113" s="46" t="s">
        <v>528</v>
      </c>
      <c r="D113" s="35" t="s">
        <v>532</v>
      </c>
      <c r="E113" s="35" t="s">
        <v>341</v>
      </c>
      <c r="F113" s="35" t="s">
        <v>473</v>
      </c>
      <c r="G113" s="36" t="s">
        <v>392</v>
      </c>
      <c r="H113" s="27">
        <v>47.0</v>
      </c>
      <c r="I113" s="27">
        <v>32.0</v>
      </c>
      <c r="J113" s="27">
        <v>34.0</v>
      </c>
      <c r="K113" s="27">
        <v>28.0</v>
      </c>
      <c r="L113" s="32">
        <v>32.0</v>
      </c>
      <c r="M113" s="27">
        <f t="shared" si="2"/>
        <v>141</v>
      </c>
      <c r="N113" s="27">
        <v>606.0</v>
      </c>
      <c r="O113" s="48">
        <f t="shared" ref="O113:S113" si="113">H113/O$1</f>
        <v>0.3507462687</v>
      </c>
      <c r="P113" s="48">
        <f t="shared" si="113"/>
        <v>0.3137254902</v>
      </c>
      <c r="Q113" s="48">
        <f t="shared" si="113"/>
        <v>0.3300970874</v>
      </c>
      <c r="R113" s="48">
        <f t="shared" si="113"/>
        <v>0.2222222222</v>
      </c>
      <c r="S113" s="48">
        <f t="shared" si="113"/>
        <v>0.2269503546</v>
      </c>
      <c r="T113" s="49">
        <f t="shared" si="4"/>
        <v>0.2326732673</v>
      </c>
      <c r="U113" s="50" t="s">
        <v>16</v>
      </c>
    </row>
    <row r="114" ht="15.75" customHeight="1">
      <c r="A114" s="26" t="s">
        <v>299</v>
      </c>
      <c r="B114" s="27" t="s">
        <v>150</v>
      </c>
      <c r="C114" s="46" t="s">
        <v>533</v>
      </c>
      <c r="D114" s="35" t="s">
        <v>534</v>
      </c>
      <c r="E114" s="35" t="s">
        <v>341</v>
      </c>
      <c r="F114" s="35" t="s">
        <v>342</v>
      </c>
      <c r="G114" s="36"/>
      <c r="H114" s="27">
        <v>124.0</v>
      </c>
      <c r="I114" s="27">
        <v>98.0</v>
      </c>
      <c r="J114" s="27">
        <v>59.0</v>
      </c>
      <c r="K114" s="27">
        <v>71.0</v>
      </c>
      <c r="L114" s="32">
        <v>85.0</v>
      </c>
      <c r="M114" s="27">
        <f t="shared" si="2"/>
        <v>352</v>
      </c>
      <c r="N114" s="27">
        <v>606.0</v>
      </c>
      <c r="O114" s="48">
        <f t="shared" ref="O114:S114" si="114">H114/O$1</f>
        <v>0.9253731343</v>
      </c>
      <c r="P114" s="48">
        <f t="shared" si="114"/>
        <v>0.9607843137</v>
      </c>
      <c r="Q114" s="48">
        <f t="shared" si="114"/>
        <v>0.572815534</v>
      </c>
      <c r="R114" s="48">
        <f t="shared" si="114"/>
        <v>0.5634920635</v>
      </c>
      <c r="S114" s="48">
        <f t="shared" si="114"/>
        <v>0.6028368794</v>
      </c>
      <c r="T114" s="49">
        <f t="shared" si="4"/>
        <v>0.5808580858</v>
      </c>
      <c r="U114" s="50" t="s">
        <v>16</v>
      </c>
    </row>
    <row r="115" ht="15.75" customHeight="1">
      <c r="A115" s="26" t="s">
        <v>299</v>
      </c>
      <c r="B115" s="27" t="s">
        <v>151</v>
      </c>
      <c r="C115" s="46" t="s">
        <v>533</v>
      </c>
      <c r="D115" s="35" t="s">
        <v>535</v>
      </c>
      <c r="E115" s="35" t="s">
        <v>341</v>
      </c>
      <c r="F115" s="35" t="s">
        <v>342</v>
      </c>
      <c r="G115" s="36" t="s">
        <v>355</v>
      </c>
      <c r="H115" s="27">
        <v>130.0</v>
      </c>
      <c r="I115" s="27">
        <v>81.0</v>
      </c>
      <c r="J115" s="27">
        <v>91.0</v>
      </c>
      <c r="K115" s="27">
        <v>111.0</v>
      </c>
      <c r="L115" s="32">
        <v>111.0</v>
      </c>
      <c r="M115" s="27">
        <f t="shared" si="2"/>
        <v>413</v>
      </c>
      <c r="N115" s="27">
        <v>606.0</v>
      </c>
      <c r="O115" s="48">
        <f t="shared" ref="O115:S115" si="115">H115/O$1</f>
        <v>0.9701492537</v>
      </c>
      <c r="P115" s="48">
        <f t="shared" si="115"/>
        <v>0.7941176471</v>
      </c>
      <c r="Q115" s="48">
        <f t="shared" si="115"/>
        <v>0.8834951456</v>
      </c>
      <c r="R115" s="48">
        <f t="shared" si="115"/>
        <v>0.880952381</v>
      </c>
      <c r="S115" s="48">
        <f t="shared" si="115"/>
        <v>0.7872340426</v>
      </c>
      <c r="T115" s="49">
        <f t="shared" si="4"/>
        <v>0.6815181518</v>
      </c>
      <c r="U115" s="50" t="s">
        <v>16</v>
      </c>
    </row>
    <row r="116" ht="15.75" customHeight="1">
      <c r="A116" s="26" t="s">
        <v>299</v>
      </c>
      <c r="B116" s="27" t="s">
        <v>152</v>
      </c>
      <c r="C116" s="46" t="s">
        <v>533</v>
      </c>
      <c r="D116" s="35" t="s">
        <v>536</v>
      </c>
      <c r="E116" s="35" t="s">
        <v>341</v>
      </c>
      <c r="F116" s="35" t="s">
        <v>342</v>
      </c>
      <c r="G116" s="36" t="s">
        <v>345</v>
      </c>
      <c r="H116" s="27">
        <v>111.0</v>
      </c>
      <c r="I116" s="27">
        <v>97.0</v>
      </c>
      <c r="J116" s="27">
        <v>85.0</v>
      </c>
      <c r="K116" s="27">
        <v>115.0</v>
      </c>
      <c r="L116" s="32">
        <v>132.0</v>
      </c>
      <c r="M116" s="27">
        <f t="shared" si="2"/>
        <v>408</v>
      </c>
      <c r="N116" s="27">
        <v>606.0</v>
      </c>
      <c r="O116" s="48">
        <f t="shared" ref="O116:S116" si="116">H116/O$1</f>
        <v>0.828358209</v>
      </c>
      <c r="P116" s="48">
        <f t="shared" si="116"/>
        <v>0.9509803922</v>
      </c>
      <c r="Q116" s="48">
        <f t="shared" si="116"/>
        <v>0.8252427184</v>
      </c>
      <c r="R116" s="48">
        <f t="shared" si="116"/>
        <v>0.9126984127</v>
      </c>
      <c r="S116" s="48">
        <f t="shared" si="116"/>
        <v>0.9361702128</v>
      </c>
      <c r="T116" s="49">
        <f t="shared" si="4"/>
        <v>0.6732673267</v>
      </c>
      <c r="U116" s="50" t="s">
        <v>16</v>
      </c>
    </row>
    <row r="117" ht="15.75" customHeight="1">
      <c r="A117" s="26" t="s">
        <v>299</v>
      </c>
      <c r="B117" s="27" t="s">
        <v>92</v>
      </c>
      <c r="C117" s="46" t="s">
        <v>528</v>
      </c>
      <c r="D117" s="35" t="s">
        <v>537</v>
      </c>
      <c r="E117" s="35" t="s">
        <v>352</v>
      </c>
      <c r="F117" s="35" t="s">
        <v>342</v>
      </c>
      <c r="G117" s="36" t="s">
        <v>392</v>
      </c>
      <c r="H117" s="27">
        <v>123.0</v>
      </c>
      <c r="I117" s="27">
        <v>95.0</v>
      </c>
      <c r="J117" s="27">
        <v>95.0</v>
      </c>
      <c r="K117" s="27">
        <v>98.0</v>
      </c>
      <c r="L117" s="32">
        <v>139.0</v>
      </c>
      <c r="M117" s="27">
        <f t="shared" si="2"/>
        <v>411</v>
      </c>
      <c r="N117" s="27">
        <v>606.0</v>
      </c>
      <c r="O117" s="48">
        <f t="shared" ref="O117:S117" si="117">H117/O$1</f>
        <v>0.9179104478</v>
      </c>
      <c r="P117" s="48">
        <f t="shared" si="117"/>
        <v>0.931372549</v>
      </c>
      <c r="Q117" s="48">
        <f t="shared" si="117"/>
        <v>0.9223300971</v>
      </c>
      <c r="R117" s="48">
        <f t="shared" si="117"/>
        <v>0.7777777778</v>
      </c>
      <c r="S117" s="48">
        <f t="shared" si="117"/>
        <v>0.9858156028</v>
      </c>
      <c r="T117" s="49">
        <f t="shared" si="4"/>
        <v>0.6782178218</v>
      </c>
      <c r="U117" s="50" t="s">
        <v>16</v>
      </c>
    </row>
    <row r="118" ht="15.75" customHeight="1">
      <c r="A118" s="26" t="s">
        <v>299</v>
      </c>
      <c r="B118" s="27" t="s">
        <v>153</v>
      </c>
      <c r="C118" s="46" t="s">
        <v>533</v>
      </c>
      <c r="D118" s="35" t="s">
        <v>538</v>
      </c>
      <c r="E118" s="35" t="s">
        <v>352</v>
      </c>
      <c r="F118" s="35" t="s">
        <v>342</v>
      </c>
      <c r="G118" s="36"/>
      <c r="H118" s="27">
        <v>92.0</v>
      </c>
      <c r="I118" s="27">
        <v>77.0</v>
      </c>
      <c r="J118" s="27">
        <v>35.0</v>
      </c>
      <c r="K118" s="27">
        <v>20.0</v>
      </c>
      <c r="L118" s="32">
        <v>18.0</v>
      </c>
      <c r="M118" s="27">
        <f t="shared" si="2"/>
        <v>224</v>
      </c>
      <c r="N118" s="27">
        <v>606.0</v>
      </c>
      <c r="O118" s="48">
        <f t="shared" ref="O118:S118" si="118">H118/O$1</f>
        <v>0.6865671642</v>
      </c>
      <c r="P118" s="48">
        <f t="shared" si="118"/>
        <v>0.7549019608</v>
      </c>
      <c r="Q118" s="48">
        <f t="shared" si="118"/>
        <v>0.3398058252</v>
      </c>
      <c r="R118" s="48">
        <f t="shared" si="118"/>
        <v>0.1587301587</v>
      </c>
      <c r="S118" s="48">
        <f t="shared" si="118"/>
        <v>0.1276595745</v>
      </c>
      <c r="T118" s="49">
        <f t="shared" si="4"/>
        <v>0.3696369637</v>
      </c>
      <c r="U118" s="50" t="s">
        <v>16</v>
      </c>
    </row>
    <row r="119" ht="15.75" customHeight="1">
      <c r="A119" s="26" t="s">
        <v>287</v>
      </c>
      <c r="B119" s="27" t="s">
        <v>215</v>
      </c>
      <c r="C119" s="46" t="s">
        <v>539</v>
      </c>
      <c r="D119" s="35" t="s">
        <v>540</v>
      </c>
      <c r="E119" s="35" t="s">
        <v>341</v>
      </c>
      <c r="F119" s="35" t="s">
        <v>359</v>
      </c>
      <c r="G119" s="36" t="s">
        <v>403</v>
      </c>
      <c r="H119" s="27">
        <v>72.0</v>
      </c>
      <c r="I119" s="27">
        <v>48.0</v>
      </c>
      <c r="J119" s="27">
        <v>90.0</v>
      </c>
      <c r="K119" s="27">
        <v>92.0</v>
      </c>
      <c r="L119" s="32">
        <v>90.0</v>
      </c>
      <c r="M119" s="27">
        <f t="shared" si="2"/>
        <v>302</v>
      </c>
      <c r="N119" s="27">
        <v>606.0</v>
      </c>
      <c r="O119" s="48">
        <f t="shared" ref="O119:S119" si="119">H119/O$1</f>
        <v>0.5373134328</v>
      </c>
      <c r="P119" s="48">
        <f t="shared" si="119"/>
        <v>0.4705882353</v>
      </c>
      <c r="Q119" s="48">
        <f t="shared" si="119"/>
        <v>0.8737864078</v>
      </c>
      <c r="R119" s="48">
        <f t="shared" si="119"/>
        <v>0.7301587302</v>
      </c>
      <c r="S119" s="48">
        <f t="shared" si="119"/>
        <v>0.6382978723</v>
      </c>
      <c r="T119" s="49">
        <f t="shared" si="4"/>
        <v>0.498349835</v>
      </c>
      <c r="U119" s="50" t="s">
        <v>16</v>
      </c>
    </row>
    <row r="120" ht="15.75" customHeight="1">
      <c r="A120" s="26" t="s">
        <v>287</v>
      </c>
      <c r="B120" s="27" t="s">
        <v>216</v>
      </c>
      <c r="C120" s="46" t="s">
        <v>539</v>
      </c>
      <c r="D120" s="35" t="s">
        <v>541</v>
      </c>
      <c r="E120" s="35" t="s">
        <v>341</v>
      </c>
      <c r="F120" s="35" t="s">
        <v>342</v>
      </c>
      <c r="G120" s="47" t="s">
        <v>343</v>
      </c>
      <c r="H120" s="27">
        <v>127.0</v>
      </c>
      <c r="I120" s="27">
        <v>102.0</v>
      </c>
      <c r="J120" s="27">
        <v>93.0</v>
      </c>
      <c r="K120" s="27">
        <v>87.0</v>
      </c>
      <c r="L120" s="32">
        <v>128.0</v>
      </c>
      <c r="M120" s="27">
        <f t="shared" si="2"/>
        <v>409</v>
      </c>
      <c r="N120" s="27">
        <v>606.0</v>
      </c>
      <c r="O120" s="48">
        <f t="shared" ref="O120:S120" si="120">H120/O$1</f>
        <v>0.947761194</v>
      </c>
      <c r="P120" s="48">
        <f t="shared" si="120"/>
        <v>1</v>
      </c>
      <c r="Q120" s="48">
        <f t="shared" si="120"/>
        <v>0.9029126214</v>
      </c>
      <c r="R120" s="48">
        <f t="shared" si="120"/>
        <v>0.6904761905</v>
      </c>
      <c r="S120" s="48">
        <f t="shared" si="120"/>
        <v>0.9078014184</v>
      </c>
      <c r="T120" s="49">
        <f t="shared" si="4"/>
        <v>0.6749174917</v>
      </c>
      <c r="U120" s="50" t="s">
        <v>16</v>
      </c>
    </row>
    <row r="121" ht="15.75" customHeight="1">
      <c r="A121" s="26" t="s">
        <v>287</v>
      </c>
      <c r="B121" s="27" t="s">
        <v>227</v>
      </c>
      <c r="C121" s="46" t="s">
        <v>542</v>
      </c>
      <c r="D121" s="35" t="s">
        <v>543</v>
      </c>
      <c r="E121" s="35" t="s">
        <v>341</v>
      </c>
      <c r="F121" s="35" t="s">
        <v>342</v>
      </c>
      <c r="G121" s="36" t="s">
        <v>371</v>
      </c>
      <c r="H121" s="27">
        <v>118.0</v>
      </c>
      <c r="I121" s="27">
        <v>99.0</v>
      </c>
      <c r="J121" s="27">
        <v>83.0</v>
      </c>
      <c r="K121" s="27">
        <v>74.0</v>
      </c>
      <c r="L121" s="32">
        <v>75.0</v>
      </c>
      <c r="M121" s="27">
        <f t="shared" si="2"/>
        <v>374</v>
      </c>
      <c r="N121" s="27">
        <v>606.0</v>
      </c>
      <c r="O121" s="48">
        <f t="shared" ref="O121:S121" si="121">H121/O$1</f>
        <v>0.8805970149</v>
      </c>
      <c r="P121" s="48">
        <f t="shared" si="121"/>
        <v>0.9705882353</v>
      </c>
      <c r="Q121" s="48">
        <f t="shared" si="121"/>
        <v>0.8058252427</v>
      </c>
      <c r="R121" s="48">
        <f t="shared" si="121"/>
        <v>0.5873015873</v>
      </c>
      <c r="S121" s="48">
        <f t="shared" si="121"/>
        <v>0.5319148936</v>
      </c>
      <c r="T121" s="49">
        <f t="shared" si="4"/>
        <v>0.6171617162</v>
      </c>
      <c r="U121" s="50" t="s">
        <v>16</v>
      </c>
    </row>
    <row r="122" ht="15.75" customHeight="1">
      <c r="A122" s="26" t="s">
        <v>287</v>
      </c>
      <c r="B122" s="27" t="s">
        <v>228</v>
      </c>
      <c r="C122" s="46" t="s">
        <v>542</v>
      </c>
      <c r="D122" s="35" t="s">
        <v>544</v>
      </c>
      <c r="E122" s="35" t="s">
        <v>341</v>
      </c>
      <c r="F122" s="35" t="s">
        <v>342</v>
      </c>
      <c r="G122" s="36" t="s">
        <v>545</v>
      </c>
      <c r="H122" s="27">
        <v>110.0</v>
      </c>
      <c r="I122" s="27">
        <v>87.0</v>
      </c>
      <c r="J122" s="27">
        <v>89.0</v>
      </c>
      <c r="K122" s="27">
        <v>69.0</v>
      </c>
      <c r="L122" s="32">
        <v>104.0</v>
      </c>
      <c r="M122" s="27">
        <f t="shared" si="2"/>
        <v>355</v>
      </c>
      <c r="N122" s="27">
        <v>606.0</v>
      </c>
      <c r="O122" s="48">
        <f t="shared" ref="O122:S122" si="122">H122/O$1</f>
        <v>0.8208955224</v>
      </c>
      <c r="P122" s="48">
        <f t="shared" si="122"/>
        <v>0.8529411765</v>
      </c>
      <c r="Q122" s="48">
        <f t="shared" si="122"/>
        <v>0.8640776699</v>
      </c>
      <c r="R122" s="48">
        <f t="shared" si="122"/>
        <v>0.5476190476</v>
      </c>
      <c r="S122" s="48">
        <f t="shared" si="122"/>
        <v>0.7375886525</v>
      </c>
      <c r="T122" s="49">
        <f t="shared" si="4"/>
        <v>0.5858085809</v>
      </c>
      <c r="U122" s="50" t="s">
        <v>16</v>
      </c>
    </row>
    <row r="123" ht="15.75" customHeight="1">
      <c r="A123" s="26" t="s">
        <v>287</v>
      </c>
      <c r="B123" s="27" t="s">
        <v>231</v>
      </c>
      <c r="C123" s="46" t="s">
        <v>546</v>
      </c>
      <c r="D123" s="35" t="s">
        <v>547</v>
      </c>
      <c r="E123" s="35" t="s">
        <v>341</v>
      </c>
      <c r="F123" s="35" t="s">
        <v>342</v>
      </c>
      <c r="G123" s="36" t="s">
        <v>548</v>
      </c>
      <c r="H123" s="27">
        <v>130.0</v>
      </c>
      <c r="I123" s="27">
        <v>99.0</v>
      </c>
      <c r="J123" s="27">
        <v>84.0</v>
      </c>
      <c r="K123" s="27">
        <v>113.0</v>
      </c>
      <c r="L123" s="32">
        <v>121.0</v>
      </c>
      <c r="M123" s="27">
        <f t="shared" si="2"/>
        <v>426</v>
      </c>
      <c r="N123" s="27">
        <v>606.0</v>
      </c>
      <c r="O123" s="48">
        <f t="shared" ref="O123:S123" si="123">H123/O$1</f>
        <v>0.9701492537</v>
      </c>
      <c r="P123" s="48">
        <f t="shared" si="123"/>
        <v>0.9705882353</v>
      </c>
      <c r="Q123" s="48">
        <f t="shared" si="123"/>
        <v>0.8155339806</v>
      </c>
      <c r="R123" s="48">
        <f t="shared" si="123"/>
        <v>0.8968253968</v>
      </c>
      <c r="S123" s="48">
        <f t="shared" si="123"/>
        <v>0.8581560284</v>
      </c>
      <c r="T123" s="49">
        <f t="shared" si="4"/>
        <v>0.702970297</v>
      </c>
      <c r="U123" s="50" t="s">
        <v>16</v>
      </c>
    </row>
    <row r="124" ht="15.75" customHeight="1">
      <c r="A124" s="26" t="s">
        <v>287</v>
      </c>
      <c r="B124" s="27" t="s">
        <v>232</v>
      </c>
      <c r="C124" s="46" t="s">
        <v>546</v>
      </c>
      <c r="D124" s="35" t="s">
        <v>549</v>
      </c>
      <c r="E124" s="35" t="s">
        <v>341</v>
      </c>
      <c r="F124" s="35" t="s">
        <v>342</v>
      </c>
      <c r="G124" s="36" t="s">
        <v>395</v>
      </c>
      <c r="H124" s="27">
        <v>114.0</v>
      </c>
      <c r="I124" s="27">
        <v>86.0</v>
      </c>
      <c r="J124" s="27">
        <v>76.0</v>
      </c>
      <c r="K124" s="27">
        <v>82.0</v>
      </c>
      <c r="L124" s="32">
        <v>107.0</v>
      </c>
      <c r="M124" s="27">
        <f t="shared" si="2"/>
        <v>358</v>
      </c>
      <c r="N124" s="27">
        <v>606.0</v>
      </c>
      <c r="O124" s="48">
        <f t="shared" ref="O124:S124" si="124">H124/O$1</f>
        <v>0.8507462687</v>
      </c>
      <c r="P124" s="48">
        <f t="shared" si="124"/>
        <v>0.8431372549</v>
      </c>
      <c r="Q124" s="48">
        <f t="shared" si="124"/>
        <v>0.7378640777</v>
      </c>
      <c r="R124" s="48">
        <f t="shared" si="124"/>
        <v>0.6507936508</v>
      </c>
      <c r="S124" s="48">
        <f t="shared" si="124"/>
        <v>0.7588652482</v>
      </c>
      <c r="T124" s="49">
        <f t="shared" si="4"/>
        <v>0.5907590759</v>
      </c>
      <c r="U124" s="50" t="s">
        <v>16</v>
      </c>
    </row>
    <row r="125" ht="15.75" customHeight="1">
      <c r="A125" s="26" t="s">
        <v>287</v>
      </c>
      <c r="B125" s="27" t="s">
        <v>214</v>
      </c>
      <c r="C125" s="46" t="s">
        <v>539</v>
      </c>
      <c r="D125" s="35" t="s">
        <v>550</v>
      </c>
      <c r="E125" s="35" t="s">
        <v>352</v>
      </c>
      <c r="F125" s="35" t="s">
        <v>342</v>
      </c>
      <c r="G125" s="36" t="s">
        <v>357</v>
      </c>
      <c r="H125" s="27">
        <v>129.0</v>
      </c>
      <c r="I125" s="27">
        <v>102.0</v>
      </c>
      <c r="J125" s="27">
        <v>93.0</v>
      </c>
      <c r="K125" s="27">
        <v>103.0</v>
      </c>
      <c r="L125" s="32">
        <v>127.0</v>
      </c>
      <c r="M125" s="27">
        <f t="shared" si="2"/>
        <v>427</v>
      </c>
      <c r="N125" s="27">
        <v>606.0</v>
      </c>
      <c r="O125" s="48">
        <f t="shared" ref="O125:S125" si="125">H125/O$1</f>
        <v>0.9626865672</v>
      </c>
      <c r="P125" s="48">
        <f t="shared" si="125"/>
        <v>1</v>
      </c>
      <c r="Q125" s="48">
        <f t="shared" si="125"/>
        <v>0.9029126214</v>
      </c>
      <c r="R125" s="48">
        <f t="shared" si="125"/>
        <v>0.8174603175</v>
      </c>
      <c r="S125" s="48">
        <f t="shared" si="125"/>
        <v>0.9007092199</v>
      </c>
      <c r="T125" s="49">
        <f t="shared" si="4"/>
        <v>0.704620462</v>
      </c>
      <c r="U125" s="50" t="s">
        <v>16</v>
      </c>
    </row>
    <row r="126" ht="15.75" customHeight="1">
      <c r="A126" s="26" t="s">
        <v>287</v>
      </c>
      <c r="B126" s="27" t="s">
        <v>217</v>
      </c>
      <c r="C126" s="46" t="s">
        <v>539</v>
      </c>
      <c r="D126" s="35" t="s">
        <v>551</v>
      </c>
      <c r="E126" s="35" t="s">
        <v>352</v>
      </c>
      <c r="F126" s="35" t="s">
        <v>342</v>
      </c>
      <c r="G126" s="36"/>
      <c r="H126" s="27">
        <v>108.0</v>
      </c>
      <c r="I126" s="27">
        <v>73.0</v>
      </c>
      <c r="J126" s="27">
        <v>79.0</v>
      </c>
      <c r="K126" s="27">
        <v>59.0</v>
      </c>
      <c r="L126" s="32">
        <v>113.0</v>
      </c>
      <c r="M126" s="27">
        <f t="shared" si="2"/>
        <v>319</v>
      </c>
      <c r="N126" s="27">
        <v>606.0</v>
      </c>
      <c r="O126" s="48">
        <f t="shared" ref="O126:S126" si="126">H126/O$1</f>
        <v>0.8059701493</v>
      </c>
      <c r="P126" s="48">
        <f t="shared" si="126"/>
        <v>0.7156862745</v>
      </c>
      <c r="Q126" s="48">
        <f t="shared" si="126"/>
        <v>0.7669902913</v>
      </c>
      <c r="R126" s="48">
        <f t="shared" si="126"/>
        <v>0.4682539683</v>
      </c>
      <c r="S126" s="48">
        <f t="shared" si="126"/>
        <v>0.8014184397</v>
      </c>
      <c r="T126" s="49">
        <f t="shared" si="4"/>
        <v>0.5264026403</v>
      </c>
      <c r="U126" s="50" t="s">
        <v>16</v>
      </c>
    </row>
    <row r="127" ht="15.75" customHeight="1">
      <c r="A127" s="26" t="s">
        <v>287</v>
      </c>
      <c r="B127" s="27" t="s">
        <v>226</v>
      </c>
      <c r="C127" s="46" t="s">
        <v>542</v>
      </c>
      <c r="D127" s="35" t="s">
        <v>552</v>
      </c>
      <c r="E127" s="35" t="s">
        <v>352</v>
      </c>
      <c r="F127" s="35" t="s">
        <v>342</v>
      </c>
      <c r="G127" s="36" t="s">
        <v>522</v>
      </c>
      <c r="H127" s="27">
        <v>116.0</v>
      </c>
      <c r="I127" s="27">
        <v>89.0</v>
      </c>
      <c r="J127" s="27">
        <v>69.0</v>
      </c>
      <c r="K127" s="27">
        <v>82.0</v>
      </c>
      <c r="L127" s="32">
        <v>96.0</v>
      </c>
      <c r="M127" s="27">
        <f t="shared" si="2"/>
        <v>356</v>
      </c>
      <c r="N127" s="27">
        <v>606.0</v>
      </c>
      <c r="O127" s="48">
        <f t="shared" ref="O127:S127" si="127">H127/O$1</f>
        <v>0.8656716418</v>
      </c>
      <c r="P127" s="48">
        <f t="shared" si="127"/>
        <v>0.8725490196</v>
      </c>
      <c r="Q127" s="48">
        <f t="shared" si="127"/>
        <v>0.6699029126</v>
      </c>
      <c r="R127" s="48">
        <f t="shared" si="127"/>
        <v>0.6507936508</v>
      </c>
      <c r="S127" s="48">
        <f t="shared" si="127"/>
        <v>0.6808510638</v>
      </c>
      <c r="T127" s="49">
        <f t="shared" si="4"/>
        <v>0.5874587459</v>
      </c>
      <c r="U127" s="50" t="s">
        <v>16</v>
      </c>
    </row>
    <row r="128" ht="15.75" customHeight="1">
      <c r="A128" s="26" t="s">
        <v>287</v>
      </c>
      <c r="B128" s="27" t="s">
        <v>229</v>
      </c>
      <c r="C128" s="46" t="s">
        <v>542</v>
      </c>
      <c r="D128" s="35" t="s">
        <v>553</v>
      </c>
      <c r="E128" s="35" t="s">
        <v>352</v>
      </c>
      <c r="F128" s="35" t="s">
        <v>342</v>
      </c>
      <c r="G128" s="47" t="s">
        <v>554</v>
      </c>
      <c r="H128" s="27">
        <v>126.0</v>
      </c>
      <c r="I128" s="27">
        <v>99.0</v>
      </c>
      <c r="J128" s="27">
        <v>95.0</v>
      </c>
      <c r="K128" s="27">
        <v>99.0</v>
      </c>
      <c r="L128" s="32">
        <v>120.0</v>
      </c>
      <c r="M128" s="27">
        <f t="shared" si="2"/>
        <v>419</v>
      </c>
      <c r="N128" s="27">
        <v>606.0</v>
      </c>
      <c r="O128" s="48">
        <f t="shared" ref="O128:S128" si="128">H128/O$1</f>
        <v>0.9402985075</v>
      </c>
      <c r="P128" s="48">
        <f t="shared" si="128"/>
        <v>0.9705882353</v>
      </c>
      <c r="Q128" s="48">
        <f t="shared" si="128"/>
        <v>0.9223300971</v>
      </c>
      <c r="R128" s="48">
        <f t="shared" si="128"/>
        <v>0.7857142857</v>
      </c>
      <c r="S128" s="48">
        <f t="shared" si="128"/>
        <v>0.8510638298</v>
      </c>
      <c r="T128" s="49">
        <f t="shared" si="4"/>
        <v>0.6914191419</v>
      </c>
      <c r="U128" s="50" t="s">
        <v>16</v>
      </c>
    </row>
    <row r="129" ht="15.75" customHeight="1">
      <c r="A129" s="26" t="s">
        <v>287</v>
      </c>
      <c r="B129" s="27" t="s">
        <v>230</v>
      </c>
      <c r="C129" s="46" t="s">
        <v>546</v>
      </c>
      <c r="D129" s="35" t="s">
        <v>555</v>
      </c>
      <c r="E129" s="35" t="s">
        <v>352</v>
      </c>
      <c r="F129" s="35" t="s">
        <v>342</v>
      </c>
      <c r="G129" s="36" t="s">
        <v>471</v>
      </c>
      <c r="H129" s="27">
        <v>130.0</v>
      </c>
      <c r="I129" s="27">
        <v>99.0</v>
      </c>
      <c r="J129" s="27">
        <v>91.0</v>
      </c>
      <c r="K129" s="27">
        <v>108.0</v>
      </c>
      <c r="L129" s="32">
        <v>128.0</v>
      </c>
      <c r="M129" s="27">
        <f t="shared" si="2"/>
        <v>428</v>
      </c>
      <c r="N129" s="27">
        <v>606.0</v>
      </c>
      <c r="O129" s="48">
        <f t="shared" ref="O129:S129" si="129">H129/O$1</f>
        <v>0.9701492537</v>
      </c>
      <c r="P129" s="48">
        <f t="shared" si="129"/>
        <v>0.9705882353</v>
      </c>
      <c r="Q129" s="48">
        <f t="shared" si="129"/>
        <v>0.8834951456</v>
      </c>
      <c r="R129" s="48">
        <f t="shared" si="129"/>
        <v>0.8571428571</v>
      </c>
      <c r="S129" s="48">
        <f t="shared" si="129"/>
        <v>0.9078014184</v>
      </c>
      <c r="T129" s="49">
        <f t="shared" si="4"/>
        <v>0.7062706271</v>
      </c>
      <c r="U129" s="50" t="s">
        <v>16</v>
      </c>
    </row>
    <row r="130" ht="15.75" customHeight="1">
      <c r="A130" s="26" t="s">
        <v>287</v>
      </c>
      <c r="B130" s="27" t="s">
        <v>233</v>
      </c>
      <c r="C130" s="46" t="s">
        <v>546</v>
      </c>
      <c r="D130" s="35" t="s">
        <v>556</v>
      </c>
      <c r="E130" s="35" t="s">
        <v>352</v>
      </c>
      <c r="F130" s="35" t="s">
        <v>342</v>
      </c>
      <c r="G130" s="36" t="s">
        <v>401</v>
      </c>
      <c r="H130" s="27">
        <v>75.0</v>
      </c>
      <c r="I130" s="27">
        <v>59.0</v>
      </c>
      <c r="J130" s="27">
        <v>64.0</v>
      </c>
      <c r="K130" s="27">
        <v>58.0</v>
      </c>
      <c r="L130" s="32">
        <v>100.0</v>
      </c>
      <c r="M130" s="27">
        <f t="shared" si="2"/>
        <v>256</v>
      </c>
      <c r="N130" s="27">
        <v>606.0</v>
      </c>
      <c r="O130" s="48">
        <f t="shared" ref="O130:S130" si="130">H130/O$1</f>
        <v>0.5597014925</v>
      </c>
      <c r="P130" s="48">
        <f t="shared" si="130"/>
        <v>0.5784313725</v>
      </c>
      <c r="Q130" s="48">
        <f t="shared" si="130"/>
        <v>0.6213592233</v>
      </c>
      <c r="R130" s="48">
        <f t="shared" si="130"/>
        <v>0.4603174603</v>
      </c>
      <c r="S130" s="48">
        <f t="shared" si="130"/>
        <v>0.7092198582</v>
      </c>
      <c r="T130" s="49">
        <f t="shared" si="4"/>
        <v>0.4224422442</v>
      </c>
      <c r="U130" s="50" t="s">
        <v>16</v>
      </c>
    </row>
    <row r="131" ht="15.75" customHeight="1">
      <c r="A131" s="26" t="s">
        <v>293</v>
      </c>
      <c r="B131" s="27" t="s">
        <v>191</v>
      </c>
      <c r="C131" s="46" t="s">
        <v>557</v>
      </c>
      <c r="D131" s="35" t="s">
        <v>558</v>
      </c>
      <c r="E131" s="35" t="s">
        <v>341</v>
      </c>
      <c r="F131" s="35" t="s">
        <v>473</v>
      </c>
      <c r="G131" s="36"/>
      <c r="H131" s="27">
        <v>45.0</v>
      </c>
      <c r="I131" s="27"/>
      <c r="J131" s="27"/>
      <c r="K131" s="27"/>
      <c r="L131" s="32"/>
      <c r="M131" s="27">
        <f t="shared" si="2"/>
        <v>45</v>
      </c>
      <c r="N131" s="32">
        <v>83.0</v>
      </c>
      <c r="O131" s="48">
        <f t="shared" ref="O131:S131" si="131">H131/O$1</f>
        <v>0.3358208955</v>
      </c>
      <c r="P131" s="48">
        <f t="shared" si="131"/>
        <v>0</v>
      </c>
      <c r="Q131" s="48">
        <f t="shared" si="131"/>
        <v>0</v>
      </c>
      <c r="R131" s="48">
        <f t="shared" si="131"/>
        <v>0</v>
      </c>
      <c r="S131" s="48">
        <f t="shared" si="131"/>
        <v>0</v>
      </c>
      <c r="T131" s="49">
        <f t="shared" si="4"/>
        <v>0.5421686747</v>
      </c>
      <c r="U131" s="50" t="s">
        <v>16</v>
      </c>
    </row>
    <row r="132" ht="15.75" customHeight="1">
      <c r="A132" s="26" t="s">
        <v>293</v>
      </c>
      <c r="B132" s="27" t="s">
        <v>195</v>
      </c>
      <c r="C132" s="46" t="s">
        <v>559</v>
      </c>
      <c r="D132" s="35" t="s">
        <v>560</v>
      </c>
      <c r="E132" s="35" t="s">
        <v>341</v>
      </c>
      <c r="F132" s="35" t="s">
        <v>342</v>
      </c>
      <c r="G132" s="36" t="s">
        <v>495</v>
      </c>
      <c r="H132" s="27">
        <v>126.0</v>
      </c>
      <c r="I132" s="27">
        <v>85.0</v>
      </c>
      <c r="J132" s="27">
        <v>67.0</v>
      </c>
      <c r="K132" s="27">
        <v>86.0</v>
      </c>
      <c r="L132" s="32">
        <v>128.0</v>
      </c>
      <c r="M132" s="27">
        <f t="shared" si="2"/>
        <v>364</v>
      </c>
      <c r="N132" s="27">
        <v>606.0</v>
      </c>
      <c r="O132" s="48">
        <f t="shared" ref="O132:S132" si="132">H132/O$1</f>
        <v>0.9402985075</v>
      </c>
      <c r="P132" s="48">
        <f t="shared" si="132"/>
        <v>0.8333333333</v>
      </c>
      <c r="Q132" s="48">
        <f t="shared" si="132"/>
        <v>0.6504854369</v>
      </c>
      <c r="R132" s="48">
        <f t="shared" si="132"/>
        <v>0.6825396825</v>
      </c>
      <c r="S132" s="48">
        <f t="shared" si="132"/>
        <v>0.9078014184</v>
      </c>
      <c r="T132" s="49">
        <f t="shared" si="4"/>
        <v>0.600660066</v>
      </c>
      <c r="U132" s="50" t="s">
        <v>16</v>
      </c>
    </row>
    <row r="133" ht="15.75" customHeight="1">
      <c r="A133" s="26" t="s">
        <v>293</v>
      </c>
      <c r="B133" s="27" t="s">
        <v>196</v>
      </c>
      <c r="C133" s="46" t="s">
        <v>559</v>
      </c>
      <c r="D133" s="35" t="s">
        <v>561</v>
      </c>
      <c r="E133" s="35" t="s">
        <v>341</v>
      </c>
      <c r="F133" s="35" t="s">
        <v>359</v>
      </c>
      <c r="G133" s="36" t="s">
        <v>562</v>
      </c>
      <c r="H133" s="27">
        <v>128.0</v>
      </c>
      <c r="I133" s="27">
        <v>101.0</v>
      </c>
      <c r="J133" s="27">
        <v>95.0</v>
      </c>
      <c r="K133" s="27">
        <v>113.0</v>
      </c>
      <c r="L133" s="32">
        <v>141.0</v>
      </c>
      <c r="M133" s="27">
        <f t="shared" si="2"/>
        <v>437</v>
      </c>
      <c r="N133" s="27">
        <v>606.0</v>
      </c>
      <c r="O133" s="48">
        <f t="shared" ref="O133:S133" si="133">H133/O$1</f>
        <v>0.9552238806</v>
      </c>
      <c r="P133" s="48">
        <f t="shared" si="133"/>
        <v>0.9901960784</v>
      </c>
      <c r="Q133" s="48">
        <f t="shared" si="133"/>
        <v>0.9223300971</v>
      </c>
      <c r="R133" s="48">
        <f t="shared" si="133"/>
        <v>0.8968253968</v>
      </c>
      <c r="S133" s="48">
        <f t="shared" si="133"/>
        <v>1</v>
      </c>
      <c r="T133" s="49">
        <f t="shared" si="4"/>
        <v>0.7211221122</v>
      </c>
      <c r="U133" s="50" t="s">
        <v>16</v>
      </c>
    </row>
    <row r="134" ht="15.75" customHeight="1">
      <c r="A134" s="26" t="s">
        <v>293</v>
      </c>
      <c r="B134" s="27" t="s">
        <v>203</v>
      </c>
      <c r="C134" s="46" t="s">
        <v>563</v>
      </c>
      <c r="D134" s="35" t="s">
        <v>564</v>
      </c>
      <c r="E134" s="35" t="s">
        <v>341</v>
      </c>
      <c r="F134" s="35" t="s">
        <v>359</v>
      </c>
      <c r="G134" s="36" t="s">
        <v>545</v>
      </c>
      <c r="H134" s="27">
        <v>118.0</v>
      </c>
      <c r="I134" s="27">
        <v>88.0</v>
      </c>
      <c r="J134" s="27">
        <v>82.0</v>
      </c>
      <c r="K134" s="27">
        <v>85.0</v>
      </c>
      <c r="L134" s="32">
        <v>81.0</v>
      </c>
      <c r="M134" s="27">
        <f t="shared" si="2"/>
        <v>373</v>
      </c>
      <c r="N134" s="27">
        <v>606.0</v>
      </c>
      <c r="O134" s="48">
        <f t="shared" ref="O134:S134" si="134">H134/O$1</f>
        <v>0.8805970149</v>
      </c>
      <c r="P134" s="48">
        <f t="shared" si="134"/>
        <v>0.862745098</v>
      </c>
      <c r="Q134" s="48">
        <f t="shared" si="134"/>
        <v>0.7961165049</v>
      </c>
      <c r="R134" s="48">
        <f t="shared" si="134"/>
        <v>0.6746031746</v>
      </c>
      <c r="S134" s="48">
        <f t="shared" si="134"/>
        <v>0.5744680851</v>
      </c>
      <c r="T134" s="49">
        <f t="shared" si="4"/>
        <v>0.6155115512</v>
      </c>
      <c r="U134" s="50" t="s">
        <v>16</v>
      </c>
    </row>
    <row r="135" ht="15.75" customHeight="1">
      <c r="A135" s="26" t="s">
        <v>293</v>
      </c>
      <c r="B135" s="27" t="s">
        <v>204</v>
      </c>
      <c r="C135" s="46" t="s">
        <v>563</v>
      </c>
      <c r="D135" s="35" t="s">
        <v>565</v>
      </c>
      <c r="E135" s="35" t="s">
        <v>341</v>
      </c>
      <c r="F135" s="35" t="s">
        <v>359</v>
      </c>
      <c r="G135" s="36" t="s">
        <v>464</v>
      </c>
      <c r="H135" s="27">
        <v>88.0</v>
      </c>
      <c r="I135" s="27">
        <v>57.0</v>
      </c>
      <c r="J135" s="27">
        <v>74.0</v>
      </c>
      <c r="K135" s="27">
        <v>80.0</v>
      </c>
      <c r="L135" s="32">
        <v>56.0</v>
      </c>
      <c r="M135" s="27">
        <f t="shared" si="2"/>
        <v>299</v>
      </c>
      <c r="N135" s="27">
        <v>606.0</v>
      </c>
      <c r="O135" s="48">
        <f t="shared" ref="O135:S135" si="135">H135/O$1</f>
        <v>0.6567164179</v>
      </c>
      <c r="P135" s="48">
        <f t="shared" si="135"/>
        <v>0.5588235294</v>
      </c>
      <c r="Q135" s="48">
        <f t="shared" si="135"/>
        <v>0.7184466019</v>
      </c>
      <c r="R135" s="48">
        <f t="shared" si="135"/>
        <v>0.6349206349</v>
      </c>
      <c r="S135" s="48">
        <f t="shared" si="135"/>
        <v>0.3971631206</v>
      </c>
      <c r="T135" s="49">
        <f t="shared" si="4"/>
        <v>0.4933993399</v>
      </c>
      <c r="U135" s="50" t="s">
        <v>16</v>
      </c>
    </row>
    <row r="136" ht="15.75" customHeight="1">
      <c r="A136" s="26" t="s">
        <v>293</v>
      </c>
      <c r="B136" s="27" t="s">
        <v>190</v>
      </c>
      <c r="C136" s="46" t="s">
        <v>557</v>
      </c>
      <c r="D136" s="35" t="s">
        <v>566</v>
      </c>
      <c r="E136" s="35" t="s">
        <v>352</v>
      </c>
      <c r="F136" s="35" t="s">
        <v>473</v>
      </c>
      <c r="G136" s="36" t="s">
        <v>522</v>
      </c>
      <c r="H136" s="27">
        <v>130.0</v>
      </c>
      <c r="I136" s="27">
        <v>97.0</v>
      </c>
      <c r="J136" s="27">
        <v>90.0</v>
      </c>
      <c r="K136" s="27">
        <v>88.0</v>
      </c>
      <c r="L136" s="32">
        <v>88.0</v>
      </c>
      <c r="M136" s="27">
        <f t="shared" si="2"/>
        <v>405</v>
      </c>
      <c r="N136" s="27">
        <v>606.0</v>
      </c>
      <c r="O136" s="48">
        <f t="shared" ref="O136:S136" si="136">H136/O$1</f>
        <v>0.9701492537</v>
      </c>
      <c r="P136" s="48">
        <f t="shared" si="136"/>
        <v>0.9509803922</v>
      </c>
      <c r="Q136" s="48">
        <f t="shared" si="136"/>
        <v>0.8737864078</v>
      </c>
      <c r="R136" s="48">
        <f t="shared" si="136"/>
        <v>0.6984126984</v>
      </c>
      <c r="S136" s="48">
        <f t="shared" si="136"/>
        <v>0.6241134752</v>
      </c>
      <c r="T136" s="49">
        <f t="shared" si="4"/>
        <v>0.6683168317</v>
      </c>
      <c r="U136" s="50" t="s">
        <v>16</v>
      </c>
    </row>
    <row r="137" ht="15.75" customHeight="1">
      <c r="A137" s="26" t="s">
        <v>293</v>
      </c>
      <c r="B137" s="27" t="s">
        <v>192</v>
      </c>
      <c r="C137" s="46" t="s">
        <v>557</v>
      </c>
      <c r="D137" s="35" t="s">
        <v>567</v>
      </c>
      <c r="E137" s="35" t="s">
        <v>352</v>
      </c>
      <c r="F137" s="35" t="s">
        <v>359</v>
      </c>
      <c r="G137" s="36" t="s">
        <v>355</v>
      </c>
      <c r="H137" s="27">
        <v>32.0</v>
      </c>
      <c r="I137" s="27">
        <v>46.0</v>
      </c>
      <c r="J137" s="27">
        <v>35.0</v>
      </c>
      <c r="K137" s="27">
        <v>35.0</v>
      </c>
      <c r="L137" s="32">
        <v>31.0</v>
      </c>
      <c r="M137" s="27">
        <f t="shared" si="2"/>
        <v>148</v>
      </c>
      <c r="N137" s="27">
        <v>606.0</v>
      </c>
      <c r="O137" s="48">
        <f t="shared" ref="O137:S137" si="137">H137/O$1</f>
        <v>0.2388059701</v>
      </c>
      <c r="P137" s="48">
        <f t="shared" si="137"/>
        <v>0.4509803922</v>
      </c>
      <c r="Q137" s="48">
        <f t="shared" si="137"/>
        <v>0.3398058252</v>
      </c>
      <c r="R137" s="48">
        <f t="shared" si="137"/>
        <v>0.2777777778</v>
      </c>
      <c r="S137" s="48">
        <f t="shared" si="137"/>
        <v>0.219858156</v>
      </c>
      <c r="T137" s="49">
        <f t="shared" si="4"/>
        <v>0.2442244224</v>
      </c>
      <c r="U137" s="50" t="s">
        <v>16</v>
      </c>
    </row>
    <row r="138" ht="15.75" customHeight="1">
      <c r="A138" s="26" t="s">
        <v>293</v>
      </c>
      <c r="B138" s="27" t="s">
        <v>194</v>
      </c>
      <c r="C138" s="46" t="s">
        <v>559</v>
      </c>
      <c r="D138" s="35" t="s">
        <v>568</v>
      </c>
      <c r="E138" s="35" t="s">
        <v>352</v>
      </c>
      <c r="F138" s="35" t="s">
        <v>342</v>
      </c>
      <c r="G138" s="36" t="s">
        <v>456</v>
      </c>
      <c r="H138" s="27">
        <v>117.0</v>
      </c>
      <c r="I138" s="27">
        <v>78.0</v>
      </c>
      <c r="J138" s="27">
        <v>76.0</v>
      </c>
      <c r="K138" s="27">
        <v>61.0</v>
      </c>
      <c r="L138" s="32">
        <v>82.0</v>
      </c>
      <c r="M138" s="27">
        <f t="shared" si="2"/>
        <v>332</v>
      </c>
      <c r="N138" s="27">
        <v>606.0</v>
      </c>
      <c r="O138" s="48">
        <f t="shared" ref="O138:S138" si="138">H138/O$1</f>
        <v>0.8731343284</v>
      </c>
      <c r="P138" s="48">
        <f t="shared" si="138"/>
        <v>0.7647058824</v>
      </c>
      <c r="Q138" s="48">
        <f t="shared" si="138"/>
        <v>0.7378640777</v>
      </c>
      <c r="R138" s="48">
        <f t="shared" si="138"/>
        <v>0.4841269841</v>
      </c>
      <c r="S138" s="48">
        <f t="shared" si="138"/>
        <v>0.5815602837</v>
      </c>
      <c r="T138" s="49">
        <f t="shared" si="4"/>
        <v>0.5478547855</v>
      </c>
      <c r="U138" s="50" t="s">
        <v>16</v>
      </c>
    </row>
    <row r="139" ht="15.75" customHeight="1">
      <c r="A139" s="26" t="s">
        <v>293</v>
      </c>
      <c r="B139" s="27" t="s">
        <v>197</v>
      </c>
      <c r="C139" s="46" t="s">
        <v>559</v>
      </c>
      <c r="D139" s="35" t="s">
        <v>569</v>
      </c>
      <c r="E139" s="35" t="s">
        <v>352</v>
      </c>
      <c r="F139" s="35" t="s">
        <v>359</v>
      </c>
      <c r="G139" s="36"/>
      <c r="H139" s="27">
        <v>123.0</v>
      </c>
      <c r="I139" s="27">
        <v>101.0</v>
      </c>
      <c r="J139" s="27">
        <v>100.0</v>
      </c>
      <c r="K139" s="27">
        <v>109.0</v>
      </c>
      <c r="L139" s="32">
        <v>141.0</v>
      </c>
      <c r="M139" s="27">
        <f t="shared" si="2"/>
        <v>433</v>
      </c>
      <c r="N139" s="27">
        <v>606.0</v>
      </c>
      <c r="O139" s="48">
        <f t="shared" ref="O139:S139" si="139">H139/O$1</f>
        <v>0.9179104478</v>
      </c>
      <c r="P139" s="48">
        <f t="shared" si="139"/>
        <v>0.9901960784</v>
      </c>
      <c r="Q139" s="48">
        <f t="shared" si="139"/>
        <v>0.9708737864</v>
      </c>
      <c r="R139" s="48">
        <f t="shared" si="139"/>
        <v>0.8650793651</v>
      </c>
      <c r="S139" s="48">
        <f t="shared" si="139"/>
        <v>1</v>
      </c>
      <c r="T139" s="49">
        <f t="shared" si="4"/>
        <v>0.7145214521</v>
      </c>
      <c r="U139" s="50" t="s">
        <v>16</v>
      </c>
    </row>
    <row r="140" ht="15.75" customHeight="1">
      <c r="A140" s="26" t="s">
        <v>293</v>
      </c>
      <c r="B140" s="27" t="s">
        <v>202</v>
      </c>
      <c r="C140" s="46" t="s">
        <v>563</v>
      </c>
      <c r="D140" s="35" t="s">
        <v>570</v>
      </c>
      <c r="E140" s="35" t="s">
        <v>352</v>
      </c>
      <c r="F140" s="35" t="s">
        <v>359</v>
      </c>
      <c r="G140" s="36" t="s">
        <v>353</v>
      </c>
      <c r="H140" s="27">
        <v>107.0</v>
      </c>
      <c r="I140" s="27">
        <v>98.0</v>
      </c>
      <c r="J140" s="27">
        <v>75.0</v>
      </c>
      <c r="K140" s="27">
        <v>86.0</v>
      </c>
      <c r="L140" s="32">
        <v>98.0</v>
      </c>
      <c r="M140" s="27">
        <f t="shared" si="2"/>
        <v>366</v>
      </c>
      <c r="N140" s="27">
        <v>606.0</v>
      </c>
      <c r="O140" s="48">
        <f t="shared" ref="O140:S140" si="140">H140/O$1</f>
        <v>0.7985074627</v>
      </c>
      <c r="P140" s="48">
        <f t="shared" si="140"/>
        <v>0.9607843137</v>
      </c>
      <c r="Q140" s="48">
        <f t="shared" si="140"/>
        <v>0.7281553398</v>
      </c>
      <c r="R140" s="48">
        <f t="shared" si="140"/>
        <v>0.6825396825</v>
      </c>
      <c r="S140" s="48">
        <f t="shared" si="140"/>
        <v>0.695035461</v>
      </c>
      <c r="T140" s="49">
        <f t="shared" si="4"/>
        <v>0.603960396</v>
      </c>
      <c r="U140" s="51" t="s">
        <v>10</v>
      </c>
      <c r="V140" s="52" t="s">
        <v>571</v>
      </c>
      <c r="W140" s="53" t="s">
        <v>572</v>
      </c>
    </row>
    <row r="141" ht="15.75" customHeight="1">
      <c r="A141" s="26" t="s">
        <v>293</v>
      </c>
      <c r="B141" s="27" t="s">
        <v>205</v>
      </c>
      <c r="C141" s="46" t="s">
        <v>563</v>
      </c>
      <c r="D141" s="35" t="s">
        <v>573</v>
      </c>
      <c r="E141" s="35" t="s">
        <v>352</v>
      </c>
      <c r="F141" s="35" t="s">
        <v>422</v>
      </c>
      <c r="G141" s="36"/>
      <c r="H141" s="27">
        <v>97.0</v>
      </c>
      <c r="I141" s="27">
        <v>93.0</v>
      </c>
      <c r="J141" s="27">
        <v>78.0</v>
      </c>
      <c r="K141" s="27">
        <v>107.0</v>
      </c>
      <c r="L141" s="32">
        <v>107.0</v>
      </c>
      <c r="M141" s="27">
        <f t="shared" si="2"/>
        <v>375</v>
      </c>
      <c r="N141" s="27">
        <v>606.0</v>
      </c>
      <c r="O141" s="48">
        <f t="shared" ref="O141:S141" si="141">H141/O$1</f>
        <v>0.723880597</v>
      </c>
      <c r="P141" s="48">
        <f t="shared" si="141"/>
        <v>0.9117647059</v>
      </c>
      <c r="Q141" s="48">
        <f t="shared" si="141"/>
        <v>0.7572815534</v>
      </c>
      <c r="R141" s="48">
        <f t="shared" si="141"/>
        <v>0.8492063492</v>
      </c>
      <c r="S141" s="48">
        <f t="shared" si="141"/>
        <v>0.7588652482</v>
      </c>
      <c r="T141" s="49">
        <f t="shared" si="4"/>
        <v>0.6188118812</v>
      </c>
      <c r="U141" s="50" t="s">
        <v>16</v>
      </c>
    </row>
    <row r="142" ht="15.75" customHeight="1">
      <c r="A142" s="26" t="s">
        <v>293</v>
      </c>
      <c r="B142" s="27" t="s">
        <v>193</v>
      </c>
      <c r="C142" s="46" t="s">
        <v>557</v>
      </c>
      <c r="D142" s="35"/>
      <c r="E142" s="35"/>
      <c r="F142" s="35"/>
      <c r="G142" s="36"/>
      <c r="H142" s="27"/>
      <c r="I142" s="27"/>
      <c r="J142" s="27"/>
      <c r="K142" s="27"/>
      <c r="L142" s="27"/>
      <c r="M142" s="27">
        <f t="shared" si="2"/>
        <v>0</v>
      </c>
      <c r="N142" s="27">
        <v>606.0</v>
      </c>
      <c r="O142" s="48">
        <f t="shared" ref="O142:S142" si="142">H142/O$1</f>
        <v>0</v>
      </c>
      <c r="P142" s="48">
        <f t="shared" si="142"/>
        <v>0</v>
      </c>
      <c r="Q142" s="48">
        <f t="shared" si="142"/>
        <v>0</v>
      </c>
      <c r="R142" s="48">
        <f t="shared" si="142"/>
        <v>0</v>
      </c>
      <c r="S142" s="48">
        <f t="shared" si="142"/>
        <v>0</v>
      </c>
      <c r="T142" s="49">
        <f t="shared" si="4"/>
        <v>0</v>
      </c>
      <c r="U142" s="50"/>
    </row>
    <row r="143" ht="15.75" customHeight="1">
      <c r="A143" s="26" t="s">
        <v>291</v>
      </c>
      <c r="B143" s="27" t="s">
        <v>147</v>
      </c>
      <c r="C143" s="46" t="s">
        <v>574</v>
      </c>
      <c r="D143" s="35" t="s">
        <v>575</v>
      </c>
      <c r="E143" s="35" t="s">
        <v>341</v>
      </c>
      <c r="F143" s="35" t="s">
        <v>342</v>
      </c>
      <c r="G143" s="36" t="s">
        <v>548</v>
      </c>
      <c r="H143" s="27">
        <v>122.0</v>
      </c>
      <c r="I143" s="27">
        <v>99.0</v>
      </c>
      <c r="J143" s="27">
        <v>102.0</v>
      </c>
      <c r="K143" s="27">
        <v>116.0</v>
      </c>
      <c r="L143" s="32">
        <v>141.0</v>
      </c>
      <c r="M143" s="27">
        <f t="shared" si="2"/>
        <v>439</v>
      </c>
      <c r="N143" s="27">
        <v>606.0</v>
      </c>
      <c r="O143" s="48">
        <f t="shared" ref="O143:S143" si="143">H143/O$1</f>
        <v>0.9104477612</v>
      </c>
      <c r="P143" s="48">
        <f t="shared" si="143"/>
        <v>0.9705882353</v>
      </c>
      <c r="Q143" s="48">
        <f t="shared" si="143"/>
        <v>0.9902912621</v>
      </c>
      <c r="R143" s="48">
        <f t="shared" si="143"/>
        <v>0.9206349206</v>
      </c>
      <c r="S143" s="48">
        <f t="shared" si="143"/>
        <v>1</v>
      </c>
      <c r="T143" s="49">
        <f t="shared" si="4"/>
        <v>0.7244224422</v>
      </c>
      <c r="U143" s="50" t="s">
        <v>16</v>
      </c>
    </row>
    <row r="144" ht="15.75" customHeight="1">
      <c r="A144" s="26" t="s">
        <v>291</v>
      </c>
      <c r="B144" s="27" t="s">
        <v>148</v>
      </c>
      <c r="C144" s="46" t="s">
        <v>574</v>
      </c>
      <c r="D144" s="35" t="s">
        <v>576</v>
      </c>
      <c r="E144" s="35" t="s">
        <v>341</v>
      </c>
      <c r="F144" s="35" t="s">
        <v>342</v>
      </c>
      <c r="G144" s="36" t="s">
        <v>444</v>
      </c>
      <c r="H144" s="27">
        <v>130.0</v>
      </c>
      <c r="I144" s="27">
        <v>97.0</v>
      </c>
      <c r="J144" s="27">
        <v>86.0</v>
      </c>
      <c r="K144" s="27">
        <v>96.0</v>
      </c>
      <c r="L144" s="32">
        <v>135.0</v>
      </c>
      <c r="M144" s="27">
        <f t="shared" si="2"/>
        <v>409</v>
      </c>
      <c r="N144" s="27">
        <v>606.0</v>
      </c>
      <c r="O144" s="48">
        <f t="shared" ref="O144:S144" si="144">H144/O$1</f>
        <v>0.9701492537</v>
      </c>
      <c r="P144" s="48">
        <f t="shared" si="144"/>
        <v>0.9509803922</v>
      </c>
      <c r="Q144" s="48">
        <f t="shared" si="144"/>
        <v>0.8349514563</v>
      </c>
      <c r="R144" s="48">
        <f t="shared" si="144"/>
        <v>0.7619047619</v>
      </c>
      <c r="S144" s="48">
        <f t="shared" si="144"/>
        <v>0.9574468085</v>
      </c>
      <c r="T144" s="49">
        <f t="shared" si="4"/>
        <v>0.6749174917</v>
      </c>
      <c r="U144" s="50" t="s">
        <v>16</v>
      </c>
    </row>
    <row r="145" ht="15.75" customHeight="1">
      <c r="A145" s="26" t="s">
        <v>291</v>
      </c>
      <c r="B145" s="27" t="s">
        <v>219</v>
      </c>
      <c r="C145" s="46" t="s">
        <v>577</v>
      </c>
      <c r="D145" s="35" t="s">
        <v>578</v>
      </c>
      <c r="E145" s="35" t="s">
        <v>341</v>
      </c>
      <c r="F145" s="35" t="s">
        <v>359</v>
      </c>
      <c r="G145" s="36" t="s">
        <v>355</v>
      </c>
      <c r="H145" s="27">
        <v>97.0</v>
      </c>
      <c r="I145" s="27">
        <v>93.0</v>
      </c>
      <c r="J145" s="27">
        <v>91.0</v>
      </c>
      <c r="K145" s="27">
        <v>95.0</v>
      </c>
      <c r="L145" s="32">
        <v>135.0</v>
      </c>
      <c r="M145" s="27">
        <f t="shared" si="2"/>
        <v>376</v>
      </c>
      <c r="N145" s="27">
        <v>606.0</v>
      </c>
      <c r="O145" s="48">
        <f t="shared" ref="O145:S145" si="145">H145/O$1</f>
        <v>0.723880597</v>
      </c>
      <c r="P145" s="48">
        <f t="shared" si="145"/>
        <v>0.9117647059</v>
      </c>
      <c r="Q145" s="48">
        <f t="shared" si="145"/>
        <v>0.8834951456</v>
      </c>
      <c r="R145" s="48">
        <f t="shared" si="145"/>
        <v>0.753968254</v>
      </c>
      <c r="S145" s="48">
        <f t="shared" si="145"/>
        <v>0.9574468085</v>
      </c>
      <c r="T145" s="49">
        <f t="shared" si="4"/>
        <v>0.6204620462</v>
      </c>
      <c r="U145" s="50" t="s">
        <v>16</v>
      </c>
    </row>
    <row r="146" ht="15.75" customHeight="1">
      <c r="A146" s="26" t="s">
        <v>291</v>
      </c>
      <c r="B146" s="27" t="s">
        <v>220</v>
      </c>
      <c r="C146" s="46" t="s">
        <v>577</v>
      </c>
      <c r="D146" s="35" t="s">
        <v>579</v>
      </c>
      <c r="E146" s="35" t="s">
        <v>341</v>
      </c>
      <c r="F146" s="35" t="s">
        <v>342</v>
      </c>
      <c r="G146" s="36" t="s">
        <v>345</v>
      </c>
      <c r="H146" s="27">
        <v>129.0</v>
      </c>
      <c r="I146" s="27">
        <v>101.0</v>
      </c>
      <c r="J146" s="27">
        <v>38.0</v>
      </c>
      <c r="K146" s="27">
        <v>75.0</v>
      </c>
      <c r="L146" s="32">
        <v>140.0</v>
      </c>
      <c r="M146" s="27">
        <f t="shared" si="2"/>
        <v>343</v>
      </c>
      <c r="N146" s="27">
        <v>606.0</v>
      </c>
      <c r="O146" s="48">
        <f t="shared" ref="O146:S146" si="146">H146/O$1</f>
        <v>0.9626865672</v>
      </c>
      <c r="P146" s="48">
        <f t="shared" si="146"/>
        <v>0.9901960784</v>
      </c>
      <c r="Q146" s="48">
        <f t="shared" si="146"/>
        <v>0.3689320388</v>
      </c>
      <c r="R146" s="48">
        <f t="shared" si="146"/>
        <v>0.5952380952</v>
      </c>
      <c r="S146" s="48">
        <f t="shared" si="146"/>
        <v>0.9929078014</v>
      </c>
      <c r="T146" s="49">
        <f t="shared" si="4"/>
        <v>0.5660066007</v>
      </c>
      <c r="U146" s="50" t="s">
        <v>16</v>
      </c>
    </row>
    <row r="147" ht="15.75" customHeight="1">
      <c r="A147" s="26" t="s">
        <v>291</v>
      </c>
      <c r="B147" s="27" t="s">
        <v>223</v>
      </c>
      <c r="C147" s="46" t="s">
        <v>580</v>
      </c>
      <c r="D147" s="35" t="s">
        <v>581</v>
      </c>
      <c r="E147" s="35" t="s">
        <v>341</v>
      </c>
      <c r="F147" s="35" t="s">
        <v>359</v>
      </c>
      <c r="G147" s="36" t="s">
        <v>365</v>
      </c>
      <c r="H147" s="27">
        <v>105.0</v>
      </c>
      <c r="I147" s="27">
        <v>76.0</v>
      </c>
      <c r="J147" s="27">
        <v>73.0</v>
      </c>
      <c r="K147" s="27">
        <v>48.0</v>
      </c>
      <c r="L147" s="32">
        <v>59.0</v>
      </c>
      <c r="M147" s="27">
        <f t="shared" si="2"/>
        <v>302</v>
      </c>
      <c r="N147" s="27">
        <v>606.0</v>
      </c>
      <c r="O147" s="48">
        <f t="shared" ref="O147:S147" si="147">H147/O$1</f>
        <v>0.7835820896</v>
      </c>
      <c r="P147" s="48">
        <f t="shared" si="147"/>
        <v>0.7450980392</v>
      </c>
      <c r="Q147" s="48">
        <f t="shared" si="147"/>
        <v>0.7087378641</v>
      </c>
      <c r="R147" s="48">
        <f t="shared" si="147"/>
        <v>0.380952381</v>
      </c>
      <c r="S147" s="48">
        <f t="shared" si="147"/>
        <v>0.4184397163</v>
      </c>
      <c r="T147" s="49">
        <f t="shared" si="4"/>
        <v>0.498349835</v>
      </c>
      <c r="U147" s="50" t="s">
        <v>16</v>
      </c>
    </row>
    <row r="148" ht="15.75" customHeight="1">
      <c r="A148" s="26" t="s">
        <v>291</v>
      </c>
      <c r="B148" s="27" t="s">
        <v>224</v>
      </c>
      <c r="C148" s="46" t="s">
        <v>580</v>
      </c>
      <c r="D148" s="35" t="s">
        <v>582</v>
      </c>
      <c r="E148" s="35" t="s">
        <v>341</v>
      </c>
      <c r="F148" s="35" t="s">
        <v>359</v>
      </c>
      <c r="G148" s="36" t="s">
        <v>449</v>
      </c>
      <c r="H148" s="27">
        <v>88.0</v>
      </c>
      <c r="I148" s="27">
        <v>66.0</v>
      </c>
      <c r="J148" s="27">
        <v>73.0</v>
      </c>
      <c r="K148" s="27">
        <v>109.0</v>
      </c>
      <c r="L148" s="32">
        <v>141.0</v>
      </c>
      <c r="M148" s="27">
        <f t="shared" si="2"/>
        <v>336</v>
      </c>
      <c r="N148" s="27">
        <v>606.0</v>
      </c>
      <c r="O148" s="48">
        <f t="shared" ref="O148:S148" si="148">H148/O$1</f>
        <v>0.6567164179</v>
      </c>
      <c r="P148" s="48">
        <f t="shared" si="148"/>
        <v>0.6470588235</v>
      </c>
      <c r="Q148" s="48">
        <f t="shared" si="148"/>
        <v>0.7087378641</v>
      </c>
      <c r="R148" s="48">
        <f t="shared" si="148"/>
        <v>0.8650793651</v>
      </c>
      <c r="S148" s="48">
        <f t="shared" si="148"/>
        <v>1</v>
      </c>
      <c r="T148" s="49">
        <f t="shared" si="4"/>
        <v>0.5544554455</v>
      </c>
      <c r="U148" s="50" t="s">
        <v>16</v>
      </c>
    </row>
    <row r="149" ht="15.75" customHeight="1">
      <c r="A149" s="26" t="s">
        <v>291</v>
      </c>
      <c r="B149" s="27" t="s">
        <v>146</v>
      </c>
      <c r="C149" s="46" t="s">
        <v>574</v>
      </c>
      <c r="D149" s="35" t="s">
        <v>583</v>
      </c>
      <c r="E149" s="35" t="s">
        <v>352</v>
      </c>
      <c r="F149" s="35" t="s">
        <v>342</v>
      </c>
      <c r="G149" s="36" t="s">
        <v>355</v>
      </c>
      <c r="H149" s="27">
        <v>128.0</v>
      </c>
      <c r="I149" s="27">
        <v>87.0</v>
      </c>
      <c r="J149" s="27">
        <v>93.0</v>
      </c>
      <c r="K149" s="27">
        <v>79.0</v>
      </c>
      <c r="L149" s="32">
        <v>80.0</v>
      </c>
      <c r="M149" s="27">
        <f t="shared" si="2"/>
        <v>387</v>
      </c>
      <c r="N149" s="27">
        <v>606.0</v>
      </c>
      <c r="O149" s="48">
        <f t="shared" ref="O149:S149" si="149">H149/O$1</f>
        <v>0.9552238806</v>
      </c>
      <c r="P149" s="48">
        <f t="shared" si="149"/>
        <v>0.8529411765</v>
      </c>
      <c r="Q149" s="48">
        <f t="shared" si="149"/>
        <v>0.9029126214</v>
      </c>
      <c r="R149" s="48">
        <f t="shared" si="149"/>
        <v>0.626984127</v>
      </c>
      <c r="S149" s="48">
        <f t="shared" si="149"/>
        <v>0.5673758865</v>
      </c>
      <c r="T149" s="49">
        <f t="shared" si="4"/>
        <v>0.6386138614</v>
      </c>
      <c r="U149" s="50" t="s">
        <v>16</v>
      </c>
    </row>
    <row r="150" ht="15.75" customHeight="1">
      <c r="A150" s="26" t="s">
        <v>291</v>
      </c>
      <c r="B150" s="27" t="s">
        <v>149</v>
      </c>
      <c r="C150" s="46" t="s">
        <v>574</v>
      </c>
      <c r="D150" s="35" t="s">
        <v>584</v>
      </c>
      <c r="E150" s="35" t="s">
        <v>352</v>
      </c>
      <c r="F150" s="35" t="s">
        <v>342</v>
      </c>
      <c r="G150" s="36" t="s">
        <v>491</v>
      </c>
      <c r="H150" s="27">
        <v>130.0</v>
      </c>
      <c r="I150" s="27">
        <v>102.0</v>
      </c>
      <c r="J150" s="27">
        <v>95.0</v>
      </c>
      <c r="K150" s="27">
        <v>106.0</v>
      </c>
      <c r="L150" s="32">
        <v>140.0</v>
      </c>
      <c r="M150" s="27">
        <f t="shared" si="2"/>
        <v>433</v>
      </c>
      <c r="N150" s="27">
        <v>606.0</v>
      </c>
      <c r="O150" s="48">
        <f t="shared" ref="O150:S150" si="150">H150/O$1</f>
        <v>0.9701492537</v>
      </c>
      <c r="P150" s="48">
        <f t="shared" si="150"/>
        <v>1</v>
      </c>
      <c r="Q150" s="48">
        <f t="shared" si="150"/>
        <v>0.9223300971</v>
      </c>
      <c r="R150" s="48">
        <f t="shared" si="150"/>
        <v>0.8412698413</v>
      </c>
      <c r="S150" s="48">
        <f t="shared" si="150"/>
        <v>0.9929078014</v>
      </c>
      <c r="T150" s="49">
        <f t="shared" si="4"/>
        <v>0.7145214521</v>
      </c>
      <c r="U150" s="50" t="s">
        <v>16</v>
      </c>
    </row>
    <row r="151" ht="15.75" customHeight="1">
      <c r="A151" s="26" t="s">
        <v>291</v>
      </c>
      <c r="B151" s="27" t="s">
        <v>218</v>
      </c>
      <c r="C151" s="46" t="s">
        <v>577</v>
      </c>
      <c r="D151" s="35" t="s">
        <v>585</v>
      </c>
      <c r="E151" s="35" t="s">
        <v>352</v>
      </c>
      <c r="F151" s="35" t="s">
        <v>342</v>
      </c>
      <c r="G151" s="36" t="s">
        <v>468</v>
      </c>
      <c r="H151" s="27">
        <v>115.0</v>
      </c>
      <c r="I151" s="27">
        <v>86.0</v>
      </c>
      <c r="J151" s="27">
        <v>73.0</v>
      </c>
      <c r="K151" s="27">
        <v>73.0</v>
      </c>
      <c r="L151" s="32">
        <v>115.0</v>
      </c>
      <c r="M151" s="27">
        <f t="shared" si="2"/>
        <v>347</v>
      </c>
      <c r="N151" s="27">
        <v>606.0</v>
      </c>
      <c r="O151" s="48">
        <f t="shared" ref="O151:S151" si="151">H151/O$1</f>
        <v>0.8582089552</v>
      </c>
      <c r="P151" s="48">
        <f t="shared" si="151"/>
        <v>0.8431372549</v>
      </c>
      <c r="Q151" s="48">
        <f t="shared" si="151"/>
        <v>0.7087378641</v>
      </c>
      <c r="R151" s="48">
        <f t="shared" si="151"/>
        <v>0.5793650794</v>
      </c>
      <c r="S151" s="48">
        <f t="shared" si="151"/>
        <v>0.8156028369</v>
      </c>
      <c r="T151" s="49">
        <f t="shared" si="4"/>
        <v>0.5726072607</v>
      </c>
      <c r="U151" s="50" t="s">
        <v>16</v>
      </c>
    </row>
    <row r="152" ht="15.75" customHeight="1">
      <c r="A152" s="26" t="s">
        <v>291</v>
      </c>
      <c r="B152" s="27" t="s">
        <v>221</v>
      </c>
      <c r="C152" s="46" t="s">
        <v>577</v>
      </c>
      <c r="D152" s="35" t="s">
        <v>586</v>
      </c>
      <c r="E152" s="35" t="s">
        <v>352</v>
      </c>
      <c r="F152" s="35" t="s">
        <v>342</v>
      </c>
      <c r="G152" s="36" t="s">
        <v>355</v>
      </c>
      <c r="H152" s="27">
        <v>79.0</v>
      </c>
      <c r="I152" s="27">
        <v>66.0</v>
      </c>
      <c r="J152" s="27">
        <v>43.0</v>
      </c>
      <c r="K152" s="27">
        <v>90.0</v>
      </c>
      <c r="L152" s="32">
        <v>100.0</v>
      </c>
      <c r="M152" s="27">
        <f t="shared" si="2"/>
        <v>278</v>
      </c>
      <c r="N152" s="27">
        <v>606.0</v>
      </c>
      <c r="O152" s="48">
        <f t="shared" ref="O152:S152" si="152">H152/O$1</f>
        <v>0.5895522388</v>
      </c>
      <c r="P152" s="48">
        <f t="shared" si="152"/>
        <v>0.6470588235</v>
      </c>
      <c r="Q152" s="48">
        <f t="shared" si="152"/>
        <v>0.4174757282</v>
      </c>
      <c r="R152" s="48">
        <f t="shared" si="152"/>
        <v>0.7142857143</v>
      </c>
      <c r="S152" s="48">
        <f t="shared" si="152"/>
        <v>0.7092198582</v>
      </c>
      <c r="T152" s="49">
        <f t="shared" si="4"/>
        <v>0.4587458746</v>
      </c>
      <c r="U152" s="50" t="s">
        <v>10</v>
      </c>
      <c r="V152" s="2" t="s">
        <v>587</v>
      </c>
      <c r="W152" s="50" t="s">
        <v>362</v>
      </c>
    </row>
    <row r="153" ht="15.75" customHeight="1">
      <c r="A153" s="26" t="s">
        <v>291</v>
      </c>
      <c r="B153" s="27" t="s">
        <v>222</v>
      </c>
      <c r="C153" s="46" t="s">
        <v>580</v>
      </c>
      <c r="D153" s="35" t="s">
        <v>588</v>
      </c>
      <c r="E153" s="35" t="s">
        <v>352</v>
      </c>
      <c r="F153" s="35" t="s">
        <v>359</v>
      </c>
      <c r="G153" s="36" t="s">
        <v>355</v>
      </c>
      <c r="H153" s="27">
        <v>67.0</v>
      </c>
      <c r="I153" s="27">
        <v>65.0</v>
      </c>
      <c r="J153" s="27">
        <v>69.0</v>
      </c>
      <c r="K153" s="27">
        <v>53.0</v>
      </c>
      <c r="L153" s="32">
        <v>40.0</v>
      </c>
      <c r="M153" s="27">
        <f t="shared" si="2"/>
        <v>254</v>
      </c>
      <c r="N153" s="27">
        <v>606.0</v>
      </c>
      <c r="O153" s="48">
        <f t="shared" ref="O153:S153" si="153">H153/O$1</f>
        <v>0.5</v>
      </c>
      <c r="P153" s="48">
        <f t="shared" si="153"/>
        <v>0.637254902</v>
      </c>
      <c r="Q153" s="48">
        <f t="shared" si="153"/>
        <v>0.6699029126</v>
      </c>
      <c r="R153" s="48">
        <f t="shared" si="153"/>
        <v>0.4206349206</v>
      </c>
      <c r="S153" s="48">
        <f t="shared" si="153"/>
        <v>0.2836879433</v>
      </c>
      <c r="T153" s="49">
        <f t="shared" si="4"/>
        <v>0.4191419142</v>
      </c>
      <c r="U153" s="50" t="s">
        <v>16</v>
      </c>
    </row>
    <row r="154" ht="15.75" customHeight="1">
      <c r="A154" s="26" t="s">
        <v>291</v>
      </c>
      <c r="B154" s="27" t="s">
        <v>225</v>
      </c>
      <c r="C154" s="46" t="s">
        <v>580</v>
      </c>
      <c r="D154" s="35" t="s">
        <v>589</v>
      </c>
      <c r="E154" s="35" t="s">
        <v>352</v>
      </c>
      <c r="F154" s="35" t="s">
        <v>359</v>
      </c>
      <c r="G154" s="36" t="s">
        <v>468</v>
      </c>
      <c r="H154" s="27">
        <v>80.0</v>
      </c>
      <c r="I154" s="27">
        <v>49.0</v>
      </c>
      <c r="J154" s="27">
        <v>62.0</v>
      </c>
      <c r="K154" s="27">
        <v>60.0</v>
      </c>
      <c r="L154" s="32">
        <v>70.0</v>
      </c>
      <c r="M154" s="27">
        <f t="shared" si="2"/>
        <v>251</v>
      </c>
      <c r="N154" s="27">
        <v>606.0</v>
      </c>
      <c r="O154" s="48">
        <f t="shared" ref="O154:S154" si="154">H154/O$1</f>
        <v>0.5970149254</v>
      </c>
      <c r="P154" s="48">
        <f t="shared" si="154"/>
        <v>0.4803921569</v>
      </c>
      <c r="Q154" s="48">
        <f t="shared" si="154"/>
        <v>0.6019417476</v>
      </c>
      <c r="R154" s="48">
        <f t="shared" si="154"/>
        <v>0.4761904762</v>
      </c>
      <c r="S154" s="48">
        <f t="shared" si="154"/>
        <v>0.4964539007</v>
      </c>
      <c r="T154" s="49">
        <f t="shared" si="4"/>
        <v>0.4141914191</v>
      </c>
      <c r="U154" s="50" t="s">
        <v>16</v>
      </c>
    </row>
    <row r="155" ht="15.75" customHeight="1">
      <c r="A155" s="26" t="s">
        <v>278</v>
      </c>
      <c r="B155" s="27" t="s">
        <v>6</v>
      </c>
      <c r="C155" s="46" t="s">
        <v>590</v>
      </c>
      <c r="D155" s="35" t="s">
        <v>591</v>
      </c>
      <c r="E155" s="35" t="s">
        <v>341</v>
      </c>
      <c r="F155" s="35" t="s">
        <v>342</v>
      </c>
      <c r="G155" s="36" t="s">
        <v>392</v>
      </c>
      <c r="H155" s="27">
        <v>122.0</v>
      </c>
      <c r="I155" s="27"/>
      <c r="J155" s="27">
        <v>78.0</v>
      </c>
      <c r="K155" s="27">
        <v>89.0</v>
      </c>
      <c r="L155" s="32">
        <v>141.0</v>
      </c>
      <c r="M155" s="27">
        <f>SUM(H155:L155)</f>
        <v>430</v>
      </c>
      <c r="N155" s="27">
        <v>504.0</v>
      </c>
      <c r="O155" s="48">
        <f t="shared" ref="O155:S155" si="155">H155/O$1</f>
        <v>0.9104477612</v>
      </c>
      <c r="P155" s="48">
        <f t="shared" si="155"/>
        <v>0</v>
      </c>
      <c r="Q155" s="48">
        <f t="shared" si="155"/>
        <v>0.7572815534</v>
      </c>
      <c r="R155" s="48">
        <f t="shared" si="155"/>
        <v>0.7063492063</v>
      </c>
      <c r="S155" s="48">
        <f t="shared" si="155"/>
        <v>1</v>
      </c>
      <c r="T155" s="49">
        <f t="shared" si="4"/>
        <v>0.8531746032</v>
      </c>
      <c r="U155" s="50" t="s">
        <v>16</v>
      </c>
    </row>
    <row r="156" ht="15.75" customHeight="1">
      <c r="A156" s="26" t="s">
        <v>278</v>
      </c>
      <c r="B156" s="27" t="s">
        <v>17</v>
      </c>
      <c r="C156" s="46" t="s">
        <v>590</v>
      </c>
      <c r="D156" s="35" t="s">
        <v>592</v>
      </c>
      <c r="E156" s="35" t="s">
        <v>341</v>
      </c>
      <c r="F156" s="35" t="s">
        <v>359</v>
      </c>
      <c r="G156" s="36" t="s">
        <v>355</v>
      </c>
      <c r="H156" s="27">
        <v>87.0</v>
      </c>
      <c r="I156" s="27">
        <v>61.0</v>
      </c>
      <c r="J156" s="27">
        <v>55.0</v>
      </c>
      <c r="K156" s="27">
        <v>64.0</v>
      </c>
      <c r="L156" s="32">
        <v>95.0</v>
      </c>
      <c r="M156" s="27">
        <f t="shared" ref="M156:M166" si="157">SUM(H156:K156)</f>
        <v>267</v>
      </c>
      <c r="N156" s="27">
        <v>606.0</v>
      </c>
      <c r="O156" s="48">
        <f t="shared" ref="O156:S156" si="156">H156/O$1</f>
        <v>0.6492537313</v>
      </c>
      <c r="P156" s="48">
        <f t="shared" si="156"/>
        <v>0.5980392157</v>
      </c>
      <c r="Q156" s="48">
        <f t="shared" si="156"/>
        <v>0.5339805825</v>
      </c>
      <c r="R156" s="48">
        <f t="shared" si="156"/>
        <v>0.5079365079</v>
      </c>
      <c r="S156" s="48">
        <f t="shared" si="156"/>
        <v>0.6737588652</v>
      </c>
      <c r="T156" s="49">
        <f t="shared" si="4"/>
        <v>0.4405940594</v>
      </c>
      <c r="U156" s="50" t="s">
        <v>16</v>
      </c>
    </row>
    <row r="157" ht="15.75" customHeight="1">
      <c r="A157" s="26" t="s">
        <v>278</v>
      </c>
      <c r="B157" s="27" t="s">
        <v>30</v>
      </c>
      <c r="C157" s="46" t="s">
        <v>593</v>
      </c>
      <c r="D157" s="35" t="s">
        <v>594</v>
      </c>
      <c r="E157" s="35" t="s">
        <v>341</v>
      </c>
      <c r="F157" s="35" t="s">
        <v>342</v>
      </c>
      <c r="G157" s="36" t="s">
        <v>348</v>
      </c>
      <c r="H157" s="27">
        <v>85.0</v>
      </c>
      <c r="I157" s="27">
        <v>71.0</v>
      </c>
      <c r="J157" s="27">
        <v>60.0</v>
      </c>
      <c r="K157" s="27">
        <v>86.0</v>
      </c>
      <c r="L157" s="32">
        <v>122.0</v>
      </c>
      <c r="M157" s="27">
        <f t="shared" si="157"/>
        <v>302</v>
      </c>
      <c r="N157" s="27">
        <v>603.0</v>
      </c>
      <c r="O157" s="48">
        <f t="shared" ref="O157:S157" si="158">H157/O$1</f>
        <v>0.6343283582</v>
      </c>
      <c r="P157" s="48">
        <f t="shared" si="158"/>
        <v>0.6960784314</v>
      </c>
      <c r="Q157" s="48">
        <f t="shared" si="158"/>
        <v>0.5825242718</v>
      </c>
      <c r="R157" s="48">
        <f t="shared" si="158"/>
        <v>0.6825396825</v>
      </c>
      <c r="S157" s="48">
        <f t="shared" si="158"/>
        <v>0.865248227</v>
      </c>
      <c r="T157" s="49">
        <f t="shared" si="4"/>
        <v>0.5008291874</v>
      </c>
      <c r="U157" s="50" t="s">
        <v>16</v>
      </c>
    </row>
    <row r="158" ht="15.75" customHeight="1">
      <c r="A158" s="26" t="s">
        <v>278</v>
      </c>
      <c r="B158" s="27" t="s">
        <v>33</v>
      </c>
      <c r="C158" s="46" t="s">
        <v>593</v>
      </c>
      <c r="D158" s="35" t="s">
        <v>595</v>
      </c>
      <c r="E158" s="35" t="s">
        <v>341</v>
      </c>
      <c r="F158" s="35" t="s">
        <v>342</v>
      </c>
      <c r="G158" s="36" t="s">
        <v>548</v>
      </c>
      <c r="H158" s="27">
        <v>114.0</v>
      </c>
      <c r="I158" s="27">
        <v>75.0</v>
      </c>
      <c r="J158" s="27">
        <v>81.0</v>
      </c>
      <c r="K158" s="27">
        <v>82.0</v>
      </c>
      <c r="L158" s="32">
        <v>104.0</v>
      </c>
      <c r="M158" s="27">
        <f t="shared" si="157"/>
        <v>352</v>
      </c>
      <c r="N158" s="27">
        <v>606.0</v>
      </c>
      <c r="O158" s="48">
        <f t="shared" ref="O158:S158" si="159">H158/O$1</f>
        <v>0.8507462687</v>
      </c>
      <c r="P158" s="48">
        <f t="shared" si="159"/>
        <v>0.7352941176</v>
      </c>
      <c r="Q158" s="48">
        <f t="shared" si="159"/>
        <v>0.786407767</v>
      </c>
      <c r="R158" s="48">
        <f t="shared" si="159"/>
        <v>0.6507936508</v>
      </c>
      <c r="S158" s="48">
        <f t="shared" si="159"/>
        <v>0.7375886525</v>
      </c>
      <c r="T158" s="49">
        <f t="shared" si="4"/>
        <v>0.5808580858</v>
      </c>
      <c r="U158" s="50" t="s">
        <v>16</v>
      </c>
    </row>
    <row r="159" ht="15.75" customHeight="1">
      <c r="A159" s="26" t="s">
        <v>278</v>
      </c>
      <c r="B159" s="27" t="s">
        <v>78</v>
      </c>
      <c r="C159" s="46" t="s">
        <v>596</v>
      </c>
      <c r="D159" s="35" t="s">
        <v>597</v>
      </c>
      <c r="E159" s="35" t="s">
        <v>341</v>
      </c>
      <c r="F159" s="35" t="s">
        <v>378</v>
      </c>
      <c r="G159" s="36" t="s">
        <v>464</v>
      </c>
      <c r="H159" s="27">
        <v>124.0</v>
      </c>
      <c r="I159" s="27">
        <v>62.0</v>
      </c>
      <c r="J159" s="27">
        <v>66.0</v>
      </c>
      <c r="K159" s="27">
        <v>92.0</v>
      </c>
      <c r="L159" s="32">
        <v>129.0</v>
      </c>
      <c r="M159" s="27">
        <f t="shared" si="157"/>
        <v>344</v>
      </c>
      <c r="N159" s="27">
        <v>606.0</v>
      </c>
      <c r="O159" s="48">
        <f t="shared" ref="O159:S159" si="160">H159/O$1</f>
        <v>0.9253731343</v>
      </c>
      <c r="P159" s="48">
        <f t="shared" si="160"/>
        <v>0.6078431373</v>
      </c>
      <c r="Q159" s="48">
        <f t="shared" si="160"/>
        <v>0.640776699</v>
      </c>
      <c r="R159" s="48">
        <f t="shared" si="160"/>
        <v>0.7301587302</v>
      </c>
      <c r="S159" s="48">
        <f t="shared" si="160"/>
        <v>0.914893617</v>
      </c>
      <c r="T159" s="49">
        <f t="shared" si="4"/>
        <v>0.5676567657</v>
      </c>
      <c r="U159" s="50" t="s">
        <v>16</v>
      </c>
    </row>
    <row r="160" ht="15.75" customHeight="1">
      <c r="A160" s="26" t="s">
        <v>278</v>
      </c>
      <c r="B160" s="27" t="s">
        <v>80</v>
      </c>
      <c r="C160" s="46" t="s">
        <v>596</v>
      </c>
      <c r="D160" s="35" t="s">
        <v>598</v>
      </c>
      <c r="E160" s="35" t="s">
        <v>341</v>
      </c>
      <c r="F160" s="35" t="s">
        <v>599</v>
      </c>
      <c r="G160" s="36" t="s">
        <v>392</v>
      </c>
      <c r="H160" s="27">
        <v>127.0</v>
      </c>
      <c r="I160" s="27">
        <v>100.0</v>
      </c>
      <c r="J160" s="27">
        <v>87.0</v>
      </c>
      <c r="K160" s="27">
        <v>112.0</v>
      </c>
      <c r="L160" s="32">
        <v>109.0</v>
      </c>
      <c r="M160" s="27">
        <f t="shared" si="157"/>
        <v>426</v>
      </c>
      <c r="N160" s="27">
        <v>606.0</v>
      </c>
      <c r="O160" s="48">
        <f t="shared" ref="O160:S160" si="161">H160/O$1</f>
        <v>0.947761194</v>
      </c>
      <c r="P160" s="48">
        <f t="shared" si="161"/>
        <v>0.9803921569</v>
      </c>
      <c r="Q160" s="48">
        <f t="shared" si="161"/>
        <v>0.8446601942</v>
      </c>
      <c r="R160" s="48">
        <f t="shared" si="161"/>
        <v>0.8888888889</v>
      </c>
      <c r="S160" s="48">
        <f t="shared" si="161"/>
        <v>0.7730496454</v>
      </c>
      <c r="T160" s="49">
        <f t="shared" si="4"/>
        <v>0.702970297</v>
      </c>
      <c r="U160" s="50" t="s">
        <v>16</v>
      </c>
    </row>
    <row r="161" ht="15.75" customHeight="1">
      <c r="A161" s="26" t="s">
        <v>278</v>
      </c>
      <c r="B161" s="27" t="s">
        <v>11</v>
      </c>
      <c r="C161" s="46" t="s">
        <v>590</v>
      </c>
      <c r="D161" s="35" t="s">
        <v>600</v>
      </c>
      <c r="E161" s="35" t="s">
        <v>352</v>
      </c>
      <c r="F161" s="35" t="s">
        <v>342</v>
      </c>
      <c r="G161" s="36"/>
      <c r="H161" s="27">
        <v>133.0</v>
      </c>
      <c r="I161" s="27">
        <v>101.0</v>
      </c>
      <c r="J161" s="27">
        <v>94.0</v>
      </c>
      <c r="K161" s="30">
        <v>86.0</v>
      </c>
      <c r="L161" s="54">
        <v>109.0</v>
      </c>
      <c r="M161" s="27">
        <f t="shared" si="157"/>
        <v>414</v>
      </c>
      <c r="N161" s="27">
        <v>606.0</v>
      </c>
      <c r="O161" s="48">
        <f t="shared" ref="O161:S161" si="162">H161/O$1</f>
        <v>0.9925373134</v>
      </c>
      <c r="P161" s="48">
        <f t="shared" si="162"/>
        <v>0.9901960784</v>
      </c>
      <c r="Q161" s="48">
        <f t="shared" si="162"/>
        <v>0.9126213592</v>
      </c>
      <c r="R161" s="48">
        <f t="shared" si="162"/>
        <v>0.6825396825</v>
      </c>
      <c r="S161" s="48">
        <f t="shared" si="162"/>
        <v>0.7730496454</v>
      </c>
      <c r="T161" s="49">
        <f t="shared" si="4"/>
        <v>0.6831683168</v>
      </c>
      <c r="U161" s="50" t="s">
        <v>16</v>
      </c>
    </row>
    <row r="162" ht="15.75" customHeight="1">
      <c r="A162" s="26" t="s">
        <v>278</v>
      </c>
      <c r="B162" s="27" t="s">
        <v>22</v>
      </c>
      <c r="C162" s="46" t="s">
        <v>590</v>
      </c>
      <c r="D162" s="35" t="s">
        <v>601</v>
      </c>
      <c r="E162" s="35" t="s">
        <v>352</v>
      </c>
      <c r="F162" s="35" t="s">
        <v>342</v>
      </c>
      <c r="G162" s="36" t="s">
        <v>433</v>
      </c>
      <c r="H162" s="27">
        <v>117.0</v>
      </c>
      <c r="I162" s="27">
        <v>92.0</v>
      </c>
      <c r="J162" s="27">
        <v>82.0</v>
      </c>
      <c r="K162" s="27">
        <v>39.0</v>
      </c>
      <c r="L162" s="32">
        <v>90.0</v>
      </c>
      <c r="M162" s="27">
        <f t="shared" si="157"/>
        <v>330</v>
      </c>
      <c r="N162" s="27">
        <v>606.0</v>
      </c>
      <c r="O162" s="48">
        <f t="shared" ref="O162:S162" si="163">H162/O$1</f>
        <v>0.8731343284</v>
      </c>
      <c r="P162" s="48">
        <f t="shared" si="163"/>
        <v>0.9019607843</v>
      </c>
      <c r="Q162" s="48">
        <f t="shared" si="163"/>
        <v>0.7961165049</v>
      </c>
      <c r="R162" s="48">
        <f t="shared" si="163"/>
        <v>0.3095238095</v>
      </c>
      <c r="S162" s="48">
        <f t="shared" si="163"/>
        <v>0.6382978723</v>
      </c>
      <c r="T162" s="49">
        <f t="shared" si="4"/>
        <v>0.5445544554</v>
      </c>
      <c r="U162" s="50" t="s">
        <v>16</v>
      </c>
    </row>
    <row r="163" ht="15.75" customHeight="1">
      <c r="A163" s="26" t="s">
        <v>278</v>
      </c>
      <c r="B163" s="27" t="s">
        <v>26</v>
      </c>
      <c r="C163" s="46" t="s">
        <v>593</v>
      </c>
      <c r="D163" s="35" t="s">
        <v>602</v>
      </c>
      <c r="E163" s="35" t="s">
        <v>352</v>
      </c>
      <c r="F163" s="35" t="s">
        <v>342</v>
      </c>
      <c r="G163" s="36"/>
      <c r="H163" s="27">
        <v>111.0</v>
      </c>
      <c r="I163" s="27">
        <v>89.0</v>
      </c>
      <c r="J163" s="27">
        <v>85.0</v>
      </c>
      <c r="K163" s="27">
        <v>63.0</v>
      </c>
      <c r="L163" s="32">
        <v>101.0</v>
      </c>
      <c r="M163" s="27">
        <f t="shared" si="157"/>
        <v>348</v>
      </c>
      <c r="N163" s="27">
        <v>606.0</v>
      </c>
      <c r="O163" s="48">
        <f t="shared" ref="O163:S163" si="164">H163/O$1</f>
        <v>0.828358209</v>
      </c>
      <c r="P163" s="48">
        <f t="shared" si="164"/>
        <v>0.8725490196</v>
      </c>
      <c r="Q163" s="48">
        <f t="shared" si="164"/>
        <v>0.8252427184</v>
      </c>
      <c r="R163" s="48">
        <f t="shared" si="164"/>
        <v>0.5</v>
      </c>
      <c r="S163" s="48">
        <f t="shared" si="164"/>
        <v>0.7163120567</v>
      </c>
      <c r="T163" s="49">
        <f t="shared" si="4"/>
        <v>0.5742574257</v>
      </c>
      <c r="U163" s="50" t="s">
        <v>16</v>
      </c>
    </row>
    <row r="164" ht="15.75" customHeight="1">
      <c r="A164" s="26" t="s">
        <v>278</v>
      </c>
      <c r="B164" s="27" t="s">
        <v>36</v>
      </c>
      <c r="C164" s="46" t="s">
        <v>593</v>
      </c>
      <c r="D164" s="35" t="s">
        <v>603</v>
      </c>
      <c r="E164" s="35" t="s">
        <v>352</v>
      </c>
      <c r="F164" s="35" t="s">
        <v>359</v>
      </c>
      <c r="G164" s="36" t="s">
        <v>392</v>
      </c>
      <c r="H164" s="27">
        <v>121.0</v>
      </c>
      <c r="I164" s="27">
        <v>93.0</v>
      </c>
      <c r="J164" s="27">
        <v>75.0</v>
      </c>
      <c r="K164" s="27">
        <v>86.0</v>
      </c>
      <c r="L164" s="32">
        <v>105.0</v>
      </c>
      <c r="M164" s="27">
        <f t="shared" si="157"/>
        <v>375</v>
      </c>
      <c r="N164" s="27">
        <v>606.0</v>
      </c>
      <c r="O164" s="48">
        <f t="shared" ref="O164:S164" si="165">H164/O$1</f>
        <v>0.9029850746</v>
      </c>
      <c r="P164" s="48">
        <f t="shared" si="165"/>
        <v>0.9117647059</v>
      </c>
      <c r="Q164" s="48">
        <f t="shared" si="165"/>
        <v>0.7281553398</v>
      </c>
      <c r="R164" s="48">
        <f t="shared" si="165"/>
        <v>0.6825396825</v>
      </c>
      <c r="S164" s="48">
        <f t="shared" si="165"/>
        <v>0.7446808511</v>
      </c>
      <c r="T164" s="49">
        <f t="shared" si="4"/>
        <v>0.6188118812</v>
      </c>
      <c r="U164" s="50" t="s">
        <v>16</v>
      </c>
    </row>
    <row r="165" ht="15.75" customHeight="1">
      <c r="A165" s="26" t="s">
        <v>278</v>
      </c>
      <c r="B165" s="27" t="s">
        <v>75</v>
      </c>
      <c r="C165" s="46" t="s">
        <v>596</v>
      </c>
      <c r="D165" s="35" t="s">
        <v>604</v>
      </c>
      <c r="E165" s="35" t="s">
        <v>352</v>
      </c>
      <c r="F165" s="35" t="s">
        <v>378</v>
      </c>
      <c r="G165" s="36" t="s">
        <v>605</v>
      </c>
      <c r="H165" s="27">
        <v>119.0</v>
      </c>
      <c r="I165" s="27">
        <v>92.0</v>
      </c>
      <c r="J165" s="27">
        <v>89.0</v>
      </c>
      <c r="K165" s="27">
        <v>100.0</v>
      </c>
      <c r="L165" s="32">
        <v>106.0</v>
      </c>
      <c r="M165" s="27">
        <f t="shared" si="157"/>
        <v>400</v>
      </c>
      <c r="N165" s="27">
        <v>606.0</v>
      </c>
      <c r="O165" s="48">
        <f t="shared" ref="O165:S165" si="166">H165/O$1</f>
        <v>0.8880597015</v>
      </c>
      <c r="P165" s="48">
        <f t="shared" si="166"/>
        <v>0.9019607843</v>
      </c>
      <c r="Q165" s="48">
        <f t="shared" si="166"/>
        <v>0.8640776699</v>
      </c>
      <c r="R165" s="48">
        <f t="shared" si="166"/>
        <v>0.7936507937</v>
      </c>
      <c r="S165" s="48">
        <f t="shared" si="166"/>
        <v>0.7517730496</v>
      </c>
      <c r="T165" s="49">
        <f t="shared" si="4"/>
        <v>0.6600660066</v>
      </c>
      <c r="U165" s="50" t="s">
        <v>16</v>
      </c>
    </row>
    <row r="166" ht="15.75" customHeight="1">
      <c r="A166" s="55" t="s">
        <v>278</v>
      </c>
      <c r="B166" s="56" t="s">
        <v>83</v>
      </c>
      <c r="C166" s="57" t="s">
        <v>596</v>
      </c>
      <c r="D166" s="58" t="s">
        <v>606</v>
      </c>
      <c r="E166" s="58" t="s">
        <v>352</v>
      </c>
      <c r="F166" s="58" t="s">
        <v>378</v>
      </c>
      <c r="G166" s="59"/>
      <c r="H166" s="56">
        <v>125.0</v>
      </c>
      <c r="I166" s="56">
        <v>85.0</v>
      </c>
      <c r="J166" s="56">
        <v>68.0</v>
      </c>
      <c r="K166" s="56">
        <v>87.0</v>
      </c>
      <c r="L166" s="60">
        <v>118.0</v>
      </c>
      <c r="M166" s="56">
        <f t="shared" si="157"/>
        <v>365</v>
      </c>
      <c r="N166" s="56">
        <v>606.0</v>
      </c>
      <c r="O166" s="61">
        <f t="shared" ref="O166:S166" si="167">H166/O$1</f>
        <v>0.9328358209</v>
      </c>
      <c r="P166" s="61">
        <f t="shared" si="167"/>
        <v>0.8333333333</v>
      </c>
      <c r="Q166" s="61">
        <f t="shared" si="167"/>
        <v>0.6601941748</v>
      </c>
      <c r="R166" s="61">
        <f t="shared" si="167"/>
        <v>0.6904761905</v>
      </c>
      <c r="S166" s="61">
        <f t="shared" si="167"/>
        <v>0.8368794326</v>
      </c>
      <c r="T166" s="62">
        <f t="shared" si="4"/>
        <v>0.602310231</v>
      </c>
      <c r="U166" s="63" t="s">
        <v>16</v>
      </c>
      <c r="V166" s="64"/>
      <c r="W166" s="64"/>
      <c r="X166" s="64"/>
      <c r="Y166" s="64"/>
      <c r="Z166" s="64"/>
      <c r="AA166" s="64"/>
      <c r="AB166" s="64"/>
      <c r="AC166" s="64"/>
      <c r="AD166" s="64"/>
      <c r="AE166" s="63"/>
      <c r="AF166" s="63"/>
      <c r="AG166" s="63"/>
      <c r="AH166" s="63"/>
      <c r="AI166" s="63"/>
    </row>
    <row r="167" ht="15.75" customHeight="1">
      <c r="A167" s="26"/>
      <c r="B167" s="27"/>
      <c r="C167" s="27"/>
      <c r="D167" s="35"/>
      <c r="E167" s="35"/>
      <c r="F167" s="35"/>
      <c r="G167" s="36"/>
      <c r="H167" s="27"/>
      <c r="I167" s="27"/>
      <c r="J167" s="27"/>
      <c r="K167" s="27"/>
      <c r="L167" s="27"/>
      <c r="M167" s="27"/>
      <c r="N167" s="27"/>
      <c r="O167" s="48"/>
      <c r="P167" s="48"/>
      <c r="Q167" s="48"/>
      <c r="R167" s="48"/>
      <c r="S167" s="48"/>
      <c r="T167" s="49"/>
      <c r="U167" s="50"/>
    </row>
    <row r="168" ht="15.75" customHeight="1">
      <c r="A168" s="26"/>
      <c r="B168" s="27"/>
      <c r="C168" s="27"/>
      <c r="D168" s="35"/>
      <c r="E168" s="35"/>
      <c r="F168" s="35"/>
      <c r="G168" s="36"/>
      <c r="H168" s="27"/>
      <c r="I168" s="27"/>
      <c r="J168" s="27"/>
      <c r="K168" s="27"/>
      <c r="L168" s="27"/>
      <c r="M168" s="27"/>
      <c r="N168" s="27"/>
      <c r="O168" s="48"/>
      <c r="P168" s="48"/>
      <c r="Q168" s="48"/>
      <c r="R168" s="48"/>
      <c r="S168" s="48"/>
      <c r="T168" s="49"/>
      <c r="U168" s="50"/>
    </row>
    <row r="169" ht="15.75" customHeight="1">
      <c r="A169" s="26"/>
      <c r="B169" s="27"/>
      <c r="C169" s="27"/>
      <c r="D169" s="35"/>
      <c r="E169" s="35"/>
      <c r="F169" s="35"/>
      <c r="G169" s="36"/>
      <c r="H169" s="27"/>
      <c r="I169" s="27"/>
      <c r="J169" s="27"/>
      <c r="K169" s="27"/>
      <c r="L169" s="27"/>
      <c r="M169" s="27"/>
      <c r="N169" s="27"/>
      <c r="O169" s="48"/>
      <c r="P169" s="48"/>
      <c r="Q169" s="48"/>
      <c r="R169" s="48"/>
      <c r="S169" s="48"/>
      <c r="T169" s="49"/>
      <c r="U169" s="50"/>
    </row>
    <row r="170" ht="15.75" customHeight="1">
      <c r="A170" s="26"/>
      <c r="B170" s="27"/>
      <c r="C170" s="27"/>
      <c r="D170" s="35"/>
      <c r="E170" s="35"/>
      <c r="F170" s="35"/>
      <c r="G170" s="36"/>
      <c r="H170" s="27"/>
      <c r="I170" s="27"/>
      <c r="J170" s="27"/>
      <c r="K170" s="27"/>
      <c r="L170" s="27"/>
      <c r="M170" s="27"/>
      <c r="N170" s="27"/>
      <c r="O170" s="48"/>
      <c r="P170" s="48"/>
      <c r="Q170" s="48"/>
      <c r="R170" s="48"/>
      <c r="S170" s="48"/>
      <c r="T170" s="49"/>
      <c r="U170" s="50"/>
    </row>
    <row r="171" ht="15.75" customHeight="1">
      <c r="A171" s="26"/>
      <c r="B171" s="27"/>
      <c r="C171" s="27"/>
      <c r="D171" s="35"/>
      <c r="E171" s="35"/>
      <c r="F171" s="35"/>
      <c r="G171" s="36"/>
      <c r="H171" s="27"/>
      <c r="I171" s="27"/>
      <c r="J171" s="27"/>
      <c r="K171" s="27"/>
      <c r="L171" s="27"/>
      <c r="M171" s="27"/>
      <c r="N171" s="27"/>
      <c r="O171" s="48"/>
      <c r="P171" s="48"/>
      <c r="Q171" s="48"/>
      <c r="R171" s="48"/>
      <c r="S171" s="48"/>
      <c r="T171" s="49"/>
      <c r="U171" s="50"/>
    </row>
    <row r="172" ht="15.75" customHeight="1">
      <c r="A172" s="26"/>
      <c r="B172" s="27"/>
      <c r="C172" s="27"/>
      <c r="D172" s="35"/>
      <c r="E172" s="35"/>
      <c r="F172" s="35"/>
      <c r="G172" s="36"/>
      <c r="H172" s="27"/>
      <c r="I172" s="27"/>
      <c r="J172" s="27"/>
      <c r="K172" s="27"/>
      <c r="L172" s="27"/>
      <c r="M172" s="27"/>
      <c r="N172" s="27"/>
      <c r="O172" s="48"/>
      <c r="P172" s="48"/>
      <c r="Q172" s="48"/>
      <c r="R172" s="48"/>
      <c r="S172" s="48"/>
      <c r="T172" s="49"/>
      <c r="U172" s="50"/>
    </row>
    <row r="173" ht="15.75" customHeight="1">
      <c r="D173" s="35"/>
      <c r="E173" s="35"/>
      <c r="F173" s="35"/>
      <c r="G173" s="36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65"/>
    </row>
    <row r="174" ht="15.75" customHeight="1">
      <c r="D174" s="35"/>
      <c r="E174" s="35"/>
      <c r="F174" s="35"/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65"/>
    </row>
    <row r="175" ht="15.75" customHeight="1">
      <c r="D175" s="35"/>
      <c r="E175" s="35"/>
      <c r="F175" s="35"/>
      <c r="G175" s="36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65"/>
    </row>
    <row r="176" ht="15.75" customHeight="1">
      <c r="D176" s="35"/>
      <c r="E176" s="35"/>
      <c r="F176" s="35"/>
      <c r="G176" s="36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65"/>
    </row>
    <row r="177" ht="15.75" customHeight="1">
      <c r="D177" s="35"/>
      <c r="E177" s="35"/>
      <c r="F177" s="35"/>
      <c r="G177" s="36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65"/>
    </row>
    <row r="178" ht="15.75" customHeight="1">
      <c r="D178" s="35"/>
      <c r="E178" s="35"/>
      <c r="F178" s="35"/>
      <c r="G178" s="36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65"/>
    </row>
    <row r="179" ht="15.75" customHeight="1">
      <c r="D179" s="2"/>
      <c r="E179" s="2"/>
      <c r="F179" s="2"/>
      <c r="G179" s="66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65"/>
    </row>
    <row r="180" ht="15.75" customHeight="1">
      <c r="D180" s="2"/>
      <c r="E180" s="2"/>
      <c r="F180" s="2"/>
      <c r="G180" s="66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65"/>
    </row>
    <row r="181" ht="15.75" customHeight="1">
      <c r="D181" s="2"/>
      <c r="E181" s="2"/>
      <c r="F181" s="2"/>
      <c r="G181" s="66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65"/>
    </row>
    <row r="182" ht="15.75" customHeight="1">
      <c r="D182" s="2"/>
      <c r="E182" s="2"/>
      <c r="F182" s="2"/>
      <c r="G182" s="66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65"/>
    </row>
    <row r="183" ht="15.75" customHeight="1">
      <c r="D183" s="2"/>
      <c r="E183" s="2"/>
      <c r="F183" s="2"/>
      <c r="G183" s="66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65"/>
    </row>
    <row r="184" ht="15.75" customHeight="1">
      <c r="D184" s="2"/>
      <c r="E184" s="2"/>
      <c r="F184" s="2"/>
      <c r="G184" s="66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65"/>
    </row>
    <row r="185" ht="15.75" customHeight="1">
      <c r="D185" s="2"/>
      <c r="E185" s="2"/>
      <c r="F185" s="2"/>
      <c r="G185" s="66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65"/>
    </row>
    <row r="186" ht="15.75" customHeight="1">
      <c r="D186" s="2"/>
      <c r="E186" s="2"/>
      <c r="F186" s="2"/>
      <c r="G186" s="66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65"/>
    </row>
    <row r="187" ht="15.75" customHeight="1">
      <c r="D187" s="2"/>
      <c r="E187" s="2"/>
      <c r="F187" s="2"/>
      <c r="G187" s="66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5"/>
    </row>
    <row r="188" ht="15.75" customHeight="1">
      <c r="D188" s="2"/>
      <c r="E188" s="2"/>
      <c r="F188" s="2"/>
      <c r="G188" s="66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65"/>
    </row>
    <row r="189" ht="15.75" customHeight="1">
      <c r="D189" s="2"/>
      <c r="E189" s="2"/>
      <c r="F189" s="2"/>
      <c r="G189" s="66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65"/>
    </row>
    <row r="190" ht="15.75" customHeight="1">
      <c r="D190" s="2"/>
      <c r="E190" s="2"/>
      <c r="F190" s="2"/>
      <c r="G190" s="66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65"/>
    </row>
    <row r="191" ht="15.75" customHeight="1">
      <c r="D191" s="2"/>
      <c r="E191" s="2"/>
      <c r="F191" s="2"/>
      <c r="G191" s="66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65"/>
    </row>
    <row r="192" ht="15.75" customHeight="1">
      <c r="D192" s="2"/>
      <c r="E192" s="2"/>
      <c r="F192" s="2"/>
      <c r="G192" s="66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65"/>
    </row>
    <row r="193" ht="15.75" customHeight="1">
      <c r="D193" s="2"/>
      <c r="E193" s="2"/>
      <c r="F193" s="2"/>
      <c r="G193" s="66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65"/>
    </row>
    <row r="194" ht="15.75" customHeight="1">
      <c r="D194" s="2"/>
      <c r="E194" s="2"/>
      <c r="F194" s="2"/>
      <c r="G194" s="66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65"/>
    </row>
    <row r="195" ht="15.75" customHeight="1">
      <c r="D195" s="2"/>
      <c r="E195" s="2"/>
      <c r="F195" s="2"/>
      <c r="G195" s="66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65"/>
    </row>
    <row r="196" ht="15.75" customHeight="1">
      <c r="D196" s="2"/>
      <c r="E196" s="2"/>
      <c r="F196" s="2"/>
      <c r="G196" s="66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65"/>
    </row>
    <row r="197" ht="15.75" customHeight="1">
      <c r="D197" s="2"/>
      <c r="E197" s="2"/>
      <c r="F197" s="2"/>
      <c r="G197" s="66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65"/>
    </row>
    <row r="198" ht="15.75" customHeight="1">
      <c r="D198" s="2"/>
      <c r="E198" s="2"/>
      <c r="F198" s="2"/>
      <c r="G198" s="66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65"/>
    </row>
    <row r="199" ht="15.75" customHeight="1">
      <c r="D199" s="2"/>
      <c r="E199" s="2"/>
      <c r="F199" s="2"/>
      <c r="G199" s="66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65"/>
    </row>
    <row r="200" ht="15.75" customHeight="1">
      <c r="D200" s="2"/>
      <c r="E200" s="2"/>
      <c r="F200" s="2"/>
      <c r="G200" s="66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65"/>
    </row>
    <row r="201" ht="15.75" customHeight="1">
      <c r="D201" s="2"/>
      <c r="E201" s="2"/>
      <c r="F201" s="2"/>
      <c r="G201" s="66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65"/>
    </row>
    <row r="202" ht="15.75" customHeight="1">
      <c r="D202" s="2"/>
      <c r="E202" s="2"/>
      <c r="F202" s="2"/>
      <c r="G202" s="66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65"/>
    </row>
    <row r="203" ht="15.75" customHeight="1">
      <c r="D203" s="2"/>
      <c r="E203" s="2"/>
      <c r="F203" s="2"/>
      <c r="G203" s="66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65"/>
    </row>
    <row r="204" ht="15.75" customHeight="1">
      <c r="D204" s="2"/>
      <c r="E204" s="2"/>
      <c r="F204" s="2"/>
      <c r="G204" s="66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65"/>
    </row>
    <row r="205" ht="15.75" customHeight="1">
      <c r="D205" s="2"/>
      <c r="E205" s="2"/>
      <c r="F205" s="2"/>
      <c r="G205" s="66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65"/>
    </row>
    <row r="206" ht="15.75" customHeight="1">
      <c r="D206" s="2"/>
      <c r="E206" s="2"/>
      <c r="F206" s="2"/>
      <c r="G206" s="66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65"/>
    </row>
    <row r="207" ht="15.75" customHeight="1">
      <c r="D207" s="2"/>
      <c r="E207" s="2"/>
      <c r="F207" s="2"/>
      <c r="G207" s="66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65"/>
    </row>
    <row r="208" ht="15.75" customHeight="1">
      <c r="D208" s="2"/>
      <c r="E208" s="2"/>
      <c r="F208" s="2"/>
      <c r="G208" s="66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65"/>
    </row>
    <row r="209" ht="15.75" customHeight="1">
      <c r="D209" s="2"/>
      <c r="E209" s="2"/>
      <c r="F209" s="2"/>
      <c r="G209" s="66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65"/>
    </row>
    <row r="210" ht="15.75" customHeight="1">
      <c r="D210" s="2"/>
      <c r="E210" s="2"/>
      <c r="F210" s="2"/>
      <c r="G210" s="66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65"/>
    </row>
    <row r="211" ht="15.75" customHeight="1">
      <c r="D211" s="2"/>
      <c r="E211" s="2"/>
      <c r="F211" s="2"/>
      <c r="G211" s="66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65"/>
    </row>
    <row r="212" ht="15.75" customHeight="1">
      <c r="D212" s="2"/>
      <c r="E212" s="2"/>
      <c r="F212" s="2"/>
      <c r="G212" s="66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65"/>
    </row>
    <row r="213" ht="15.75" customHeight="1">
      <c r="D213" s="2"/>
      <c r="E213" s="2"/>
      <c r="F213" s="2"/>
      <c r="G213" s="66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65"/>
    </row>
    <row r="214" ht="15.75" customHeight="1">
      <c r="D214" s="2"/>
      <c r="E214" s="2"/>
      <c r="F214" s="2"/>
      <c r="G214" s="66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65"/>
    </row>
    <row r="215" ht="15.75" customHeight="1">
      <c r="D215" s="2"/>
      <c r="E215" s="2"/>
      <c r="F215" s="2"/>
      <c r="G215" s="66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65"/>
    </row>
    <row r="216" ht="15.75" customHeight="1">
      <c r="D216" s="2"/>
      <c r="E216" s="2"/>
      <c r="F216" s="2"/>
      <c r="G216" s="66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65"/>
    </row>
    <row r="217" ht="15.75" customHeight="1">
      <c r="D217" s="2"/>
      <c r="E217" s="2"/>
      <c r="F217" s="2"/>
      <c r="G217" s="66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65"/>
    </row>
    <row r="218" ht="15.75" customHeight="1">
      <c r="D218" s="2"/>
      <c r="E218" s="2"/>
      <c r="F218" s="2"/>
      <c r="G218" s="66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65"/>
    </row>
    <row r="219" ht="15.75" customHeight="1">
      <c r="D219" s="2"/>
      <c r="E219" s="2"/>
      <c r="F219" s="2"/>
      <c r="G219" s="66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65"/>
    </row>
    <row r="220" ht="15.75" customHeight="1">
      <c r="D220" s="2"/>
      <c r="E220" s="2"/>
      <c r="F220" s="2"/>
      <c r="G220" s="66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65"/>
    </row>
    <row r="221" ht="15.75" customHeight="1">
      <c r="D221" s="2"/>
      <c r="E221" s="2"/>
      <c r="F221" s="2"/>
      <c r="G221" s="66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65"/>
    </row>
    <row r="222" ht="15.75" customHeight="1">
      <c r="D222" s="2"/>
      <c r="E222" s="2"/>
      <c r="F222" s="2"/>
      <c r="G222" s="66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65"/>
    </row>
    <row r="223" ht="15.75" customHeight="1">
      <c r="D223" s="2"/>
      <c r="E223" s="2"/>
      <c r="F223" s="2"/>
      <c r="G223" s="66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65"/>
    </row>
    <row r="224" ht="15.75" customHeight="1">
      <c r="D224" s="2"/>
      <c r="E224" s="2"/>
      <c r="F224" s="2"/>
      <c r="G224" s="66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65"/>
    </row>
    <row r="225" ht="15.75" customHeight="1">
      <c r="D225" s="2"/>
      <c r="E225" s="2"/>
      <c r="F225" s="2"/>
      <c r="G225" s="66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65"/>
    </row>
    <row r="226" ht="15.75" customHeight="1">
      <c r="D226" s="2"/>
      <c r="E226" s="2"/>
      <c r="F226" s="2"/>
      <c r="G226" s="66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65"/>
    </row>
    <row r="227" ht="15.75" customHeight="1">
      <c r="D227" s="2"/>
      <c r="E227" s="2"/>
      <c r="F227" s="2"/>
      <c r="G227" s="66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65"/>
    </row>
    <row r="228" ht="15.75" customHeight="1">
      <c r="D228" s="2"/>
      <c r="E228" s="2"/>
      <c r="F228" s="2"/>
      <c r="G228" s="66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65"/>
    </row>
    <row r="229" ht="15.75" customHeight="1">
      <c r="D229" s="2"/>
      <c r="E229" s="2"/>
      <c r="F229" s="2"/>
      <c r="G229" s="66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65"/>
    </row>
    <row r="230" ht="15.75" customHeight="1">
      <c r="D230" s="2"/>
      <c r="E230" s="2"/>
      <c r="F230" s="2"/>
      <c r="G230" s="66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65"/>
    </row>
    <row r="231" ht="15.75" customHeight="1">
      <c r="D231" s="2"/>
      <c r="E231" s="2"/>
      <c r="F231" s="2"/>
      <c r="G231" s="66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65"/>
    </row>
    <row r="232" ht="15.75" customHeight="1">
      <c r="D232" s="2"/>
      <c r="E232" s="2"/>
      <c r="F232" s="2"/>
      <c r="G232" s="66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65"/>
    </row>
    <row r="233" ht="15.75" customHeight="1">
      <c r="D233" s="2"/>
      <c r="E233" s="2"/>
      <c r="F233" s="2"/>
      <c r="G233" s="66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65"/>
    </row>
    <row r="234" ht="15.75" customHeight="1">
      <c r="D234" s="2"/>
      <c r="E234" s="2"/>
      <c r="F234" s="2"/>
      <c r="G234" s="66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65"/>
    </row>
    <row r="235" ht="15.75" customHeight="1">
      <c r="D235" s="2"/>
      <c r="E235" s="2"/>
      <c r="F235" s="2"/>
      <c r="G235" s="66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65"/>
    </row>
    <row r="236" ht="15.75" customHeight="1">
      <c r="D236" s="2"/>
      <c r="E236" s="2"/>
      <c r="F236" s="2"/>
      <c r="G236" s="66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65"/>
    </row>
    <row r="237" ht="15.75" customHeight="1">
      <c r="D237" s="2"/>
      <c r="E237" s="2"/>
      <c r="F237" s="2"/>
      <c r="G237" s="66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65"/>
    </row>
    <row r="238" ht="15.75" customHeight="1">
      <c r="D238" s="2"/>
      <c r="E238" s="2"/>
      <c r="F238" s="2"/>
      <c r="G238" s="66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65"/>
    </row>
    <row r="239" ht="15.75" customHeight="1">
      <c r="D239" s="2"/>
      <c r="E239" s="2"/>
      <c r="F239" s="2"/>
      <c r="G239" s="66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65"/>
    </row>
    <row r="240" ht="15.75" customHeight="1">
      <c r="D240" s="2"/>
      <c r="E240" s="2"/>
      <c r="F240" s="2"/>
      <c r="G240" s="66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65"/>
    </row>
    <row r="241" ht="15.75" customHeight="1">
      <c r="D241" s="2"/>
      <c r="E241" s="2"/>
      <c r="F241" s="2"/>
      <c r="G241" s="66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65"/>
    </row>
    <row r="242" ht="15.75" customHeight="1">
      <c r="D242" s="2"/>
      <c r="E242" s="2"/>
      <c r="F242" s="2"/>
      <c r="G242" s="66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65"/>
    </row>
    <row r="243" ht="15.75" customHeight="1">
      <c r="D243" s="2"/>
      <c r="E243" s="2"/>
      <c r="F243" s="2"/>
      <c r="G243" s="66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65"/>
    </row>
    <row r="244" ht="15.75" customHeight="1">
      <c r="D244" s="2"/>
      <c r="E244" s="2"/>
      <c r="F244" s="2"/>
      <c r="G244" s="66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65"/>
    </row>
    <row r="245" ht="15.75" customHeight="1">
      <c r="D245" s="2"/>
      <c r="E245" s="2"/>
      <c r="F245" s="2"/>
      <c r="G245" s="66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65"/>
    </row>
    <row r="246" ht="15.75" customHeight="1">
      <c r="D246" s="2"/>
      <c r="E246" s="2"/>
      <c r="F246" s="2"/>
      <c r="G246" s="66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65"/>
    </row>
    <row r="247" ht="15.75" customHeight="1">
      <c r="D247" s="2"/>
      <c r="E247" s="2"/>
      <c r="F247" s="2"/>
      <c r="G247" s="66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65"/>
    </row>
    <row r="248" ht="15.75" customHeight="1">
      <c r="D248" s="2"/>
      <c r="E248" s="2"/>
      <c r="F248" s="2"/>
      <c r="G248" s="66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65"/>
    </row>
    <row r="249" ht="15.75" customHeight="1">
      <c r="D249" s="2"/>
      <c r="E249" s="2"/>
      <c r="F249" s="2"/>
      <c r="G249" s="66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65"/>
    </row>
    <row r="250" ht="15.75" customHeight="1">
      <c r="D250" s="2"/>
      <c r="E250" s="2"/>
      <c r="F250" s="2"/>
      <c r="G250" s="66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65"/>
    </row>
    <row r="251" ht="15.75" customHeight="1">
      <c r="D251" s="2"/>
      <c r="E251" s="2"/>
      <c r="F251" s="2"/>
      <c r="G251" s="66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65"/>
    </row>
    <row r="252" ht="15.75" customHeight="1">
      <c r="D252" s="2"/>
      <c r="E252" s="2"/>
      <c r="F252" s="2"/>
      <c r="G252" s="66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65"/>
    </row>
    <row r="253" ht="15.75" customHeight="1">
      <c r="D253" s="2"/>
      <c r="E253" s="2"/>
      <c r="F253" s="2"/>
      <c r="G253" s="66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65"/>
    </row>
    <row r="254" ht="15.75" customHeight="1">
      <c r="D254" s="2"/>
      <c r="E254" s="2"/>
      <c r="F254" s="2"/>
      <c r="G254" s="66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65"/>
    </row>
    <row r="255" ht="15.75" customHeight="1">
      <c r="D255" s="2"/>
      <c r="E255" s="2"/>
      <c r="F255" s="2"/>
      <c r="G255" s="66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65"/>
    </row>
    <row r="256" ht="15.75" customHeight="1">
      <c r="D256" s="2"/>
      <c r="E256" s="2"/>
      <c r="F256" s="2"/>
      <c r="G256" s="66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65"/>
    </row>
    <row r="257" ht="15.75" customHeight="1">
      <c r="D257" s="2"/>
      <c r="E257" s="2"/>
      <c r="F257" s="2"/>
      <c r="G257" s="66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65"/>
    </row>
    <row r="258" ht="15.75" customHeight="1">
      <c r="D258" s="2"/>
      <c r="E258" s="2"/>
      <c r="F258" s="2"/>
      <c r="G258" s="66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65"/>
    </row>
    <row r="259" ht="15.75" customHeight="1">
      <c r="D259" s="2"/>
      <c r="E259" s="2"/>
      <c r="F259" s="2"/>
      <c r="G259" s="66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65"/>
    </row>
    <row r="260" ht="15.75" customHeight="1">
      <c r="D260" s="2"/>
      <c r="E260" s="2"/>
      <c r="F260" s="2"/>
      <c r="G260" s="66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65"/>
    </row>
    <row r="261" ht="15.75" customHeight="1">
      <c r="D261" s="2"/>
      <c r="E261" s="2"/>
      <c r="F261" s="2"/>
      <c r="G261" s="66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65"/>
    </row>
    <row r="262" ht="15.75" customHeight="1">
      <c r="D262" s="2"/>
      <c r="E262" s="2"/>
      <c r="F262" s="2"/>
      <c r="G262" s="66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65"/>
    </row>
    <row r="263" ht="15.75" customHeight="1">
      <c r="D263" s="2"/>
      <c r="E263" s="2"/>
      <c r="F263" s="2"/>
      <c r="G263" s="66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65"/>
    </row>
    <row r="264" ht="15.75" customHeight="1">
      <c r="D264" s="2"/>
      <c r="E264" s="2"/>
      <c r="F264" s="2"/>
      <c r="G264" s="66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65"/>
    </row>
    <row r="265" ht="15.75" customHeight="1">
      <c r="D265" s="2"/>
      <c r="E265" s="2"/>
      <c r="F265" s="2"/>
      <c r="G265" s="66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65"/>
    </row>
    <row r="266" ht="15.75" customHeight="1">
      <c r="D266" s="2"/>
      <c r="E266" s="2"/>
      <c r="F266" s="2"/>
      <c r="G266" s="66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65"/>
    </row>
    <row r="267" ht="15.75" customHeight="1">
      <c r="D267" s="2"/>
      <c r="E267" s="2"/>
      <c r="F267" s="2"/>
      <c r="G267" s="66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65"/>
    </row>
    <row r="268" ht="15.75" customHeight="1">
      <c r="D268" s="2"/>
      <c r="E268" s="2"/>
      <c r="F268" s="2"/>
      <c r="G268" s="66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65"/>
    </row>
    <row r="269" ht="15.75" customHeight="1">
      <c r="D269" s="2"/>
      <c r="E269" s="2"/>
      <c r="F269" s="2"/>
      <c r="G269" s="66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65"/>
    </row>
    <row r="270" ht="15.75" customHeight="1">
      <c r="D270" s="2"/>
      <c r="E270" s="2"/>
      <c r="F270" s="2"/>
      <c r="G270" s="66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65"/>
    </row>
    <row r="271" ht="15.75" customHeight="1">
      <c r="D271" s="2"/>
      <c r="E271" s="2"/>
      <c r="F271" s="2"/>
      <c r="G271" s="66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65"/>
    </row>
    <row r="272" ht="15.75" customHeight="1">
      <c r="D272" s="2"/>
      <c r="E272" s="2"/>
      <c r="F272" s="2"/>
      <c r="G272" s="66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65"/>
    </row>
    <row r="273" ht="15.75" customHeight="1">
      <c r="D273" s="2"/>
      <c r="E273" s="2"/>
      <c r="F273" s="2"/>
      <c r="G273" s="66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65"/>
    </row>
    <row r="274" ht="15.75" customHeight="1">
      <c r="D274" s="2"/>
      <c r="E274" s="2"/>
      <c r="F274" s="2"/>
      <c r="G274" s="66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65"/>
    </row>
    <row r="275" ht="15.75" customHeight="1">
      <c r="D275" s="2"/>
      <c r="E275" s="2"/>
      <c r="F275" s="2"/>
      <c r="G275" s="66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65"/>
    </row>
    <row r="276" ht="15.75" customHeight="1">
      <c r="D276" s="2"/>
      <c r="E276" s="2"/>
      <c r="F276" s="2"/>
      <c r="G276" s="66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65"/>
    </row>
    <row r="277" ht="15.75" customHeight="1">
      <c r="D277" s="2"/>
      <c r="E277" s="2"/>
      <c r="F277" s="2"/>
      <c r="G277" s="66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65"/>
    </row>
    <row r="278" ht="15.75" customHeight="1">
      <c r="D278" s="2"/>
      <c r="E278" s="2"/>
      <c r="F278" s="2"/>
      <c r="G278" s="66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65"/>
    </row>
    <row r="279" ht="15.75" customHeight="1">
      <c r="D279" s="2"/>
      <c r="E279" s="2"/>
      <c r="F279" s="2"/>
      <c r="G279" s="66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65"/>
    </row>
    <row r="280" ht="15.75" customHeight="1">
      <c r="D280" s="2"/>
      <c r="E280" s="2"/>
      <c r="F280" s="2"/>
      <c r="G280" s="66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65"/>
    </row>
    <row r="281" ht="15.75" customHeight="1">
      <c r="D281" s="2"/>
      <c r="E281" s="2"/>
      <c r="F281" s="2"/>
      <c r="G281" s="66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65"/>
    </row>
    <row r="282" ht="15.75" customHeight="1">
      <c r="D282" s="2"/>
      <c r="E282" s="2"/>
      <c r="F282" s="2"/>
      <c r="G282" s="66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65"/>
    </row>
    <row r="283" ht="15.75" customHeight="1">
      <c r="D283" s="2"/>
      <c r="E283" s="2"/>
      <c r="F283" s="2"/>
      <c r="G283" s="66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65"/>
    </row>
    <row r="284" ht="15.75" customHeight="1">
      <c r="D284" s="2"/>
      <c r="E284" s="2"/>
      <c r="F284" s="2"/>
      <c r="G284" s="66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65"/>
    </row>
    <row r="285" ht="15.75" customHeight="1">
      <c r="D285" s="2"/>
      <c r="E285" s="2"/>
      <c r="F285" s="2"/>
      <c r="G285" s="66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65"/>
    </row>
    <row r="286" ht="15.75" customHeight="1">
      <c r="D286" s="2"/>
      <c r="E286" s="2"/>
      <c r="F286" s="2"/>
      <c r="G286" s="66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65"/>
    </row>
    <row r="287" ht="15.75" customHeight="1">
      <c r="D287" s="2"/>
      <c r="E287" s="2"/>
      <c r="F287" s="2"/>
      <c r="G287" s="66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65"/>
    </row>
    <row r="288" ht="15.75" customHeight="1">
      <c r="D288" s="2"/>
      <c r="E288" s="2"/>
      <c r="F288" s="2"/>
      <c r="G288" s="66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65"/>
    </row>
    <row r="289" ht="15.75" customHeight="1">
      <c r="D289" s="2"/>
      <c r="E289" s="2"/>
      <c r="F289" s="2"/>
      <c r="G289" s="66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65"/>
    </row>
    <row r="290" ht="15.75" customHeight="1">
      <c r="D290" s="2"/>
      <c r="E290" s="2"/>
      <c r="F290" s="2"/>
      <c r="G290" s="66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65"/>
    </row>
    <row r="291" ht="15.75" customHeight="1">
      <c r="D291" s="2"/>
      <c r="E291" s="2"/>
      <c r="F291" s="2"/>
      <c r="G291" s="66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65"/>
    </row>
    <row r="292" ht="15.75" customHeight="1">
      <c r="D292" s="2"/>
      <c r="E292" s="2"/>
      <c r="F292" s="2"/>
      <c r="G292" s="66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65"/>
    </row>
    <row r="293" ht="15.75" customHeight="1">
      <c r="D293" s="2"/>
      <c r="E293" s="2"/>
      <c r="F293" s="2"/>
      <c r="G293" s="66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65"/>
    </row>
    <row r="294" ht="15.75" customHeight="1">
      <c r="D294" s="2"/>
      <c r="E294" s="2"/>
      <c r="F294" s="2"/>
      <c r="G294" s="66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65"/>
    </row>
    <row r="295" ht="15.75" customHeight="1">
      <c r="D295" s="2"/>
      <c r="E295" s="2"/>
      <c r="F295" s="2"/>
      <c r="G295" s="66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65"/>
    </row>
    <row r="296" ht="15.75" customHeight="1">
      <c r="D296" s="2"/>
      <c r="E296" s="2"/>
      <c r="F296" s="2"/>
      <c r="G296" s="66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65"/>
    </row>
    <row r="297" ht="15.75" customHeight="1">
      <c r="D297" s="2"/>
      <c r="E297" s="2"/>
      <c r="F297" s="2"/>
      <c r="G297" s="66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65"/>
    </row>
    <row r="298" ht="15.75" customHeight="1">
      <c r="D298" s="2"/>
      <c r="E298" s="2"/>
      <c r="F298" s="2"/>
      <c r="G298" s="66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65"/>
    </row>
    <row r="299" ht="15.75" customHeight="1">
      <c r="D299" s="2"/>
      <c r="E299" s="2"/>
      <c r="F299" s="2"/>
      <c r="G299" s="66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65"/>
    </row>
    <row r="300" ht="15.75" customHeight="1">
      <c r="D300" s="2"/>
      <c r="E300" s="2"/>
      <c r="F300" s="2"/>
      <c r="G300" s="66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65"/>
    </row>
    <row r="301" ht="15.75" customHeight="1">
      <c r="D301" s="2"/>
      <c r="E301" s="2"/>
      <c r="F301" s="2"/>
      <c r="G301" s="66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65"/>
    </row>
    <row r="302" ht="15.75" customHeight="1">
      <c r="D302" s="2"/>
      <c r="E302" s="2"/>
      <c r="F302" s="2"/>
      <c r="G302" s="66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65"/>
    </row>
    <row r="303" ht="15.75" customHeight="1">
      <c r="D303" s="2"/>
      <c r="E303" s="2"/>
      <c r="F303" s="2"/>
      <c r="G303" s="66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65"/>
    </row>
    <row r="304" ht="15.75" customHeight="1">
      <c r="D304" s="2"/>
      <c r="E304" s="2"/>
      <c r="F304" s="2"/>
      <c r="G304" s="66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65"/>
    </row>
    <row r="305" ht="15.75" customHeight="1">
      <c r="D305" s="2"/>
      <c r="E305" s="2"/>
      <c r="F305" s="2"/>
      <c r="G305" s="66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65"/>
    </row>
    <row r="306" ht="15.75" customHeight="1">
      <c r="D306" s="2"/>
      <c r="E306" s="2"/>
      <c r="F306" s="2"/>
      <c r="G306" s="66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65"/>
    </row>
    <row r="307" ht="15.75" customHeight="1">
      <c r="D307" s="2"/>
      <c r="E307" s="2"/>
      <c r="F307" s="2"/>
      <c r="G307" s="66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65"/>
    </row>
    <row r="308" ht="15.75" customHeight="1">
      <c r="D308" s="2"/>
      <c r="E308" s="2"/>
      <c r="F308" s="2"/>
      <c r="G308" s="66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65"/>
    </row>
    <row r="309" ht="15.75" customHeight="1">
      <c r="D309" s="2"/>
      <c r="E309" s="2"/>
      <c r="F309" s="2"/>
      <c r="G309" s="66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65"/>
    </row>
    <row r="310" ht="15.75" customHeight="1">
      <c r="D310" s="2"/>
      <c r="E310" s="2"/>
      <c r="F310" s="2"/>
      <c r="G310" s="66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65"/>
    </row>
    <row r="311" ht="15.75" customHeight="1">
      <c r="D311" s="2"/>
      <c r="E311" s="2"/>
      <c r="F311" s="2"/>
      <c r="G311" s="66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65"/>
    </row>
    <row r="312" ht="15.75" customHeight="1">
      <c r="D312" s="2"/>
      <c r="E312" s="2"/>
      <c r="F312" s="2"/>
      <c r="G312" s="66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65"/>
    </row>
    <row r="313" ht="15.75" customHeight="1">
      <c r="D313" s="2"/>
      <c r="E313" s="2"/>
      <c r="F313" s="2"/>
      <c r="G313" s="66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65"/>
    </row>
    <row r="314" ht="15.75" customHeight="1">
      <c r="D314" s="2"/>
      <c r="E314" s="2"/>
      <c r="F314" s="2"/>
      <c r="G314" s="66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65"/>
    </row>
    <row r="315" ht="15.75" customHeight="1">
      <c r="D315" s="2"/>
      <c r="E315" s="2"/>
      <c r="F315" s="2"/>
      <c r="G315" s="66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65"/>
    </row>
    <row r="316" ht="15.75" customHeight="1">
      <c r="D316" s="2"/>
      <c r="E316" s="2"/>
      <c r="F316" s="2"/>
      <c r="G316" s="66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65"/>
    </row>
    <row r="317" ht="15.75" customHeight="1">
      <c r="D317" s="2"/>
      <c r="E317" s="2"/>
      <c r="F317" s="2"/>
      <c r="G317" s="66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65"/>
    </row>
    <row r="318" ht="15.75" customHeight="1">
      <c r="D318" s="2"/>
      <c r="E318" s="2"/>
      <c r="F318" s="2"/>
      <c r="G318" s="66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65"/>
    </row>
    <row r="319" ht="15.75" customHeight="1">
      <c r="D319" s="2"/>
      <c r="E319" s="2"/>
      <c r="F319" s="2"/>
      <c r="G319" s="66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65"/>
    </row>
    <row r="320" ht="15.75" customHeight="1">
      <c r="D320" s="2"/>
      <c r="E320" s="2"/>
      <c r="F320" s="2"/>
      <c r="G320" s="66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65"/>
    </row>
    <row r="321" ht="15.75" customHeight="1">
      <c r="D321" s="2"/>
      <c r="E321" s="2"/>
      <c r="F321" s="2"/>
      <c r="G321" s="66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65"/>
    </row>
    <row r="322" ht="15.75" customHeight="1">
      <c r="D322" s="2"/>
      <c r="E322" s="2"/>
      <c r="F322" s="2"/>
      <c r="G322" s="66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65"/>
    </row>
    <row r="323" ht="15.75" customHeight="1">
      <c r="D323" s="2"/>
      <c r="E323" s="2"/>
      <c r="F323" s="2"/>
      <c r="G323" s="66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65"/>
    </row>
    <row r="324" ht="15.75" customHeight="1">
      <c r="D324" s="2"/>
      <c r="E324" s="2"/>
      <c r="F324" s="2"/>
      <c r="G324" s="66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65"/>
    </row>
    <row r="325" ht="15.75" customHeight="1">
      <c r="D325" s="2"/>
      <c r="E325" s="2"/>
      <c r="F325" s="2"/>
      <c r="G325" s="66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65"/>
    </row>
    <row r="326" ht="15.75" customHeight="1">
      <c r="D326" s="2"/>
      <c r="E326" s="2"/>
      <c r="F326" s="2"/>
      <c r="G326" s="66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65"/>
    </row>
    <row r="327" ht="15.75" customHeight="1">
      <c r="D327" s="2"/>
      <c r="E327" s="2"/>
      <c r="F327" s="2"/>
      <c r="G327" s="66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65"/>
    </row>
    <row r="328" ht="15.75" customHeight="1">
      <c r="D328" s="2"/>
      <c r="E328" s="2"/>
      <c r="F328" s="2"/>
      <c r="G328" s="66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65"/>
    </row>
    <row r="329" ht="15.75" customHeight="1">
      <c r="D329" s="2"/>
      <c r="E329" s="2"/>
      <c r="F329" s="2"/>
      <c r="G329" s="66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65"/>
    </row>
    <row r="330" ht="15.75" customHeight="1">
      <c r="D330" s="2"/>
      <c r="E330" s="2"/>
      <c r="F330" s="2"/>
      <c r="G330" s="66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65"/>
    </row>
    <row r="331" ht="15.75" customHeight="1">
      <c r="D331" s="2"/>
      <c r="E331" s="2"/>
      <c r="F331" s="2"/>
      <c r="G331" s="66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65"/>
    </row>
    <row r="332" ht="15.75" customHeight="1">
      <c r="D332" s="2"/>
      <c r="E332" s="2"/>
      <c r="F332" s="2"/>
      <c r="G332" s="66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65"/>
    </row>
    <row r="333" ht="15.75" customHeight="1">
      <c r="D333" s="2"/>
      <c r="E333" s="2"/>
      <c r="F333" s="2"/>
      <c r="G333" s="66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65"/>
    </row>
    <row r="334" ht="15.75" customHeight="1">
      <c r="D334" s="2"/>
      <c r="E334" s="2"/>
      <c r="F334" s="2"/>
      <c r="G334" s="66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65"/>
    </row>
    <row r="335" ht="15.75" customHeight="1">
      <c r="D335" s="2"/>
      <c r="E335" s="2"/>
      <c r="F335" s="2"/>
      <c r="G335" s="66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65"/>
    </row>
    <row r="336" ht="15.75" customHeight="1">
      <c r="D336" s="2"/>
      <c r="E336" s="2"/>
      <c r="F336" s="2"/>
      <c r="G336" s="66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65"/>
    </row>
    <row r="337" ht="15.75" customHeight="1">
      <c r="D337" s="2"/>
      <c r="E337" s="2"/>
      <c r="F337" s="2"/>
      <c r="G337" s="66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65"/>
    </row>
    <row r="338" ht="15.75" customHeight="1">
      <c r="D338" s="2"/>
      <c r="E338" s="2"/>
      <c r="F338" s="2"/>
      <c r="G338" s="66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65"/>
    </row>
    <row r="339" ht="15.75" customHeight="1">
      <c r="D339" s="2"/>
      <c r="E339" s="2"/>
      <c r="F339" s="2"/>
      <c r="G339" s="66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65"/>
    </row>
    <row r="340" ht="15.75" customHeight="1">
      <c r="D340" s="2"/>
      <c r="E340" s="2"/>
      <c r="F340" s="2"/>
      <c r="G340" s="66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65"/>
    </row>
    <row r="341" ht="15.75" customHeight="1">
      <c r="D341" s="2"/>
      <c r="E341" s="2"/>
      <c r="F341" s="2"/>
      <c r="G341" s="66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65"/>
    </row>
    <row r="342" ht="15.75" customHeight="1">
      <c r="D342" s="2"/>
      <c r="E342" s="2"/>
      <c r="F342" s="2"/>
      <c r="G342" s="66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65"/>
    </row>
    <row r="343" ht="15.75" customHeight="1">
      <c r="D343" s="2"/>
      <c r="E343" s="2"/>
      <c r="F343" s="2"/>
      <c r="G343" s="66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65"/>
    </row>
    <row r="344" ht="15.75" customHeight="1">
      <c r="D344" s="2"/>
      <c r="E344" s="2"/>
      <c r="F344" s="2"/>
      <c r="G344" s="66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65"/>
    </row>
    <row r="345" ht="15.75" customHeight="1">
      <c r="D345" s="2"/>
      <c r="E345" s="2"/>
      <c r="F345" s="2"/>
      <c r="G345" s="66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65"/>
    </row>
    <row r="346" ht="15.75" customHeight="1">
      <c r="D346" s="2"/>
      <c r="E346" s="2"/>
      <c r="F346" s="2"/>
      <c r="G346" s="66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65"/>
    </row>
    <row r="347" ht="15.75" customHeight="1">
      <c r="D347" s="2"/>
      <c r="E347" s="2"/>
      <c r="F347" s="2"/>
      <c r="G347" s="66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65"/>
    </row>
    <row r="348" ht="15.75" customHeight="1">
      <c r="D348" s="2"/>
      <c r="E348" s="2"/>
      <c r="F348" s="2"/>
      <c r="G348" s="66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65"/>
    </row>
    <row r="349" ht="15.75" customHeight="1">
      <c r="D349" s="2"/>
      <c r="E349" s="2"/>
      <c r="F349" s="2"/>
      <c r="G349" s="66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65"/>
    </row>
    <row r="350" ht="15.75" customHeight="1">
      <c r="D350" s="2"/>
      <c r="E350" s="2"/>
      <c r="F350" s="2"/>
      <c r="G350" s="66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65"/>
    </row>
    <row r="351" ht="15.75" customHeight="1">
      <c r="D351" s="2"/>
      <c r="E351" s="2"/>
      <c r="F351" s="2"/>
      <c r="G351" s="66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65"/>
    </row>
    <row r="352" ht="15.75" customHeight="1">
      <c r="D352" s="2"/>
      <c r="E352" s="2"/>
      <c r="F352" s="2"/>
      <c r="G352" s="66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65"/>
    </row>
    <row r="353" ht="15.75" customHeight="1">
      <c r="D353" s="2"/>
      <c r="E353" s="2"/>
      <c r="F353" s="2"/>
      <c r="G353" s="66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65"/>
    </row>
    <row r="354" ht="15.75" customHeight="1">
      <c r="D354" s="2"/>
      <c r="E354" s="2"/>
      <c r="F354" s="2"/>
      <c r="G354" s="66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65"/>
    </row>
    <row r="355" ht="15.75" customHeight="1">
      <c r="D355" s="2"/>
      <c r="E355" s="2"/>
      <c r="F355" s="2"/>
      <c r="G355" s="66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65"/>
    </row>
    <row r="356" ht="15.75" customHeight="1">
      <c r="D356" s="2"/>
      <c r="E356" s="2"/>
      <c r="F356" s="2"/>
      <c r="G356" s="66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65"/>
    </row>
    <row r="357" ht="15.75" customHeight="1">
      <c r="D357" s="2"/>
      <c r="E357" s="2"/>
      <c r="F357" s="2"/>
      <c r="G357" s="66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65"/>
    </row>
    <row r="358" ht="15.75" customHeight="1">
      <c r="D358" s="2"/>
      <c r="E358" s="2"/>
      <c r="F358" s="2"/>
      <c r="G358" s="66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65"/>
    </row>
    <row r="359" ht="15.75" customHeight="1">
      <c r="D359" s="2"/>
      <c r="E359" s="2"/>
      <c r="F359" s="2"/>
      <c r="G359" s="66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65"/>
    </row>
    <row r="360" ht="15.75" customHeight="1">
      <c r="D360" s="2"/>
      <c r="E360" s="2"/>
      <c r="F360" s="2"/>
      <c r="G360" s="66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65"/>
    </row>
    <row r="361" ht="15.75" customHeight="1">
      <c r="D361" s="2"/>
      <c r="E361" s="2"/>
      <c r="F361" s="2"/>
      <c r="G361" s="66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65"/>
    </row>
    <row r="362" ht="15.75" customHeight="1">
      <c r="D362" s="2"/>
      <c r="E362" s="2"/>
      <c r="F362" s="2"/>
      <c r="G362" s="66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65"/>
    </row>
    <row r="363" ht="15.75" customHeight="1">
      <c r="D363" s="2"/>
      <c r="E363" s="2"/>
      <c r="F363" s="2"/>
      <c r="G363" s="66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65"/>
    </row>
    <row r="364" ht="15.75" customHeight="1">
      <c r="D364" s="2"/>
      <c r="E364" s="2"/>
      <c r="F364" s="2"/>
      <c r="G364" s="66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65"/>
    </row>
    <row r="365" ht="15.75" customHeight="1">
      <c r="D365" s="2"/>
      <c r="E365" s="2"/>
      <c r="F365" s="2"/>
      <c r="G365" s="66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65"/>
    </row>
    <row r="366" ht="15.75" customHeight="1">
      <c r="D366" s="2"/>
      <c r="E366" s="2"/>
      <c r="F366" s="2"/>
      <c r="G366" s="66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65"/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U1">
    <cfRule type="cellIs" dxfId="0" priority="1" operator="greaterThan">
      <formula>0</formula>
    </cfRule>
  </conditionalFormatting>
  <dataValidations>
    <dataValidation type="list" allowBlank="1" sqref="U3:U172">
      <formula1>Codes!$A$2:$A$6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1.63"/>
    <col customWidth="1" min="2" max="2" width="5.38"/>
    <col customWidth="1" min="3" max="3" width="24.13"/>
    <col customWidth="1" min="4" max="4" width="22.38"/>
    <col customWidth="1" min="5" max="5" width="13.13"/>
    <col customWidth="1" min="6" max="10" width="10.75"/>
    <col customWidth="1" min="11" max="11" width="7.88"/>
    <col customWidth="1" min="13" max="13" width="28.63"/>
    <col customWidth="1" min="14" max="14" width="30.5"/>
  </cols>
  <sheetData>
    <row r="1" ht="15.75" customHeight="1">
      <c r="A1" s="26"/>
      <c r="B1" s="27"/>
      <c r="C1" s="27"/>
      <c r="D1" s="35"/>
      <c r="E1" s="35"/>
      <c r="F1" s="21"/>
      <c r="G1" s="21"/>
      <c r="H1" s="21"/>
      <c r="I1" s="21"/>
      <c r="J1" s="67"/>
      <c r="K1" s="21"/>
      <c r="L1" s="30">
        <f>countif(L3:L172,"Open")</f>
        <v>0</v>
      </c>
      <c r="M1" s="45"/>
      <c r="N1" s="45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39" t="s">
        <v>269</v>
      </c>
      <c r="B2" s="38" t="s">
        <v>270</v>
      </c>
      <c r="C2" s="38" t="s">
        <v>331</v>
      </c>
      <c r="D2" s="40" t="s">
        <v>332</v>
      </c>
      <c r="E2" s="40" t="s">
        <v>324</v>
      </c>
      <c r="F2" s="21" t="s">
        <v>7</v>
      </c>
      <c r="G2" s="21" t="s">
        <v>12</v>
      </c>
      <c r="H2" s="21" t="s">
        <v>18</v>
      </c>
      <c r="I2" s="21" t="s">
        <v>23</v>
      </c>
      <c r="J2" s="68" t="s">
        <v>27</v>
      </c>
      <c r="K2" s="21" t="s">
        <v>335</v>
      </c>
      <c r="L2" s="45" t="s">
        <v>0</v>
      </c>
      <c r="M2" s="45" t="s">
        <v>337</v>
      </c>
      <c r="N2" s="45" t="s">
        <v>338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26" t="s">
        <v>278</v>
      </c>
      <c r="B3" s="27" t="s">
        <v>6</v>
      </c>
      <c r="C3" s="46" t="s">
        <v>590</v>
      </c>
      <c r="D3" s="35" t="s">
        <v>591</v>
      </c>
      <c r="E3" s="35" t="s">
        <v>342</v>
      </c>
      <c r="F3" s="27">
        <f>1+1</f>
        <v>2</v>
      </c>
      <c r="G3" s="27">
        <f>1</f>
        <v>1</v>
      </c>
      <c r="H3" s="32"/>
      <c r="I3" s="27"/>
      <c r="J3" s="29"/>
      <c r="K3" s="27">
        <f t="shared" ref="K3:K167" si="1">SUM(F3:J3)</f>
        <v>3</v>
      </c>
      <c r="L3" s="50"/>
    </row>
    <row r="4" ht="15.75" customHeight="1">
      <c r="A4" s="26" t="s">
        <v>278</v>
      </c>
      <c r="B4" s="27" t="s">
        <v>11</v>
      </c>
      <c r="C4" s="46" t="s">
        <v>590</v>
      </c>
      <c r="D4" s="35" t="s">
        <v>600</v>
      </c>
      <c r="E4" s="35" t="s">
        <v>342</v>
      </c>
      <c r="F4" s="27"/>
      <c r="G4" s="27"/>
      <c r="H4" s="27"/>
      <c r="I4" s="30"/>
      <c r="J4" s="69"/>
      <c r="K4" s="27">
        <f t="shared" si="1"/>
        <v>0</v>
      </c>
      <c r="L4" s="50"/>
    </row>
    <row r="5" ht="15.75" customHeight="1">
      <c r="A5" s="26" t="s">
        <v>278</v>
      </c>
      <c r="B5" s="27" t="s">
        <v>17</v>
      </c>
      <c r="C5" s="46" t="s">
        <v>590</v>
      </c>
      <c r="D5" s="35" t="s">
        <v>592</v>
      </c>
      <c r="E5" s="35" t="s">
        <v>359</v>
      </c>
      <c r="F5" s="27">
        <f>2</f>
        <v>2</v>
      </c>
      <c r="G5" s="27"/>
      <c r="H5" s="27"/>
      <c r="I5" s="27"/>
      <c r="J5" s="29"/>
      <c r="K5" s="27">
        <f t="shared" si="1"/>
        <v>2</v>
      </c>
      <c r="L5" s="50"/>
    </row>
    <row r="6" ht="15.75" customHeight="1">
      <c r="A6" s="26" t="s">
        <v>278</v>
      </c>
      <c r="B6" s="27" t="s">
        <v>22</v>
      </c>
      <c r="C6" s="46" t="s">
        <v>590</v>
      </c>
      <c r="D6" s="35" t="s">
        <v>601</v>
      </c>
      <c r="E6" s="35" t="s">
        <v>342</v>
      </c>
      <c r="F6" s="27"/>
      <c r="G6" s="27"/>
      <c r="H6" s="27"/>
      <c r="I6" s="27"/>
      <c r="J6" s="29"/>
      <c r="K6" s="27">
        <f t="shared" si="1"/>
        <v>0</v>
      </c>
      <c r="L6" s="50"/>
    </row>
    <row r="7" ht="15.75" customHeight="1">
      <c r="A7" s="26" t="s">
        <v>278</v>
      </c>
      <c r="B7" s="27" t="s">
        <v>26</v>
      </c>
      <c r="C7" s="46" t="s">
        <v>593</v>
      </c>
      <c r="D7" s="35" t="s">
        <v>602</v>
      </c>
      <c r="E7" s="35" t="s">
        <v>342</v>
      </c>
      <c r="F7" s="27"/>
      <c r="G7" s="27"/>
      <c r="H7" s="27"/>
      <c r="I7" s="27">
        <f>2</f>
        <v>2</v>
      </c>
      <c r="J7" s="29"/>
      <c r="K7" s="27">
        <f t="shared" si="1"/>
        <v>2</v>
      </c>
      <c r="L7" s="50"/>
    </row>
    <row r="8" ht="15.75" customHeight="1">
      <c r="A8" s="26" t="s">
        <v>278</v>
      </c>
      <c r="B8" s="27" t="s">
        <v>30</v>
      </c>
      <c r="C8" s="46" t="s">
        <v>593</v>
      </c>
      <c r="D8" s="35" t="s">
        <v>594</v>
      </c>
      <c r="E8" s="35" t="s">
        <v>342</v>
      </c>
      <c r="F8" s="27"/>
      <c r="G8" s="27"/>
      <c r="H8" s="27"/>
      <c r="I8" s="27"/>
      <c r="J8" s="29"/>
      <c r="K8" s="27">
        <f t="shared" si="1"/>
        <v>0</v>
      </c>
      <c r="L8" s="50"/>
    </row>
    <row r="9" ht="15.75" customHeight="1">
      <c r="A9" s="26" t="s">
        <v>278</v>
      </c>
      <c r="B9" s="27" t="s">
        <v>33</v>
      </c>
      <c r="C9" s="46" t="s">
        <v>593</v>
      </c>
      <c r="D9" s="35" t="s">
        <v>595</v>
      </c>
      <c r="E9" s="35" t="s">
        <v>342</v>
      </c>
      <c r="F9" s="27"/>
      <c r="G9" s="27"/>
      <c r="H9" s="27"/>
      <c r="I9" s="27"/>
      <c r="J9" s="29"/>
      <c r="K9" s="27">
        <f t="shared" si="1"/>
        <v>0</v>
      </c>
      <c r="L9" s="50"/>
    </row>
    <row r="10" ht="15.75" customHeight="1">
      <c r="A10" s="26" t="s">
        <v>278</v>
      </c>
      <c r="B10" s="27" t="s">
        <v>36</v>
      </c>
      <c r="C10" s="46" t="s">
        <v>593</v>
      </c>
      <c r="D10" s="35" t="s">
        <v>603</v>
      </c>
      <c r="E10" s="35" t="s">
        <v>359</v>
      </c>
      <c r="F10" s="27"/>
      <c r="G10" s="27">
        <f>4+5</f>
        <v>9</v>
      </c>
      <c r="H10" s="27"/>
      <c r="I10" s="27"/>
      <c r="J10" s="29"/>
      <c r="K10" s="27">
        <f t="shared" si="1"/>
        <v>9</v>
      </c>
      <c r="L10" s="50"/>
    </row>
    <row r="11" ht="15.75" customHeight="1">
      <c r="A11" s="26" t="s">
        <v>281</v>
      </c>
      <c r="B11" s="27" t="s">
        <v>39</v>
      </c>
      <c r="C11" s="46" t="s">
        <v>509</v>
      </c>
      <c r="D11" s="35" t="s">
        <v>521</v>
      </c>
      <c r="E11" s="35" t="s">
        <v>342</v>
      </c>
      <c r="F11" s="27"/>
      <c r="G11" s="27"/>
      <c r="H11" s="27"/>
      <c r="I11" s="27"/>
      <c r="J11" s="29"/>
      <c r="K11" s="27">
        <f t="shared" si="1"/>
        <v>0</v>
      </c>
      <c r="L11" s="50"/>
    </row>
    <row r="12" ht="15.75" customHeight="1">
      <c r="A12" s="26" t="s">
        <v>281</v>
      </c>
      <c r="B12" s="27" t="s">
        <v>42</v>
      </c>
      <c r="C12" s="46" t="s">
        <v>509</v>
      </c>
      <c r="D12" s="35" t="s">
        <v>510</v>
      </c>
      <c r="E12" s="35" t="s">
        <v>342</v>
      </c>
      <c r="F12" s="27">
        <f>1+2</f>
        <v>3</v>
      </c>
      <c r="G12" s="27"/>
      <c r="H12" s="27">
        <f t="shared" ref="H12:I12" si="2">1</f>
        <v>1</v>
      </c>
      <c r="I12" s="27">
        <f t="shared" si="2"/>
        <v>1</v>
      </c>
      <c r="J12" s="29"/>
      <c r="K12" s="27">
        <f t="shared" si="1"/>
        <v>5</v>
      </c>
      <c r="L12" s="50"/>
    </row>
    <row r="13" ht="15.75" customHeight="1">
      <c r="A13" s="26" t="s">
        <v>281</v>
      </c>
      <c r="B13" s="27" t="s">
        <v>45</v>
      </c>
      <c r="C13" s="46" t="s">
        <v>509</v>
      </c>
      <c r="D13" s="35" t="s">
        <v>512</v>
      </c>
      <c r="E13" s="35" t="s">
        <v>342</v>
      </c>
      <c r="F13" s="27"/>
      <c r="G13" s="27"/>
      <c r="H13" s="27"/>
      <c r="I13" s="27"/>
      <c r="J13" s="29"/>
      <c r="K13" s="27">
        <f t="shared" si="1"/>
        <v>0</v>
      </c>
      <c r="L13" s="50"/>
    </row>
    <row r="14" ht="15.75" customHeight="1">
      <c r="A14" s="26" t="s">
        <v>281</v>
      </c>
      <c r="B14" s="27" t="s">
        <v>48</v>
      </c>
      <c r="C14" s="46" t="s">
        <v>509</v>
      </c>
      <c r="D14" s="35" t="s">
        <v>523</v>
      </c>
      <c r="E14" s="35" t="s">
        <v>342</v>
      </c>
      <c r="F14" s="27"/>
      <c r="G14" s="27"/>
      <c r="H14" s="27"/>
      <c r="I14" s="27"/>
      <c r="J14" s="29"/>
      <c r="K14" s="27">
        <f t="shared" si="1"/>
        <v>0</v>
      </c>
      <c r="L14" s="50"/>
    </row>
    <row r="15" ht="15.75" customHeight="1">
      <c r="A15" s="26" t="s">
        <v>281</v>
      </c>
      <c r="B15" s="27" t="s">
        <v>51</v>
      </c>
      <c r="C15" s="46" t="s">
        <v>514</v>
      </c>
      <c r="D15" s="35" t="s">
        <v>524</v>
      </c>
      <c r="E15" s="35" t="s">
        <v>359</v>
      </c>
      <c r="F15" s="27">
        <f>2+1</f>
        <v>3</v>
      </c>
      <c r="G15" s="27">
        <f>3+3+2</f>
        <v>8</v>
      </c>
      <c r="H15" s="27"/>
      <c r="I15" s="27"/>
      <c r="J15" s="29"/>
      <c r="K15" s="27">
        <f t="shared" si="1"/>
        <v>11</v>
      </c>
      <c r="L15" s="50"/>
    </row>
    <row r="16" ht="15.75" customHeight="1">
      <c r="A16" s="26" t="s">
        <v>281</v>
      </c>
      <c r="B16" s="27" t="s">
        <v>54</v>
      </c>
      <c r="C16" s="46" t="s">
        <v>514</v>
      </c>
      <c r="D16" s="35" t="s">
        <v>515</v>
      </c>
      <c r="E16" s="35" t="s">
        <v>359</v>
      </c>
      <c r="F16" s="27"/>
      <c r="G16" s="27"/>
      <c r="H16" s="27"/>
      <c r="I16" s="27"/>
      <c r="J16" s="29"/>
      <c r="K16" s="27">
        <f t="shared" si="1"/>
        <v>0</v>
      </c>
      <c r="L16" s="50"/>
    </row>
    <row r="17" ht="15.75" customHeight="1">
      <c r="A17" s="26" t="s">
        <v>281</v>
      </c>
      <c r="B17" s="27" t="s">
        <v>57</v>
      </c>
      <c r="C17" s="46" t="s">
        <v>514</v>
      </c>
      <c r="D17" s="35" t="s">
        <v>516</v>
      </c>
      <c r="E17" s="35" t="s">
        <v>359</v>
      </c>
      <c r="F17" s="27"/>
      <c r="G17" s="27"/>
      <c r="H17" s="27"/>
      <c r="I17" s="27"/>
      <c r="J17" s="29"/>
      <c r="K17" s="27">
        <f t="shared" si="1"/>
        <v>0</v>
      </c>
      <c r="L17" s="50"/>
    </row>
    <row r="18" ht="15.75" customHeight="1">
      <c r="A18" s="26" t="s">
        <v>281</v>
      </c>
      <c r="B18" s="27" t="s">
        <v>60</v>
      </c>
      <c r="C18" s="46" t="s">
        <v>514</v>
      </c>
      <c r="D18" s="35" t="s">
        <v>525</v>
      </c>
      <c r="E18" s="35" t="s">
        <v>359</v>
      </c>
      <c r="F18" s="27">
        <f>1+2</f>
        <v>3</v>
      </c>
      <c r="G18" s="27"/>
      <c r="H18" s="27"/>
      <c r="I18" s="27"/>
      <c r="J18" s="29"/>
      <c r="K18" s="27">
        <f t="shared" si="1"/>
        <v>3</v>
      </c>
      <c r="L18" s="50"/>
    </row>
    <row r="19" ht="15.75" customHeight="1">
      <c r="A19" s="26" t="s">
        <v>281</v>
      </c>
      <c r="B19" s="27" t="s">
        <v>63</v>
      </c>
      <c r="C19" s="46" t="s">
        <v>517</v>
      </c>
      <c r="D19" s="35" t="s">
        <v>518</v>
      </c>
      <c r="E19" s="35" t="s">
        <v>342</v>
      </c>
      <c r="F19" s="27"/>
      <c r="G19" s="27"/>
      <c r="H19" s="27"/>
      <c r="I19" s="27">
        <f>1</f>
        <v>1</v>
      </c>
      <c r="J19" s="29"/>
      <c r="K19" s="27">
        <f t="shared" si="1"/>
        <v>1</v>
      </c>
      <c r="L19" s="50"/>
    </row>
    <row r="20" ht="15.75" customHeight="1">
      <c r="A20" s="26" t="s">
        <v>281</v>
      </c>
      <c r="B20" s="27" t="s">
        <v>66</v>
      </c>
      <c r="C20" s="46" t="s">
        <v>517</v>
      </c>
      <c r="D20" s="35" t="s">
        <v>520</v>
      </c>
      <c r="E20" s="35" t="s">
        <v>342</v>
      </c>
      <c r="F20" s="27"/>
      <c r="G20" s="27"/>
      <c r="H20" s="27"/>
      <c r="I20" s="27"/>
      <c r="J20" s="29"/>
      <c r="K20" s="27">
        <f t="shared" si="1"/>
        <v>0</v>
      </c>
      <c r="L20" s="50"/>
    </row>
    <row r="21" ht="15.75" customHeight="1">
      <c r="A21" s="26" t="s">
        <v>281</v>
      </c>
      <c r="B21" s="27" t="s">
        <v>69</v>
      </c>
      <c r="C21" s="46" t="s">
        <v>517</v>
      </c>
      <c r="D21" s="35" t="s">
        <v>526</v>
      </c>
      <c r="E21" s="35" t="s">
        <v>342</v>
      </c>
      <c r="F21" s="27">
        <f>2+1</f>
        <v>3</v>
      </c>
      <c r="G21" s="27"/>
      <c r="H21" s="27"/>
      <c r="I21" s="27"/>
      <c r="J21" s="29"/>
      <c r="K21" s="27">
        <f t="shared" si="1"/>
        <v>3</v>
      </c>
      <c r="L21" s="50"/>
    </row>
    <row r="22" ht="15.75" customHeight="1">
      <c r="A22" s="26" t="s">
        <v>281</v>
      </c>
      <c r="B22" s="27" t="s">
        <v>72</v>
      </c>
      <c r="C22" s="46" t="s">
        <v>517</v>
      </c>
      <c r="D22" s="35" t="s">
        <v>527</v>
      </c>
      <c r="E22" s="35" t="s">
        <v>342</v>
      </c>
      <c r="F22" s="27"/>
      <c r="G22" s="27"/>
      <c r="H22" s="27"/>
      <c r="I22" s="27"/>
      <c r="J22" s="29"/>
      <c r="K22" s="27">
        <f t="shared" si="1"/>
        <v>0</v>
      </c>
      <c r="L22" s="50"/>
    </row>
    <row r="23" ht="15.75" customHeight="1">
      <c r="A23" s="26" t="s">
        <v>278</v>
      </c>
      <c r="B23" s="27" t="s">
        <v>75</v>
      </c>
      <c r="C23" s="46" t="s">
        <v>596</v>
      </c>
      <c r="D23" s="35" t="s">
        <v>604</v>
      </c>
      <c r="E23" s="35" t="s">
        <v>378</v>
      </c>
      <c r="F23" s="27"/>
      <c r="G23" s="27"/>
      <c r="H23" s="27"/>
      <c r="I23" s="27"/>
      <c r="J23" s="29"/>
      <c r="K23" s="27">
        <f t="shared" si="1"/>
        <v>0</v>
      </c>
      <c r="L23" s="50"/>
    </row>
    <row r="24" ht="15.75" customHeight="1">
      <c r="A24" s="26" t="s">
        <v>278</v>
      </c>
      <c r="B24" s="27" t="s">
        <v>78</v>
      </c>
      <c r="C24" s="46" t="s">
        <v>596</v>
      </c>
      <c r="D24" s="35" t="s">
        <v>597</v>
      </c>
      <c r="E24" s="35" t="s">
        <v>378</v>
      </c>
      <c r="F24" s="27"/>
      <c r="G24" s="27"/>
      <c r="H24" s="27"/>
      <c r="I24" s="27"/>
      <c r="J24" s="29"/>
      <c r="K24" s="27">
        <f t="shared" si="1"/>
        <v>0</v>
      </c>
      <c r="L24" s="50"/>
    </row>
    <row r="25" ht="15.75" customHeight="1">
      <c r="A25" s="26" t="s">
        <v>278</v>
      </c>
      <c r="B25" s="27" t="s">
        <v>80</v>
      </c>
      <c r="C25" s="46" t="s">
        <v>596</v>
      </c>
      <c r="D25" s="35" t="s">
        <v>598</v>
      </c>
      <c r="E25" s="35" t="s">
        <v>599</v>
      </c>
      <c r="F25" s="27"/>
      <c r="G25" s="27"/>
      <c r="H25" s="27"/>
      <c r="I25" s="27"/>
      <c r="J25" s="29"/>
      <c r="K25" s="27">
        <f t="shared" si="1"/>
        <v>0</v>
      </c>
      <c r="L25" s="50"/>
    </row>
    <row r="26" ht="15.75" customHeight="1">
      <c r="A26" s="26" t="s">
        <v>278</v>
      </c>
      <c r="B26" s="27" t="s">
        <v>83</v>
      </c>
      <c r="C26" s="46" t="s">
        <v>596</v>
      </c>
      <c r="D26" s="35" t="s">
        <v>606</v>
      </c>
      <c r="E26" s="35" t="s">
        <v>378</v>
      </c>
      <c r="F26" s="27">
        <f>1</f>
        <v>1</v>
      </c>
      <c r="G26" s="27"/>
      <c r="H26" s="27"/>
      <c r="I26" s="27"/>
      <c r="J26" s="29"/>
      <c r="K26" s="27">
        <f t="shared" si="1"/>
        <v>1</v>
      </c>
      <c r="L26" s="50"/>
    </row>
    <row r="27" ht="15.75" customHeight="1">
      <c r="A27" s="26" t="s">
        <v>299</v>
      </c>
      <c r="B27" s="27" t="s">
        <v>86</v>
      </c>
      <c r="C27" s="46" t="s">
        <v>528</v>
      </c>
      <c r="D27" s="35" t="s">
        <v>529</v>
      </c>
      <c r="E27" s="35" t="s">
        <v>342</v>
      </c>
      <c r="F27" s="27"/>
      <c r="G27" s="27">
        <f>1</f>
        <v>1</v>
      </c>
      <c r="H27" s="27">
        <f>1+1+1</f>
        <v>3</v>
      </c>
      <c r="I27" s="27"/>
      <c r="J27" s="70">
        <v>1.0</v>
      </c>
      <c r="K27" s="27">
        <f t="shared" si="1"/>
        <v>5</v>
      </c>
      <c r="L27" s="50"/>
    </row>
    <row r="28" ht="15.75" customHeight="1">
      <c r="A28" s="26" t="s">
        <v>299</v>
      </c>
      <c r="B28" s="27" t="s">
        <v>89</v>
      </c>
      <c r="C28" s="46" t="s">
        <v>528</v>
      </c>
      <c r="D28" s="35" t="s">
        <v>530</v>
      </c>
      <c r="E28" s="35" t="s">
        <v>342</v>
      </c>
      <c r="F28" s="27">
        <f>1+5</f>
        <v>6</v>
      </c>
      <c r="G28" s="27"/>
      <c r="H28" s="27"/>
      <c r="I28" s="27">
        <f>1+1+1</f>
        <v>3</v>
      </c>
      <c r="J28" s="29"/>
      <c r="K28" s="27">
        <f t="shared" si="1"/>
        <v>9</v>
      </c>
      <c r="L28" s="50"/>
    </row>
    <row r="29" ht="15.75" customHeight="1">
      <c r="A29" s="26" t="s">
        <v>299</v>
      </c>
      <c r="B29" s="27" t="s">
        <v>92</v>
      </c>
      <c r="C29" s="46" t="s">
        <v>528</v>
      </c>
      <c r="D29" s="35" t="s">
        <v>537</v>
      </c>
      <c r="E29" s="35" t="s">
        <v>342</v>
      </c>
      <c r="F29" s="27">
        <f>2</f>
        <v>2</v>
      </c>
      <c r="G29" s="27"/>
      <c r="H29" s="27"/>
      <c r="I29" s="27"/>
      <c r="J29" s="29"/>
      <c r="K29" s="27">
        <f t="shared" si="1"/>
        <v>2</v>
      </c>
      <c r="L29" s="50"/>
    </row>
    <row r="30" ht="15.75" customHeight="1">
      <c r="A30" s="26" t="s">
        <v>299</v>
      </c>
      <c r="B30" s="27" t="s">
        <v>95</v>
      </c>
      <c r="C30" s="46" t="s">
        <v>528</v>
      </c>
      <c r="D30" s="35" t="s">
        <v>532</v>
      </c>
      <c r="E30" s="35" t="s">
        <v>473</v>
      </c>
      <c r="F30" s="27"/>
      <c r="G30" s="27"/>
      <c r="H30" s="27"/>
      <c r="I30" s="27"/>
      <c r="J30" s="29"/>
      <c r="K30" s="27">
        <f t="shared" si="1"/>
        <v>0</v>
      </c>
      <c r="L30" s="50"/>
    </row>
    <row r="31" ht="15.75" customHeight="1">
      <c r="A31" s="26" t="s">
        <v>283</v>
      </c>
      <c r="B31" s="27" t="s">
        <v>98</v>
      </c>
      <c r="C31" s="46" t="s">
        <v>339</v>
      </c>
      <c r="D31" s="35" t="s">
        <v>340</v>
      </c>
      <c r="E31" s="35" t="s">
        <v>342</v>
      </c>
      <c r="F31" s="27"/>
      <c r="G31" s="27"/>
      <c r="H31" s="27"/>
      <c r="I31" s="27"/>
      <c r="J31" s="29"/>
      <c r="K31" s="27">
        <f t="shared" si="1"/>
        <v>0</v>
      </c>
      <c r="L31" s="50"/>
    </row>
    <row r="32" ht="15.75" customHeight="1">
      <c r="A32" s="26" t="s">
        <v>283</v>
      </c>
      <c r="B32" s="27" t="s">
        <v>101</v>
      </c>
      <c r="C32" s="46" t="s">
        <v>339</v>
      </c>
      <c r="D32" s="35" t="s">
        <v>344</v>
      </c>
      <c r="E32" s="35" t="s">
        <v>342</v>
      </c>
      <c r="F32" s="27">
        <f>1</f>
        <v>1</v>
      </c>
      <c r="G32" s="27"/>
      <c r="H32" s="27"/>
      <c r="I32" s="27"/>
      <c r="J32" s="29"/>
      <c r="K32" s="27">
        <f t="shared" si="1"/>
        <v>1</v>
      </c>
      <c r="L32" s="50"/>
    </row>
    <row r="33" ht="15.75" customHeight="1">
      <c r="A33" s="26" t="s">
        <v>283</v>
      </c>
      <c r="B33" s="27" t="s">
        <v>104</v>
      </c>
      <c r="C33" s="46" t="s">
        <v>339</v>
      </c>
      <c r="D33" s="35" t="s">
        <v>351</v>
      </c>
      <c r="E33" s="35" t="s">
        <v>342</v>
      </c>
      <c r="F33" s="27"/>
      <c r="G33" s="27">
        <f>1+1+1</f>
        <v>3</v>
      </c>
      <c r="H33" s="27"/>
      <c r="I33" s="27"/>
      <c r="J33" s="29"/>
      <c r="K33" s="27">
        <f t="shared" si="1"/>
        <v>3</v>
      </c>
      <c r="L33" s="50"/>
    </row>
    <row r="34" ht="15.75" customHeight="1">
      <c r="A34" s="26" t="s">
        <v>283</v>
      </c>
      <c r="B34" s="27" t="s">
        <v>107</v>
      </c>
      <c r="C34" s="46" t="s">
        <v>339</v>
      </c>
      <c r="D34" s="35" t="s">
        <v>354</v>
      </c>
      <c r="E34" s="35" t="s">
        <v>342</v>
      </c>
      <c r="F34" s="27">
        <f>1+1</f>
        <v>2</v>
      </c>
      <c r="G34" s="27">
        <f>1+1+1+1+1+1+2</f>
        <v>8</v>
      </c>
      <c r="H34" s="27">
        <f>1+1+1</f>
        <v>3</v>
      </c>
      <c r="I34" s="27"/>
      <c r="J34" s="29"/>
      <c r="K34" s="27">
        <f t="shared" si="1"/>
        <v>13</v>
      </c>
      <c r="L34" s="50"/>
    </row>
    <row r="35" ht="15.75" customHeight="1">
      <c r="A35" s="26" t="s">
        <v>283</v>
      </c>
      <c r="B35" s="27" t="s">
        <v>110</v>
      </c>
      <c r="C35" s="46" t="s">
        <v>346</v>
      </c>
      <c r="D35" s="35" t="s">
        <v>347</v>
      </c>
      <c r="E35" s="35" t="s">
        <v>342</v>
      </c>
      <c r="F35" s="27"/>
      <c r="G35" s="27">
        <f t="shared" ref="G35:G36" si="3">1</f>
        <v>1</v>
      </c>
      <c r="H35" s="27"/>
      <c r="I35" s="27"/>
      <c r="J35" s="29"/>
      <c r="K35" s="27">
        <f t="shared" si="1"/>
        <v>1</v>
      </c>
      <c r="L35" s="50"/>
    </row>
    <row r="36" ht="15.75" customHeight="1">
      <c r="A36" s="26" t="s">
        <v>283</v>
      </c>
      <c r="B36" s="27" t="s">
        <v>113</v>
      </c>
      <c r="C36" s="46" t="s">
        <v>346</v>
      </c>
      <c r="D36" s="35" t="s">
        <v>349</v>
      </c>
      <c r="E36" s="35" t="s">
        <v>342</v>
      </c>
      <c r="F36" s="27"/>
      <c r="G36" s="27">
        <f t="shared" si="3"/>
        <v>1</v>
      </c>
      <c r="H36" s="27"/>
      <c r="I36" s="27"/>
      <c r="J36" s="70">
        <v>5.0</v>
      </c>
      <c r="K36" s="27">
        <f t="shared" si="1"/>
        <v>6</v>
      </c>
      <c r="L36" s="50"/>
    </row>
    <row r="37" ht="15.75" customHeight="1">
      <c r="A37" s="26" t="s">
        <v>283</v>
      </c>
      <c r="B37" s="27" t="s">
        <v>116</v>
      </c>
      <c r="C37" s="46" t="s">
        <v>346</v>
      </c>
      <c r="D37" s="35" t="s">
        <v>356</v>
      </c>
      <c r="E37" s="35" t="s">
        <v>342</v>
      </c>
      <c r="F37" s="27"/>
      <c r="G37" s="27">
        <f>2+1</f>
        <v>3</v>
      </c>
      <c r="H37" s="27">
        <f>3+2</f>
        <v>5</v>
      </c>
      <c r="I37" s="27"/>
      <c r="J37" s="29"/>
      <c r="K37" s="27">
        <f t="shared" si="1"/>
        <v>8</v>
      </c>
      <c r="L37" s="50"/>
    </row>
    <row r="38" ht="15.75" customHeight="1">
      <c r="A38" s="26" t="s">
        <v>283</v>
      </c>
      <c r="B38" s="27" t="s">
        <v>119</v>
      </c>
      <c r="C38" s="46" t="s">
        <v>346</v>
      </c>
      <c r="D38" s="35" t="s">
        <v>358</v>
      </c>
      <c r="E38" s="35" t="s">
        <v>359</v>
      </c>
      <c r="F38" s="27"/>
      <c r="G38" s="27"/>
      <c r="H38" s="27"/>
      <c r="I38" s="27"/>
      <c r="J38" s="29"/>
      <c r="K38" s="27">
        <f t="shared" si="1"/>
        <v>0</v>
      </c>
      <c r="L38" s="50"/>
    </row>
    <row r="39" ht="15.75" customHeight="1">
      <c r="A39" s="26" t="s">
        <v>285</v>
      </c>
      <c r="B39" s="27" t="s">
        <v>122</v>
      </c>
      <c r="C39" s="46" t="s">
        <v>492</v>
      </c>
      <c r="D39" s="35" t="s">
        <v>503</v>
      </c>
      <c r="E39" s="35" t="s">
        <v>342</v>
      </c>
      <c r="F39" s="27"/>
      <c r="G39" s="27"/>
      <c r="H39" s="27"/>
      <c r="I39" s="27"/>
      <c r="J39" s="29"/>
      <c r="K39" s="27">
        <f t="shared" si="1"/>
        <v>0</v>
      </c>
      <c r="L39" s="50"/>
    </row>
    <row r="40" ht="15.75" customHeight="1">
      <c r="A40" s="26" t="s">
        <v>285</v>
      </c>
      <c r="B40" s="27" t="s">
        <v>125</v>
      </c>
      <c r="C40" s="46" t="s">
        <v>492</v>
      </c>
      <c r="D40" s="35" t="s">
        <v>493</v>
      </c>
      <c r="E40" s="35" t="s">
        <v>342</v>
      </c>
      <c r="F40" s="27"/>
      <c r="G40" s="27"/>
      <c r="H40" s="27"/>
      <c r="I40" s="27"/>
      <c r="J40" s="70">
        <v>6.0</v>
      </c>
      <c r="K40" s="27">
        <f t="shared" si="1"/>
        <v>6</v>
      </c>
      <c r="L40" s="50"/>
    </row>
    <row r="41" ht="15.75" customHeight="1">
      <c r="A41" s="26" t="s">
        <v>285</v>
      </c>
      <c r="B41" s="27" t="s">
        <v>128</v>
      </c>
      <c r="C41" s="46" t="s">
        <v>492</v>
      </c>
      <c r="D41" s="35" t="s">
        <v>494</v>
      </c>
      <c r="E41" s="35" t="s">
        <v>342</v>
      </c>
      <c r="F41" s="27"/>
      <c r="G41" s="27"/>
      <c r="H41" s="27"/>
      <c r="I41" s="27"/>
      <c r="J41" s="70">
        <v>4.0</v>
      </c>
      <c r="K41" s="27">
        <f t="shared" si="1"/>
        <v>4</v>
      </c>
      <c r="L41" s="50"/>
    </row>
    <row r="42" ht="15.75" customHeight="1">
      <c r="A42" s="26" t="s">
        <v>285</v>
      </c>
      <c r="B42" s="27" t="s">
        <v>131</v>
      </c>
      <c r="C42" s="46" t="s">
        <v>492</v>
      </c>
      <c r="D42" s="35" t="s">
        <v>504</v>
      </c>
      <c r="E42" s="35" t="s">
        <v>342</v>
      </c>
      <c r="F42" s="27">
        <f>1+2+3+1</f>
        <v>7</v>
      </c>
      <c r="G42" s="27"/>
      <c r="H42" s="27"/>
      <c r="I42" s="27"/>
      <c r="J42" s="29"/>
      <c r="K42" s="27">
        <f t="shared" si="1"/>
        <v>7</v>
      </c>
      <c r="L42" s="50"/>
    </row>
    <row r="43" ht="15.75" customHeight="1">
      <c r="A43" s="26" t="s">
        <v>285</v>
      </c>
      <c r="B43" s="27" t="s">
        <v>134</v>
      </c>
      <c r="C43" s="46" t="s">
        <v>496</v>
      </c>
      <c r="D43" s="35" t="s">
        <v>505</v>
      </c>
      <c r="E43" s="35" t="s">
        <v>359</v>
      </c>
      <c r="F43" s="27"/>
      <c r="G43" s="27"/>
      <c r="H43" s="27">
        <f>1</f>
        <v>1</v>
      </c>
      <c r="I43" s="27"/>
      <c r="J43" s="29"/>
      <c r="K43" s="27">
        <f t="shared" si="1"/>
        <v>1</v>
      </c>
      <c r="L43" s="50"/>
    </row>
    <row r="44" ht="15.75" customHeight="1">
      <c r="A44" s="26" t="s">
        <v>285</v>
      </c>
      <c r="B44" s="27" t="s">
        <v>137</v>
      </c>
      <c r="C44" s="46" t="s">
        <v>496</v>
      </c>
      <c r="D44" s="35" t="s">
        <v>497</v>
      </c>
      <c r="E44" s="35" t="s">
        <v>342</v>
      </c>
      <c r="F44" s="27"/>
      <c r="G44" s="27">
        <f>2+2+5+3</f>
        <v>12</v>
      </c>
      <c r="H44" s="27">
        <f>2+2+2+2+4+3+4</f>
        <v>19</v>
      </c>
      <c r="I44" s="27">
        <f>3+1+1+3+2+1+3</f>
        <v>14</v>
      </c>
      <c r="J44" s="70">
        <v>13.0</v>
      </c>
      <c r="K44" s="27">
        <f t="shared" si="1"/>
        <v>58</v>
      </c>
      <c r="L44" s="50"/>
    </row>
    <row r="45" ht="15.75" customHeight="1">
      <c r="A45" s="26" t="s">
        <v>285</v>
      </c>
      <c r="B45" s="27" t="s">
        <v>140</v>
      </c>
      <c r="C45" s="46" t="s">
        <v>496</v>
      </c>
      <c r="D45" s="35" t="s">
        <v>498</v>
      </c>
      <c r="E45" s="35" t="s">
        <v>383</v>
      </c>
      <c r="F45" s="27"/>
      <c r="G45" s="27">
        <f>4+1</f>
        <v>5</v>
      </c>
      <c r="H45" s="27"/>
      <c r="I45" s="27"/>
      <c r="J45" s="29"/>
      <c r="K45" s="27">
        <f t="shared" si="1"/>
        <v>5</v>
      </c>
      <c r="L45" s="50"/>
    </row>
    <row r="46" ht="15.75" customHeight="1">
      <c r="A46" s="26" t="s">
        <v>285</v>
      </c>
      <c r="B46" s="27" t="s">
        <v>141</v>
      </c>
      <c r="C46" s="46" t="s">
        <v>496</v>
      </c>
      <c r="D46" s="35" t="s">
        <v>506</v>
      </c>
      <c r="E46" s="35" t="s">
        <v>383</v>
      </c>
      <c r="F46" s="27"/>
      <c r="G46" s="27"/>
      <c r="H46" s="27"/>
      <c r="I46" s="27"/>
      <c r="J46" s="29"/>
      <c r="K46" s="27">
        <f t="shared" si="1"/>
        <v>0</v>
      </c>
      <c r="L46" s="50"/>
    </row>
    <row r="47" ht="15.75" customHeight="1">
      <c r="A47" s="26" t="s">
        <v>285</v>
      </c>
      <c r="B47" s="27" t="s">
        <v>142</v>
      </c>
      <c r="C47" s="46" t="s">
        <v>500</v>
      </c>
      <c r="D47" s="35" t="s">
        <v>501</v>
      </c>
      <c r="E47" s="35" t="s">
        <v>342</v>
      </c>
      <c r="F47" s="27"/>
      <c r="G47" s="27"/>
      <c r="H47" s="27">
        <f>2+2</f>
        <v>4</v>
      </c>
      <c r="I47" s="27"/>
      <c r="J47" s="70">
        <v>12.0</v>
      </c>
      <c r="K47" s="27">
        <f t="shared" si="1"/>
        <v>16</v>
      </c>
      <c r="L47" s="50"/>
    </row>
    <row r="48" ht="15.75" customHeight="1">
      <c r="A48" s="26" t="s">
        <v>285</v>
      </c>
      <c r="B48" s="27" t="s">
        <v>143</v>
      </c>
      <c r="C48" s="46" t="s">
        <v>500</v>
      </c>
      <c r="D48" s="35" t="s">
        <v>502</v>
      </c>
      <c r="E48" s="35" t="s">
        <v>342</v>
      </c>
      <c r="F48" s="27"/>
      <c r="G48" s="27"/>
      <c r="H48" s="27"/>
      <c r="I48" s="27">
        <f>1</f>
        <v>1</v>
      </c>
      <c r="J48" s="29"/>
      <c r="K48" s="27">
        <f t="shared" si="1"/>
        <v>1</v>
      </c>
      <c r="L48" s="50"/>
    </row>
    <row r="49" ht="15.75" customHeight="1">
      <c r="A49" s="26" t="s">
        <v>285</v>
      </c>
      <c r="B49" s="27" t="s">
        <v>144</v>
      </c>
      <c r="C49" s="46" t="s">
        <v>500</v>
      </c>
      <c r="D49" s="35" t="s">
        <v>507</v>
      </c>
      <c r="E49" s="35" t="s">
        <v>342</v>
      </c>
      <c r="F49" s="27"/>
      <c r="G49" s="27"/>
      <c r="H49" s="27"/>
      <c r="I49" s="27"/>
      <c r="J49" s="29"/>
      <c r="K49" s="27">
        <f t="shared" si="1"/>
        <v>0</v>
      </c>
      <c r="L49" s="50"/>
    </row>
    <row r="50" ht="15.75" customHeight="1">
      <c r="A50" s="26" t="s">
        <v>285</v>
      </c>
      <c r="B50" s="27" t="s">
        <v>145</v>
      </c>
      <c r="C50" s="46" t="s">
        <v>500</v>
      </c>
      <c r="D50" s="35" t="s">
        <v>508</v>
      </c>
      <c r="E50" s="35" t="s">
        <v>378</v>
      </c>
      <c r="F50" s="27">
        <f>1+4+3+5+5</f>
        <v>18</v>
      </c>
      <c r="G50" s="27">
        <f>4+5+3+3+1+3+3</f>
        <v>22</v>
      </c>
      <c r="H50" s="27">
        <f>3+4+3+2</f>
        <v>12</v>
      </c>
      <c r="I50" s="27">
        <f>3</f>
        <v>3</v>
      </c>
      <c r="J50" s="70">
        <v>2.0</v>
      </c>
      <c r="K50" s="27">
        <f t="shared" si="1"/>
        <v>57</v>
      </c>
      <c r="L50" s="50"/>
    </row>
    <row r="51" ht="15.75" customHeight="1">
      <c r="A51" s="26" t="s">
        <v>291</v>
      </c>
      <c r="B51" s="27" t="s">
        <v>146</v>
      </c>
      <c r="C51" s="46" t="s">
        <v>574</v>
      </c>
      <c r="D51" s="35" t="s">
        <v>583</v>
      </c>
      <c r="E51" s="35" t="s">
        <v>342</v>
      </c>
      <c r="F51" s="27"/>
      <c r="G51" s="27">
        <f>1</f>
        <v>1</v>
      </c>
      <c r="H51" s="27"/>
      <c r="I51" s="27">
        <f>1</f>
        <v>1</v>
      </c>
      <c r="J51" s="29"/>
      <c r="K51" s="27">
        <f t="shared" si="1"/>
        <v>2</v>
      </c>
      <c r="L51" s="50"/>
    </row>
    <row r="52" ht="15.75" customHeight="1">
      <c r="A52" s="26" t="s">
        <v>291</v>
      </c>
      <c r="B52" s="27" t="s">
        <v>147</v>
      </c>
      <c r="C52" s="46" t="s">
        <v>574</v>
      </c>
      <c r="D52" s="35" t="s">
        <v>575</v>
      </c>
      <c r="E52" s="35" t="s">
        <v>342</v>
      </c>
      <c r="F52" s="27"/>
      <c r="G52" s="27"/>
      <c r="H52" s="27"/>
      <c r="I52" s="27"/>
      <c r="J52" s="29"/>
      <c r="K52" s="27">
        <f t="shared" si="1"/>
        <v>0</v>
      </c>
      <c r="L52" s="50"/>
    </row>
    <row r="53" ht="15.75" customHeight="1">
      <c r="A53" s="26" t="s">
        <v>291</v>
      </c>
      <c r="B53" s="27" t="s">
        <v>148</v>
      </c>
      <c r="C53" s="46" t="s">
        <v>574</v>
      </c>
      <c r="D53" s="35" t="s">
        <v>576</v>
      </c>
      <c r="E53" s="35" t="s">
        <v>342</v>
      </c>
      <c r="F53" s="27">
        <f>1+1</f>
        <v>2</v>
      </c>
      <c r="G53" s="27"/>
      <c r="H53" s="27"/>
      <c r="I53" s="27"/>
      <c r="J53" s="29"/>
      <c r="K53" s="27">
        <f t="shared" si="1"/>
        <v>2</v>
      </c>
      <c r="L53" s="50"/>
    </row>
    <row r="54" ht="15.75" customHeight="1">
      <c r="A54" s="26" t="s">
        <v>291</v>
      </c>
      <c r="B54" s="27" t="s">
        <v>149</v>
      </c>
      <c r="C54" s="46" t="s">
        <v>574</v>
      </c>
      <c r="D54" s="35" t="s">
        <v>584</v>
      </c>
      <c r="E54" s="35" t="s">
        <v>342</v>
      </c>
      <c r="F54" s="27"/>
      <c r="G54" s="27"/>
      <c r="H54" s="27"/>
      <c r="I54" s="27"/>
      <c r="J54" s="29"/>
      <c r="K54" s="27">
        <f t="shared" si="1"/>
        <v>0</v>
      </c>
      <c r="L54" s="50"/>
    </row>
    <row r="55" ht="15.75" customHeight="1">
      <c r="A55" s="26" t="s">
        <v>299</v>
      </c>
      <c r="B55" s="27" t="s">
        <v>150</v>
      </c>
      <c r="C55" s="46" t="s">
        <v>533</v>
      </c>
      <c r="D55" s="35" t="s">
        <v>534</v>
      </c>
      <c r="E55" s="35" t="s">
        <v>342</v>
      </c>
      <c r="F55" s="27">
        <f t="shared" ref="F55:F56" si="4">1</f>
        <v>1</v>
      </c>
      <c r="G55" s="27"/>
      <c r="H55" s="27"/>
      <c r="I55" s="27"/>
      <c r="J55" s="29"/>
      <c r="K55" s="27">
        <f t="shared" si="1"/>
        <v>1</v>
      </c>
      <c r="L55" s="50"/>
    </row>
    <row r="56" ht="15.75" customHeight="1">
      <c r="A56" s="26" t="s">
        <v>299</v>
      </c>
      <c r="B56" s="27" t="s">
        <v>151</v>
      </c>
      <c r="C56" s="46" t="s">
        <v>533</v>
      </c>
      <c r="D56" s="35" t="s">
        <v>535</v>
      </c>
      <c r="E56" s="35" t="s">
        <v>342</v>
      </c>
      <c r="F56" s="27">
        <f t="shared" si="4"/>
        <v>1</v>
      </c>
      <c r="G56" s="27"/>
      <c r="H56" s="27"/>
      <c r="I56" s="27"/>
      <c r="J56" s="29"/>
      <c r="K56" s="27">
        <f t="shared" si="1"/>
        <v>1</v>
      </c>
      <c r="L56" s="50"/>
    </row>
    <row r="57" ht="15.75" customHeight="1">
      <c r="A57" s="26" t="s">
        <v>299</v>
      </c>
      <c r="B57" s="27" t="s">
        <v>152</v>
      </c>
      <c r="C57" s="46" t="s">
        <v>533</v>
      </c>
      <c r="D57" s="35" t="s">
        <v>536</v>
      </c>
      <c r="E57" s="35" t="s">
        <v>342</v>
      </c>
      <c r="F57" s="27"/>
      <c r="G57" s="27"/>
      <c r="H57" s="27">
        <f>1</f>
        <v>1</v>
      </c>
      <c r="I57" s="27"/>
      <c r="J57" s="29"/>
      <c r="K57" s="27">
        <f t="shared" si="1"/>
        <v>1</v>
      </c>
      <c r="L57" s="50"/>
    </row>
    <row r="58" ht="15.75" customHeight="1">
      <c r="A58" s="26" t="s">
        <v>299</v>
      </c>
      <c r="B58" s="27" t="s">
        <v>153</v>
      </c>
      <c r="C58" s="46" t="s">
        <v>533</v>
      </c>
      <c r="D58" s="35" t="s">
        <v>538</v>
      </c>
      <c r="E58" s="35" t="s">
        <v>342</v>
      </c>
      <c r="F58" s="27">
        <f>4</f>
        <v>4</v>
      </c>
      <c r="G58" s="27"/>
      <c r="H58" s="27"/>
      <c r="I58" s="27"/>
      <c r="J58" s="29"/>
      <c r="K58" s="27">
        <f t="shared" si="1"/>
        <v>4</v>
      </c>
      <c r="L58" s="50"/>
    </row>
    <row r="59" ht="15.75" customHeight="1">
      <c r="A59" s="26" t="s">
        <v>295</v>
      </c>
      <c r="B59" s="27" t="s">
        <v>154</v>
      </c>
      <c r="C59" s="46" t="s">
        <v>457</v>
      </c>
      <c r="D59" s="35" t="s">
        <v>469</v>
      </c>
      <c r="E59" s="35" t="s">
        <v>342</v>
      </c>
      <c r="F59" s="27"/>
      <c r="G59" s="27"/>
      <c r="H59" s="27"/>
      <c r="I59" s="27"/>
      <c r="J59" s="29"/>
      <c r="K59" s="27">
        <f t="shared" si="1"/>
        <v>0</v>
      </c>
      <c r="L59" s="50"/>
    </row>
    <row r="60" ht="15.75" customHeight="1">
      <c r="A60" s="26" t="s">
        <v>295</v>
      </c>
      <c r="B60" s="27" t="s">
        <v>155</v>
      </c>
      <c r="C60" s="46" t="s">
        <v>457</v>
      </c>
      <c r="D60" s="35" t="s">
        <v>458</v>
      </c>
      <c r="E60" s="35" t="s">
        <v>342</v>
      </c>
      <c r="F60" s="27"/>
      <c r="G60" s="27"/>
      <c r="H60" s="27"/>
      <c r="I60" s="27"/>
      <c r="J60" s="29"/>
      <c r="K60" s="27">
        <f t="shared" si="1"/>
        <v>0</v>
      </c>
      <c r="L60" s="50"/>
    </row>
    <row r="61" ht="15.75" customHeight="1">
      <c r="A61" s="26" t="s">
        <v>295</v>
      </c>
      <c r="B61" s="27" t="s">
        <v>156</v>
      </c>
      <c r="C61" s="46" t="s">
        <v>457</v>
      </c>
      <c r="D61" s="35" t="s">
        <v>459</v>
      </c>
      <c r="E61" s="35" t="s">
        <v>342</v>
      </c>
      <c r="F61" s="27"/>
      <c r="G61" s="27"/>
      <c r="H61" s="27"/>
      <c r="I61" s="27"/>
      <c r="J61" s="29"/>
      <c r="K61" s="27">
        <f t="shared" si="1"/>
        <v>0</v>
      </c>
      <c r="L61" s="50"/>
    </row>
    <row r="62" ht="15.75" customHeight="1">
      <c r="A62" s="26" t="s">
        <v>295</v>
      </c>
      <c r="B62" s="27" t="s">
        <v>157</v>
      </c>
      <c r="C62" s="46" t="s">
        <v>457</v>
      </c>
      <c r="D62" s="35" t="s">
        <v>470</v>
      </c>
      <c r="E62" s="35" t="s">
        <v>342</v>
      </c>
      <c r="F62" s="27"/>
      <c r="G62" s="27"/>
      <c r="H62" s="27"/>
      <c r="I62" s="27"/>
      <c r="J62" s="29"/>
      <c r="K62" s="27">
        <f t="shared" si="1"/>
        <v>0</v>
      </c>
      <c r="L62" s="50"/>
    </row>
    <row r="63" ht="15.75" customHeight="1">
      <c r="A63" s="26" t="s">
        <v>295</v>
      </c>
      <c r="B63" s="27" t="s">
        <v>158</v>
      </c>
      <c r="C63" s="46" t="s">
        <v>460</v>
      </c>
      <c r="D63" s="35" t="s">
        <v>461</v>
      </c>
      <c r="E63" s="35" t="s">
        <v>378</v>
      </c>
      <c r="F63" s="27">
        <f>2+3+5+2</f>
        <v>12</v>
      </c>
      <c r="G63" s="27">
        <f>2+3+2+2+4+1+2+3</f>
        <v>19</v>
      </c>
      <c r="H63" s="27">
        <f>5+1</f>
        <v>6</v>
      </c>
      <c r="I63" s="27"/>
      <c r="J63" s="70">
        <v>5.0</v>
      </c>
      <c r="K63" s="27">
        <f t="shared" si="1"/>
        <v>42</v>
      </c>
      <c r="L63" s="50"/>
    </row>
    <row r="64" ht="15.75" customHeight="1">
      <c r="A64" s="26" t="s">
        <v>295</v>
      </c>
      <c r="B64" s="27" t="s">
        <v>159</v>
      </c>
      <c r="C64" s="46" t="s">
        <v>460</v>
      </c>
      <c r="D64" s="35" t="s">
        <v>472</v>
      </c>
      <c r="E64" s="35" t="s">
        <v>473</v>
      </c>
      <c r="F64" s="27">
        <f>1+1+2</f>
        <v>4</v>
      </c>
      <c r="G64" s="27">
        <f>1</f>
        <v>1</v>
      </c>
      <c r="H64" s="27">
        <f>3+2+3</f>
        <v>8</v>
      </c>
      <c r="I64" s="27">
        <f>4+1</f>
        <v>5</v>
      </c>
      <c r="J64" s="70">
        <v>6.0</v>
      </c>
      <c r="K64" s="27">
        <f t="shared" si="1"/>
        <v>24</v>
      </c>
      <c r="L64" s="50"/>
    </row>
    <row r="65" ht="15.75" customHeight="1">
      <c r="A65" s="26" t="s">
        <v>295</v>
      </c>
      <c r="B65" s="27" t="s">
        <v>160</v>
      </c>
      <c r="C65" s="46" t="s">
        <v>460</v>
      </c>
      <c r="D65" s="35" t="s">
        <v>463</v>
      </c>
      <c r="E65" s="35" t="s">
        <v>383</v>
      </c>
      <c r="F65" s="27">
        <f>5+3+3+4+4+3+4+3</f>
        <v>29</v>
      </c>
      <c r="G65" s="27">
        <f>5+3+3</f>
        <v>11</v>
      </c>
      <c r="H65" s="27">
        <f t="shared" ref="H65:I65" si="5">5+5</f>
        <v>10</v>
      </c>
      <c r="I65" s="27">
        <f t="shared" si="5"/>
        <v>10</v>
      </c>
      <c r="J65" s="29"/>
      <c r="K65" s="27">
        <f t="shared" si="1"/>
        <v>60</v>
      </c>
      <c r="L65" s="50"/>
    </row>
    <row r="66" ht="15.75" customHeight="1">
      <c r="A66" s="26" t="s">
        <v>295</v>
      </c>
      <c r="B66" s="27" t="s">
        <v>161</v>
      </c>
      <c r="C66" s="46" t="s">
        <v>460</v>
      </c>
      <c r="D66" s="35" t="s">
        <v>474</v>
      </c>
      <c r="E66" s="35" t="s">
        <v>342</v>
      </c>
      <c r="F66" s="27"/>
      <c r="G66" s="27"/>
      <c r="H66" s="27"/>
      <c r="I66" s="27"/>
      <c r="J66" s="29"/>
      <c r="K66" s="27">
        <f t="shared" si="1"/>
        <v>0</v>
      </c>
      <c r="L66" s="50"/>
    </row>
    <row r="67" ht="15.75" customHeight="1">
      <c r="A67" s="26" t="s">
        <v>296</v>
      </c>
      <c r="B67" s="27" t="s">
        <v>162</v>
      </c>
      <c r="C67" s="46" t="s">
        <v>363</v>
      </c>
      <c r="D67" s="35" t="s">
        <v>364</v>
      </c>
      <c r="E67" s="35" t="s">
        <v>359</v>
      </c>
      <c r="F67" s="27"/>
      <c r="G67" s="27"/>
      <c r="H67" s="27"/>
      <c r="I67" s="27"/>
      <c r="J67" s="29"/>
      <c r="K67" s="27">
        <f t="shared" si="1"/>
        <v>0</v>
      </c>
      <c r="L67" s="50"/>
    </row>
    <row r="68" ht="15.75" customHeight="1">
      <c r="A68" s="26" t="s">
        <v>296</v>
      </c>
      <c r="B68" s="27" t="s">
        <v>163</v>
      </c>
      <c r="C68" s="46" t="s">
        <v>363</v>
      </c>
      <c r="D68" s="35" t="s">
        <v>366</v>
      </c>
      <c r="E68" s="35" t="s">
        <v>342</v>
      </c>
      <c r="F68" s="27"/>
      <c r="G68" s="27"/>
      <c r="H68" s="27"/>
      <c r="I68" s="27"/>
      <c r="J68" s="29"/>
      <c r="K68" s="27">
        <f t="shared" si="1"/>
        <v>0</v>
      </c>
      <c r="L68" s="50"/>
    </row>
    <row r="69" ht="15.75" customHeight="1">
      <c r="A69" s="26" t="s">
        <v>296</v>
      </c>
      <c r="B69" s="27" t="s">
        <v>164</v>
      </c>
      <c r="C69" s="46" t="s">
        <v>363</v>
      </c>
      <c r="D69" s="35" t="s">
        <v>376</v>
      </c>
      <c r="E69" s="35" t="s">
        <v>359</v>
      </c>
      <c r="F69" s="27"/>
      <c r="G69" s="27"/>
      <c r="H69" s="27"/>
      <c r="I69" s="27"/>
      <c r="J69" s="29"/>
      <c r="K69" s="27">
        <f t="shared" si="1"/>
        <v>0</v>
      </c>
      <c r="L69" s="50"/>
    </row>
    <row r="70" ht="15.75" customHeight="1">
      <c r="A70" s="26" t="s">
        <v>296</v>
      </c>
      <c r="B70" s="27" t="s">
        <v>165</v>
      </c>
      <c r="C70" s="46" t="s">
        <v>363</v>
      </c>
      <c r="D70" s="35" t="s">
        <v>377</v>
      </c>
      <c r="E70" s="35" t="s">
        <v>378</v>
      </c>
      <c r="F70" s="27">
        <f>5+5+3</f>
        <v>13</v>
      </c>
      <c r="G70" s="27">
        <f>4</f>
        <v>4</v>
      </c>
      <c r="H70" s="27"/>
      <c r="I70" s="27">
        <f>1</f>
        <v>1</v>
      </c>
      <c r="J70" s="70">
        <v>2.0</v>
      </c>
      <c r="K70" s="27">
        <f t="shared" si="1"/>
        <v>20</v>
      </c>
      <c r="L70" s="50"/>
    </row>
    <row r="71" ht="15.75" customHeight="1">
      <c r="A71" s="26" t="s">
        <v>296</v>
      </c>
      <c r="B71" s="27" t="s">
        <v>166</v>
      </c>
      <c r="C71" s="46" t="s">
        <v>607</v>
      </c>
      <c r="D71" s="35" t="s">
        <v>369</v>
      </c>
      <c r="E71" s="35" t="s">
        <v>342</v>
      </c>
      <c r="F71" s="27"/>
      <c r="G71" s="27"/>
      <c r="H71" s="27"/>
      <c r="I71" s="27"/>
      <c r="J71" s="29"/>
      <c r="K71" s="27">
        <f t="shared" si="1"/>
        <v>0</v>
      </c>
      <c r="L71" s="50"/>
    </row>
    <row r="72" ht="15.75" customHeight="1">
      <c r="A72" s="26" t="s">
        <v>296</v>
      </c>
      <c r="B72" s="27" t="s">
        <v>167</v>
      </c>
      <c r="C72" s="46" t="s">
        <v>607</v>
      </c>
      <c r="D72" s="35" t="s">
        <v>370</v>
      </c>
      <c r="E72" s="35" t="s">
        <v>342</v>
      </c>
      <c r="F72" s="27">
        <f t="shared" ref="F72:G72" si="6">1</f>
        <v>1</v>
      </c>
      <c r="G72" s="27">
        <f t="shared" si="6"/>
        <v>1</v>
      </c>
      <c r="H72" s="27"/>
      <c r="I72" s="27"/>
      <c r="J72" s="29"/>
      <c r="K72" s="27">
        <f t="shared" si="1"/>
        <v>2</v>
      </c>
      <c r="L72" s="50"/>
    </row>
    <row r="73" ht="15.75" customHeight="1">
      <c r="A73" s="26" t="s">
        <v>296</v>
      </c>
      <c r="B73" s="27" t="s">
        <v>168</v>
      </c>
      <c r="C73" s="46" t="s">
        <v>607</v>
      </c>
      <c r="D73" s="35" t="s">
        <v>380</v>
      </c>
      <c r="E73" s="35" t="s">
        <v>342</v>
      </c>
      <c r="F73" s="27">
        <f>1+1</f>
        <v>2</v>
      </c>
      <c r="G73" s="27"/>
      <c r="H73" s="27"/>
      <c r="I73" s="27"/>
      <c r="J73" s="29"/>
      <c r="K73" s="27">
        <f t="shared" si="1"/>
        <v>2</v>
      </c>
      <c r="L73" s="50"/>
    </row>
    <row r="74" ht="15.75" customHeight="1">
      <c r="A74" s="26" t="s">
        <v>296</v>
      </c>
      <c r="B74" s="27" t="s">
        <v>169</v>
      </c>
      <c r="C74" s="46" t="s">
        <v>607</v>
      </c>
      <c r="D74" s="35" t="s">
        <v>381</v>
      </c>
      <c r="E74" s="35" t="s">
        <v>342</v>
      </c>
      <c r="F74" s="27"/>
      <c r="G74" s="27"/>
      <c r="H74" s="27"/>
      <c r="I74" s="27"/>
      <c r="J74" s="29"/>
      <c r="K74" s="27">
        <f t="shared" si="1"/>
        <v>0</v>
      </c>
      <c r="L74" s="50"/>
    </row>
    <row r="75" ht="15.75" customHeight="1">
      <c r="A75" s="26" t="s">
        <v>296</v>
      </c>
      <c r="B75" s="27" t="s">
        <v>170</v>
      </c>
      <c r="C75" s="46" t="s">
        <v>372</v>
      </c>
      <c r="D75" s="35" t="s">
        <v>382</v>
      </c>
      <c r="E75" s="35" t="s">
        <v>383</v>
      </c>
      <c r="F75" s="27">
        <f>2+2+2+4</f>
        <v>10</v>
      </c>
      <c r="G75" s="27">
        <f>4+1+4+1+5+1+4</f>
        <v>20</v>
      </c>
      <c r="H75" s="27">
        <f>4+3</f>
        <v>7</v>
      </c>
      <c r="I75" s="27">
        <f>4+4</f>
        <v>8</v>
      </c>
      <c r="J75" s="70">
        <v>22.0</v>
      </c>
      <c r="K75" s="27">
        <f t="shared" si="1"/>
        <v>67</v>
      </c>
      <c r="L75" s="50"/>
    </row>
    <row r="76" ht="15.75" customHeight="1">
      <c r="A76" s="26" t="s">
        <v>296</v>
      </c>
      <c r="B76" s="27" t="s">
        <v>171</v>
      </c>
      <c r="C76" s="46" t="s">
        <v>372</v>
      </c>
      <c r="D76" s="35" t="s">
        <v>373</v>
      </c>
      <c r="E76" s="35" t="s">
        <v>342</v>
      </c>
      <c r="F76" s="27"/>
      <c r="G76" s="27"/>
      <c r="H76" s="27"/>
      <c r="I76" s="27"/>
      <c r="J76" s="70">
        <v>4.0</v>
      </c>
      <c r="K76" s="27">
        <f t="shared" si="1"/>
        <v>4</v>
      </c>
      <c r="L76" s="50"/>
    </row>
    <row r="77" ht="15.75" customHeight="1">
      <c r="A77" s="26" t="s">
        <v>296</v>
      </c>
      <c r="B77" s="27" t="s">
        <v>172</v>
      </c>
      <c r="C77" s="46" t="s">
        <v>372</v>
      </c>
      <c r="D77" s="35" t="s">
        <v>374</v>
      </c>
      <c r="E77" s="35" t="s">
        <v>342</v>
      </c>
      <c r="F77" s="27">
        <f>2+2+2+2+1+1+1+1</f>
        <v>12</v>
      </c>
      <c r="G77" s="27">
        <f>2+3+2+1+2+2+2+2+1</f>
        <v>17</v>
      </c>
      <c r="H77" s="27">
        <f>1+1+1+1+1+1</f>
        <v>6</v>
      </c>
      <c r="I77" s="27">
        <f>1+2+1+1+3</f>
        <v>8</v>
      </c>
      <c r="J77" s="70">
        <v>24.0</v>
      </c>
      <c r="K77" s="27">
        <f t="shared" si="1"/>
        <v>67</v>
      </c>
      <c r="L77" s="50"/>
    </row>
    <row r="78" ht="15.75" customHeight="1">
      <c r="A78" s="26" t="s">
        <v>296</v>
      </c>
      <c r="B78" s="27" t="s">
        <v>173</v>
      </c>
      <c r="C78" s="46" t="s">
        <v>372</v>
      </c>
      <c r="D78" s="35" t="s">
        <v>385</v>
      </c>
      <c r="E78" s="35" t="s">
        <v>383</v>
      </c>
      <c r="F78" s="27"/>
      <c r="G78" s="27">
        <f t="shared" ref="G78:G79" si="7">3</f>
        <v>3</v>
      </c>
      <c r="H78" s="27">
        <f>4+3+4</f>
        <v>11</v>
      </c>
      <c r="I78" s="27"/>
      <c r="J78" s="29"/>
      <c r="K78" s="27">
        <f t="shared" si="1"/>
        <v>14</v>
      </c>
      <c r="L78" s="50"/>
    </row>
    <row r="79" ht="15.75" customHeight="1">
      <c r="A79" s="26" t="s">
        <v>282</v>
      </c>
      <c r="B79" s="27" t="s">
        <v>174</v>
      </c>
      <c r="C79" s="46" t="s">
        <v>423</v>
      </c>
      <c r="D79" s="35" t="s">
        <v>432</v>
      </c>
      <c r="E79" s="35" t="s">
        <v>359</v>
      </c>
      <c r="F79" s="27"/>
      <c r="G79" s="27">
        <f t="shared" si="7"/>
        <v>3</v>
      </c>
      <c r="H79" s="27"/>
      <c r="I79" s="27"/>
      <c r="J79" s="29"/>
      <c r="K79" s="27">
        <f t="shared" si="1"/>
        <v>3</v>
      </c>
      <c r="L79" s="50"/>
    </row>
    <row r="80" ht="15.75" customHeight="1">
      <c r="A80" s="26" t="s">
        <v>282</v>
      </c>
      <c r="B80" s="27" t="s">
        <v>175</v>
      </c>
      <c r="C80" s="46" t="s">
        <v>423</v>
      </c>
      <c r="D80" s="35" t="s">
        <v>424</v>
      </c>
      <c r="E80" s="35" t="s">
        <v>383</v>
      </c>
      <c r="F80" s="27"/>
      <c r="G80" s="27">
        <f>2+5+4</f>
        <v>11</v>
      </c>
      <c r="H80" s="27"/>
      <c r="I80" s="27"/>
      <c r="J80" s="29"/>
      <c r="K80" s="27">
        <f t="shared" si="1"/>
        <v>11</v>
      </c>
      <c r="L80" s="50"/>
    </row>
    <row r="81" ht="15.75" customHeight="1">
      <c r="A81" s="26" t="s">
        <v>282</v>
      </c>
      <c r="B81" s="27" t="s">
        <v>176</v>
      </c>
      <c r="C81" s="46" t="s">
        <v>423</v>
      </c>
      <c r="D81" s="35" t="s">
        <v>425</v>
      </c>
      <c r="E81" s="35" t="s">
        <v>383</v>
      </c>
      <c r="F81" s="27"/>
      <c r="G81" s="27"/>
      <c r="H81" s="27"/>
      <c r="I81" s="27"/>
      <c r="J81" s="29"/>
      <c r="K81" s="27">
        <f t="shared" si="1"/>
        <v>0</v>
      </c>
      <c r="L81" s="50"/>
    </row>
    <row r="82" ht="15.75" customHeight="1">
      <c r="A82" s="26" t="s">
        <v>282</v>
      </c>
      <c r="B82" s="27" t="s">
        <v>177</v>
      </c>
      <c r="C82" s="46" t="s">
        <v>423</v>
      </c>
      <c r="D82" s="35" t="s">
        <v>434</v>
      </c>
      <c r="E82" s="35" t="s">
        <v>383</v>
      </c>
      <c r="F82" s="27"/>
      <c r="G82" s="27"/>
      <c r="H82" s="27">
        <f>4+4</f>
        <v>8</v>
      </c>
      <c r="I82" s="27">
        <f>2+3+3</f>
        <v>8</v>
      </c>
      <c r="J82" s="29"/>
      <c r="K82" s="27">
        <f t="shared" si="1"/>
        <v>16</v>
      </c>
      <c r="L82" s="50"/>
    </row>
    <row r="83" ht="15.75" customHeight="1">
      <c r="A83" s="26" t="s">
        <v>282</v>
      </c>
      <c r="B83" s="27" t="s">
        <v>178</v>
      </c>
      <c r="C83" s="46" t="s">
        <v>427</v>
      </c>
      <c r="D83" s="35" t="s">
        <v>428</v>
      </c>
      <c r="E83" s="35" t="s">
        <v>342</v>
      </c>
      <c r="F83" s="27"/>
      <c r="G83" s="27"/>
      <c r="H83" s="27"/>
      <c r="I83" s="27"/>
      <c r="J83" s="29"/>
      <c r="K83" s="27">
        <f t="shared" si="1"/>
        <v>0</v>
      </c>
      <c r="L83" s="50"/>
    </row>
    <row r="84" ht="15.75" customHeight="1">
      <c r="A84" s="26" t="s">
        <v>282</v>
      </c>
      <c r="B84" s="27" t="s">
        <v>179</v>
      </c>
      <c r="C84" s="46" t="s">
        <v>427</v>
      </c>
      <c r="D84" s="35" t="s">
        <v>429</v>
      </c>
      <c r="E84" s="35" t="s">
        <v>342</v>
      </c>
      <c r="F84" s="27"/>
      <c r="G84" s="27">
        <f>1</f>
        <v>1</v>
      </c>
      <c r="H84" s="27"/>
      <c r="I84" s="27"/>
      <c r="J84" s="29"/>
      <c r="K84" s="27">
        <f t="shared" si="1"/>
        <v>1</v>
      </c>
      <c r="L84" s="50"/>
    </row>
    <row r="85" ht="15.75" customHeight="1">
      <c r="A85" s="26" t="s">
        <v>282</v>
      </c>
      <c r="B85" s="27" t="s">
        <v>180</v>
      </c>
      <c r="C85" s="46" t="s">
        <v>427</v>
      </c>
      <c r="D85" s="35" t="s">
        <v>431</v>
      </c>
      <c r="E85" s="35" t="s">
        <v>342</v>
      </c>
      <c r="F85" s="27"/>
      <c r="G85" s="27"/>
      <c r="H85" s="27"/>
      <c r="I85" s="27"/>
      <c r="J85" s="29"/>
      <c r="K85" s="27">
        <f t="shared" si="1"/>
        <v>0</v>
      </c>
      <c r="L85" s="50"/>
    </row>
    <row r="86" ht="15.75" customHeight="1">
      <c r="A86" s="26" t="s">
        <v>282</v>
      </c>
      <c r="B86" s="27" t="s">
        <v>181</v>
      </c>
      <c r="C86" s="46" t="s">
        <v>427</v>
      </c>
      <c r="D86" s="35" t="s">
        <v>435</v>
      </c>
      <c r="E86" s="35" t="s">
        <v>342</v>
      </c>
      <c r="F86" s="27"/>
      <c r="G86" s="27"/>
      <c r="H86" s="27">
        <f>2</f>
        <v>2</v>
      </c>
      <c r="I86" s="27"/>
      <c r="J86" s="29"/>
      <c r="K86" s="27">
        <f t="shared" si="1"/>
        <v>2</v>
      </c>
      <c r="L86" s="50"/>
    </row>
    <row r="87" ht="15.75" customHeight="1">
      <c r="A87" s="26" t="s">
        <v>292</v>
      </c>
      <c r="B87" s="27" t="s">
        <v>182</v>
      </c>
      <c r="C87" s="46" t="s">
        <v>436</v>
      </c>
      <c r="D87" s="35" t="s">
        <v>446</v>
      </c>
      <c r="E87" s="35" t="s">
        <v>359</v>
      </c>
      <c r="F87" s="27">
        <f t="shared" ref="F87:F88" si="8">1</f>
        <v>1</v>
      </c>
      <c r="G87" s="27"/>
      <c r="H87" s="27"/>
      <c r="I87" s="27"/>
      <c r="J87" s="29"/>
      <c r="K87" s="27">
        <f t="shared" si="1"/>
        <v>1</v>
      </c>
      <c r="L87" s="50"/>
    </row>
    <row r="88" ht="15.75" customHeight="1">
      <c r="A88" s="26" t="s">
        <v>292</v>
      </c>
      <c r="B88" s="27" t="s">
        <v>183</v>
      </c>
      <c r="C88" s="46" t="s">
        <v>436</v>
      </c>
      <c r="D88" s="35" t="s">
        <v>437</v>
      </c>
      <c r="E88" s="35" t="s">
        <v>359</v>
      </c>
      <c r="F88" s="27">
        <f t="shared" si="8"/>
        <v>1</v>
      </c>
      <c r="G88" s="27">
        <f>4</f>
        <v>4</v>
      </c>
      <c r="H88" s="27"/>
      <c r="I88" s="27"/>
      <c r="J88" s="29"/>
      <c r="K88" s="27">
        <f t="shared" si="1"/>
        <v>5</v>
      </c>
      <c r="L88" s="50"/>
    </row>
    <row r="89" ht="15.75" customHeight="1">
      <c r="A89" s="26" t="s">
        <v>292</v>
      </c>
      <c r="B89" s="27" t="s">
        <v>184</v>
      </c>
      <c r="C89" s="46" t="s">
        <v>436</v>
      </c>
      <c r="D89" s="35" t="s">
        <v>438</v>
      </c>
      <c r="E89" s="35" t="s">
        <v>359</v>
      </c>
      <c r="F89" s="27">
        <f>1+1</f>
        <v>2</v>
      </c>
      <c r="G89" s="27"/>
      <c r="H89" s="27"/>
      <c r="I89" s="27"/>
      <c r="J89" s="29"/>
      <c r="K89" s="27">
        <f t="shared" si="1"/>
        <v>2</v>
      </c>
      <c r="L89" s="50"/>
    </row>
    <row r="90" ht="15.75" customHeight="1">
      <c r="A90" s="26" t="s">
        <v>292</v>
      </c>
      <c r="B90" s="27" t="s">
        <v>185</v>
      </c>
      <c r="C90" s="46" t="s">
        <v>436</v>
      </c>
      <c r="D90" s="35" t="s">
        <v>447</v>
      </c>
      <c r="E90" s="35" t="s">
        <v>359</v>
      </c>
      <c r="F90" s="27"/>
      <c r="G90" s="27"/>
      <c r="H90" s="27"/>
      <c r="I90" s="27"/>
      <c r="J90" s="29"/>
      <c r="K90" s="27">
        <f t="shared" si="1"/>
        <v>0</v>
      </c>
      <c r="L90" s="50"/>
    </row>
    <row r="91" ht="15.75" customHeight="1">
      <c r="A91" s="26" t="s">
        <v>292</v>
      </c>
      <c r="B91" s="27" t="s">
        <v>186</v>
      </c>
      <c r="C91" s="46" t="s">
        <v>439</v>
      </c>
      <c r="D91" s="35" t="s">
        <v>448</v>
      </c>
      <c r="E91" s="35" t="s">
        <v>359</v>
      </c>
      <c r="F91" s="27">
        <f>5+4+4+5</f>
        <v>18</v>
      </c>
      <c r="G91" s="27">
        <f>4</f>
        <v>4</v>
      </c>
      <c r="H91" s="27"/>
      <c r="I91" s="27"/>
      <c r="J91" s="70">
        <v>1.0</v>
      </c>
      <c r="K91" s="27">
        <f t="shared" si="1"/>
        <v>23</v>
      </c>
      <c r="L91" s="50"/>
    </row>
    <row r="92" ht="15.75" customHeight="1">
      <c r="A92" s="26" t="s">
        <v>292</v>
      </c>
      <c r="B92" s="27" t="s">
        <v>187</v>
      </c>
      <c r="C92" s="46" t="s">
        <v>439</v>
      </c>
      <c r="D92" s="35" t="s">
        <v>440</v>
      </c>
      <c r="E92" s="35" t="s">
        <v>359</v>
      </c>
      <c r="F92" s="27">
        <f>2</f>
        <v>2</v>
      </c>
      <c r="G92" s="27">
        <f>1+2</f>
        <v>3</v>
      </c>
      <c r="H92" s="27">
        <f>1+3</f>
        <v>4</v>
      </c>
      <c r="I92" s="27"/>
      <c r="J92" s="29"/>
      <c r="K92" s="27">
        <f t="shared" si="1"/>
        <v>9</v>
      </c>
      <c r="L92" s="50"/>
    </row>
    <row r="93" ht="15.75" customHeight="1">
      <c r="A93" s="26" t="s">
        <v>292</v>
      </c>
      <c r="B93" s="27" t="s">
        <v>188</v>
      </c>
      <c r="C93" s="46" t="s">
        <v>439</v>
      </c>
      <c r="D93" s="35" t="s">
        <v>441</v>
      </c>
      <c r="E93" s="35" t="s">
        <v>342</v>
      </c>
      <c r="F93" s="27"/>
      <c r="G93" s="27"/>
      <c r="H93" s="27"/>
      <c r="I93" s="27"/>
      <c r="J93" s="29"/>
      <c r="K93" s="27">
        <f t="shared" si="1"/>
        <v>0</v>
      </c>
      <c r="L93" s="50"/>
    </row>
    <row r="94" ht="15.75" customHeight="1">
      <c r="A94" s="26" t="s">
        <v>292</v>
      </c>
      <c r="B94" s="27" t="s">
        <v>189</v>
      </c>
      <c r="C94" s="46" t="s">
        <v>439</v>
      </c>
      <c r="D94" s="35" t="s">
        <v>451</v>
      </c>
      <c r="E94" s="35" t="s">
        <v>342</v>
      </c>
      <c r="F94" s="27"/>
      <c r="G94" s="27"/>
      <c r="H94" s="27"/>
      <c r="I94" s="27"/>
      <c r="J94" s="29"/>
      <c r="K94" s="27">
        <f t="shared" si="1"/>
        <v>0</v>
      </c>
      <c r="L94" s="50"/>
    </row>
    <row r="95" ht="15.75" customHeight="1">
      <c r="A95" s="26" t="s">
        <v>293</v>
      </c>
      <c r="B95" s="27" t="s">
        <v>190</v>
      </c>
      <c r="C95" s="46" t="s">
        <v>557</v>
      </c>
      <c r="D95" s="35" t="s">
        <v>566</v>
      </c>
      <c r="E95" s="35" t="s">
        <v>473</v>
      </c>
      <c r="F95" s="27"/>
      <c r="G95" s="27">
        <f>1+2</f>
        <v>3</v>
      </c>
      <c r="H95" s="27"/>
      <c r="I95" s="27"/>
      <c r="J95" s="70">
        <v>3.0</v>
      </c>
      <c r="K95" s="27">
        <f t="shared" si="1"/>
        <v>6</v>
      </c>
      <c r="L95" s="50"/>
    </row>
    <row r="96" ht="15.75" customHeight="1">
      <c r="A96" s="26" t="s">
        <v>293</v>
      </c>
      <c r="B96" s="27" t="s">
        <v>191</v>
      </c>
      <c r="C96" s="46" t="s">
        <v>557</v>
      </c>
      <c r="D96" s="35" t="s">
        <v>558</v>
      </c>
      <c r="E96" s="35" t="s">
        <v>473</v>
      </c>
      <c r="F96" s="27"/>
      <c r="G96" s="27"/>
      <c r="H96" s="27"/>
      <c r="I96" s="27"/>
      <c r="J96" s="29"/>
      <c r="K96" s="27">
        <f t="shared" si="1"/>
        <v>0</v>
      </c>
      <c r="L96" s="50"/>
    </row>
    <row r="97" ht="15.75" customHeight="1">
      <c r="A97" s="26" t="s">
        <v>293</v>
      </c>
      <c r="B97" s="27" t="s">
        <v>192</v>
      </c>
      <c r="C97" s="46" t="s">
        <v>557</v>
      </c>
      <c r="D97" s="35" t="s">
        <v>567</v>
      </c>
      <c r="E97" s="35" t="s">
        <v>359</v>
      </c>
      <c r="F97" s="27"/>
      <c r="G97" s="27"/>
      <c r="H97" s="27"/>
      <c r="I97" s="27"/>
      <c r="J97" s="70">
        <v>2.0</v>
      </c>
      <c r="K97" s="27">
        <f t="shared" si="1"/>
        <v>2</v>
      </c>
      <c r="L97" s="50"/>
    </row>
    <row r="98" ht="15.75" customHeight="1">
      <c r="A98" s="26" t="s">
        <v>293</v>
      </c>
      <c r="B98" s="27" t="s">
        <v>193</v>
      </c>
      <c r="C98" s="46" t="s">
        <v>557</v>
      </c>
      <c r="D98" s="35"/>
      <c r="E98" s="35"/>
      <c r="F98" s="27"/>
      <c r="G98" s="27"/>
      <c r="H98" s="27"/>
      <c r="I98" s="27"/>
      <c r="J98" s="29"/>
      <c r="K98" s="27">
        <f t="shared" si="1"/>
        <v>0</v>
      </c>
      <c r="L98" s="50"/>
    </row>
    <row r="99" ht="15.75" customHeight="1">
      <c r="A99" s="26" t="s">
        <v>293</v>
      </c>
      <c r="B99" s="27" t="s">
        <v>194</v>
      </c>
      <c r="C99" s="46" t="s">
        <v>559</v>
      </c>
      <c r="D99" s="35" t="s">
        <v>568</v>
      </c>
      <c r="E99" s="35" t="s">
        <v>342</v>
      </c>
      <c r="F99" s="27">
        <f>2</f>
        <v>2</v>
      </c>
      <c r="G99" s="27"/>
      <c r="H99" s="27">
        <f>1</f>
        <v>1</v>
      </c>
      <c r="I99" s="27"/>
      <c r="J99" s="29"/>
      <c r="K99" s="27">
        <f t="shared" si="1"/>
        <v>3</v>
      </c>
      <c r="L99" s="50"/>
    </row>
    <row r="100" ht="15.75" customHeight="1">
      <c r="A100" s="26" t="s">
        <v>293</v>
      </c>
      <c r="B100" s="27" t="s">
        <v>195</v>
      </c>
      <c r="C100" s="46" t="s">
        <v>559</v>
      </c>
      <c r="D100" s="35" t="s">
        <v>560</v>
      </c>
      <c r="E100" s="35" t="s">
        <v>342</v>
      </c>
      <c r="F100" s="27">
        <f t="shared" ref="F100:G100" si="9">1</f>
        <v>1</v>
      </c>
      <c r="G100" s="27">
        <f t="shared" si="9"/>
        <v>1</v>
      </c>
      <c r="H100" s="27"/>
      <c r="I100" s="27"/>
      <c r="J100" s="29"/>
      <c r="K100" s="27">
        <f t="shared" si="1"/>
        <v>2</v>
      </c>
      <c r="L100" s="50"/>
    </row>
    <row r="101" ht="15.75" customHeight="1">
      <c r="A101" s="26" t="s">
        <v>293</v>
      </c>
      <c r="B101" s="27" t="s">
        <v>196</v>
      </c>
      <c r="C101" s="46" t="s">
        <v>559</v>
      </c>
      <c r="D101" s="35" t="s">
        <v>561</v>
      </c>
      <c r="E101" s="35" t="s">
        <v>359</v>
      </c>
      <c r="F101" s="27"/>
      <c r="G101" s="27"/>
      <c r="H101" s="27"/>
      <c r="I101" s="27"/>
      <c r="J101" s="29"/>
      <c r="K101" s="27">
        <f t="shared" si="1"/>
        <v>0</v>
      </c>
      <c r="L101" s="50"/>
    </row>
    <row r="102" ht="15.75" customHeight="1">
      <c r="A102" s="26" t="s">
        <v>293</v>
      </c>
      <c r="B102" s="27" t="s">
        <v>197</v>
      </c>
      <c r="C102" s="46" t="s">
        <v>559</v>
      </c>
      <c r="D102" s="35" t="s">
        <v>569</v>
      </c>
      <c r="E102" s="35" t="s">
        <v>359</v>
      </c>
      <c r="F102" s="27"/>
      <c r="G102" s="27"/>
      <c r="H102" s="27"/>
      <c r="I102" s="27"/>
      <c r="J102" s="29"/>
      <c r="K102" s="27">
        <f t="shared" si="1"/>
        <v>0</v>
      </c>
      <c r="L102" s="50"/>
    </row>
    <row r="103" ht="15.75" customHeight="1">
      <c r="A103" s="26" t="s">
        <v>292</v>
      </c>
      <c r="B103" s="27" t="s">
        <v>198</v>
      </c>
      <c r="C103" s="46" t="s">
        <v>442</v>
      </c>
      <c r="D103" s="35" t="s">
        <v>443</v>
      </c>
      <c r="E103" s="35" t="s">
        <v>378</v>
      </c>
      <c r="F103" s="27"/>
      <c r="G103" s="27">
        <f>3+3</f>
        <v>6</v>
      </c>
      <c r="H103" s="27"/>
      <c r="I103" s="27"/>
      <c r="J103" s="29"/>
      <c r="K103" s="27">
        <f t="shared" si="1"/>
        <v>6</v>
      </c>
      <c r="L103" s="50"/>
    </row>
    <row r="104" ht="15.75" customHeight="1">
      <c r="A104" s="26" t="s">
        <v>292</v>
      </c>
      <c r="B104" s="27" t="s">
        <v>199</v>
      </c>
      <c r="C104" s="46" t="s">
        <v>442</v>
      </c>
      <c r="D104" s="35" t="s">
        <v>453</v>
      </c>
      <c r="E104" s="35" t="s">
        <v>378</v>
      </c>
      <c r="F104" s="27">
        <f>2+2+1+4+1+1+2</f>
        <v>13</v>
      </c>
      <c r="G104" s="27">
        <f>1+4+4+3+3+5+3</f>
        <v>23</v>
      </c>
      <c r="H104" s="27">
        <f>1+4+4+3+4+4</f>
        <v>20</v>
      </c>
      <c r="I104" s="27">
        <f>1</f>
        <v>1</v>
      </c>
      <c r="J104" s="70">
        <v>11.0</v>
      </c>
      <c r="K104" s="27">
        <f t="shared" si="1"/>
        <v>68</v>
      </c>
      <c r="L104" s="50"/>
    </row>
    <row r="105" ht="15.75" customHeight="1">
      <c r="A105" s="26" t="s">
        <v>292</v>
      </c>
      <c r="B105" s="27" t="s">
        <v>200</v>
      </c>
      <c r="C105" s="46" t="s">
        <v>442</v>
      </c>
      <c r="D105" s="35" t="s">
        <v>445</v>
      </c>
      <c r="E105" s="35" t="s">
        <v>359</v>
      </c>
      <c r="F105" s="27">
        <f>1+1</f>
        <v>2</v>
      </c>
      <c r="G105" s="27"/>
      <c r="H105" s="27"/>
      <c r="I105" s="27"/>
      <c r="J105" s="29"/>
      <c r="K105" s="27">
        <f t="shared" si="1"/>
        <v>2</v>
      </c>
      <c r="L105" s="50"/>
    </row>
    <row r="106" ht="15.75" customHeight="1">
      <c r="A106" s="26" t="s">
        <v>292</v>
      </c>
      <c r="B106" s="27" t="s">
        <v>201</v>
      </c>
      <c r="C106" s="46" t="s">
        <v>442</v>
      </c>
      <c r="D106" s="35" t="s">
        <v>455</v>
      </c>
      <c r="E106" s="35" t="s">
        <v>342</v>
      </c>
      <c r="F106" s="27">
        <f>3</f>
        <v>3</v>
      </c>
      <c r="G106" s="27">
        <f>1</f>
        <v>1</v>
      </c>
      <c r="H106" s="27"/>
      <c r="I106" s="27"/>
      <c r="J106" s="29"/>
      <c r="K106" s="27">
        <f t="shared" si="1"/>
        <v>4</v>
      </c>
      <c r="L106" s="50"/>
    </row>
    <row r="107" ht="15.75" customHeight="1">
      <c r="A107" s="26" t="s">
        <v>293</v>
      </c>
      <c r="B107" s="27" t="s">
        <v>202</v>
      </c>
      <c r="C107" s="46" t="s">
        <v>563</v>
      </c>
      <c r="D107" s="35" t="s">
        <v>570</v>
      </c>
      <c r="E107" s="35" t="s">
        <v>359</v>
      </c>
      <c r="F107" s="27">
        <f>3+3+1+1+3+2+1+2+2+2+1</f>
        <v>21</v>
      </c>
      <c r="G107" s="27">
        <f>4+1+1+2+2+3+2+3+2+2</f>
        <v>22</v>
      </c>
      <c r="H107" s="27">
        <f>2+2+1+2+2+2+2+5+1</f>
        <v>19</v>
      </c>
      <c r="I107" s="27">
        <f>3+2+1+1+2+1+1</f>
        <v>11</v>
      </c>
      <c r="J107" s="70">
        <v>18.0</v>
      </c>
      <c r="K107" s="27">
        <f t="shared" si="1"/>
        <v>91</v>
      </c>
      <c r="L107" s="50"/>
    </row>
    <row r="108" ht="15.75" customHeight="1">
      <c r="A108" s="26" t="s">
        <v>293</v>
      </c>
      <c r="B108" s="27" t="s">
        <v>203</v>
      </c>
      <c r="C108" s="46" t="s">
        <v>563</v>
      </c>
      <c r="D108" s="35" t="s">
        <v>564</v>
      </c>
      <c r="E108" s="35" t="s">
        <v>359</v>
      </c>
      <c r="F108" s="27">
        <f t="shared" ref="F108:F109" si="10">1+1</f>
        <v>2</v>
      </c>
      <c r="G108" s="27">
        <f>2</f>
        <v>2</v>
      </c>
      <c r="H108" s="27"/>
      <c r="I108" s="27"/>
      <c r="J108" s="29"/>
      <c r="K108" s="27">
        <f t="shared" si="1"/>
        <v>4</v>
      </c>
      <c r="L108" s="50"/>
    </row>
    <row r="109" ht="15.75" customHeight="1">
      <c r="A109" s="26" t="s">
        <v>293</v>
      </c>
      <c r="B109" s="27" t="s">
        <v>204</v>
      </c>
      <c r="C109" s="46" t="s">
        <v>563</v>
      </c>
      <c r="D109" s="35" t="s">
        <v>565</v>
      </c>
      <c r="E109" s="35" t="s">
        <v>359</v>
      </c>
      <c r="F109" s="27">
        <f t="shared" si="10"/>
        <v>2</v>
      </c>
      <c r="G109" s="27">
        <f>5</f>
        <v>5</v>
      </c>
      <c r="H109" s="27">
        <f>1</f>
        <v>1</v>
      </c>
      <c r="I109" s="27"/>
      <c r="J109" s="29"/>
      <c r="K109" s="27">
        <f t="shared" si="1"/>
        <v>8</v>
      </c>
      <c r="L109" s="50"/>
    </row>
    <row r="110" ht="15.75" customHeight="1">
      <c r="A110" s="26" t="s">
        <v>293</v>
      </c>
      <c r="B110" s="27" t="s">
        <v>205</v>
      </c>
      <c r="C110" s="46" t="s">
        <v>563</v>
      </c>
      <c r="D110" s="35" t="s">
        <v>573</v>
      </c>
      <c r="E110" s="35" t="s">
        <v>422</v>
      </c>
      <c r="F110" s="27">
        <f>2</f>
        <v>2</v>
      </c>
      <c r="G110" s="27">
        <f>1+5+3</f>
        <v>9</v>
      </c>
      <c r="H110" s="27">
        <f>3</f>
        <v>3</v>
      </c>
      <c r="I110" s="27">
        <f>2</f>
        <v>2</v>
      </c>
      <c r="J110" s="70">
        <v>6.0</v>
      </c>
      <c r="K110" s="27">
        <f t="shared" si="1"/>
        <v>22</v>
      </c>
      <c r="L110" s="50"/>
    </row>
    <row r="111" ht="15.75" customHeight="1">
      <c r="A111" s="26" t="s">
        <v>297</v>
      </c>
      <c r="B111" s="27" t="s">
        <v>206</v>
      </c>
      <c r="C111" s="46" t="s">
        <v>387</v>
      </c>
      <c r="D111" s="35" t="s">
        <v>388</v>
      </c>
      <c r="E111" s="35" t="s">
        <v>342</v>
      </c>
      <c r="F111" s="27"/>
      <c r="G111" s="27"/>
      <c r="H111" s="27"/>
      <c r="I111" s="27"/>
      <c r="J111" s="29"/>
      <c r="K111" s="27">
        <f t="shared" si="1"/>
        <v>0</v>
      </c>
      <c r="L111" s="50"/>
    </row>
    <row r="112" ht="15.75" customHeight="1">
      <c r="A112" s="26" t="s">
        <v>297</v>
      </c>
      <c r="B112" s="27" t="s">
        <v>207</v>
      </c>
      <c r="C112" s="46" t="s">
        <v>387</v>
      </c>
      <c r="D112" s="35" t="s">
        <v>399</v>
      </c>
      <c r="E112" s="35" t="s">
        <v>342</v>
      </c>
      <c r="F112" s="27"/>
      <c r="G112" s="27"/>
      <c r="H112" s="27"/>
      <c r="I112" s="27"/>
      <c r="J112" s="29"/>
      <c r="K112" s="27">
        <f t="shared" si="1"/>
        <v>0</v>
      </c>
      <c r="L112" s="50"/>
    </row>
    <row r="113" ht="15.75" customHeight="1">
      <c r="A113" s="26" t="s">
        <v>297</v>
      </c>
      <c r="B113" s="27" t="s">
        <v>208</v>
      </c>
      <c r="C113" s="46" t="s">
        <v>387</v>
      </c>
      <c r="D113" s="35" t="s">
        <v>389</v>
      </c>
      <c r="E113" s="35" t="s">
        <v>342</v>
      </c>
      <c r="F113" s="27">
        <f>1</f>
        <v>1</v>
      </c>
      <c r="G113" s="27"/>
      <c r="H113" s="27">
        <f>1+1</f>
        <v>2</v>
      </c>
      <c r="I113" s="27">
        <f>2+1</f>
        <v>3</v>
      </c>
      <c r="J113" s="70">
        <v>1.0</v>
      </c>
      <c r="K113" s="27">
        <f t="shared" si="1"/>
        <v>7</v>
      </c>
      <c r="L113" s="50"/>
    </row>
    <row r="114" ht="15.75" customHeight="1">
      <c r="A114" s="26" t="s">
        <v>297</v>
      </c>
      <c r="B114" s="27" t="s">
        <v>209</v>
      </c>
      <c r="C114" s="46" t="s">
        <v>387</v>
      </c>
      <c r="D114" s="35" t="s">
        <v>400</v>
      </c>
      <c r="E114" s="35" t="s">
        <v>342</v>
      </c>
      <c r="F114" s="27">
        <f>1+1+1+1</f>
        <v>4</v>
      </c>
      <c r="G114" s="27">
        <f>1</f>
        <v>1</v>
      </c>
      <c r="H114" s="27"/>
      <c r="I114" s="27"/>
      <c r="J114" s="70">
        <v>2.0</v>
      </c>
      <c r="K114" s="27">
        <f t="shared" si="1"/>
        <v>7</v>
      </c>
      <c r="L114" s="50"/>
    </row>
    <row r="115" ht="15.75" customHeight="1">
      <c r="A115" s="26" t="s">
        <v>295</v>
      </c>
      <c r="B115" s="27" t="s">
        <v>210</v>
      </c>
      <c r="C115" s="46" t="s">
        <v>465</v>
      </c>
      <c r="D115" s="35" t="s">
        <v>466</v>
      </c>
      <c r="E115" s="35" t="s">
        <v>342</v>
      </c>
      <c r="F115" s="27">
        <f>1</f>
        <v>1</v>
      </c>
      <c r="G115" s="27">
        <f>2+1+1</f>
        <v>4</v>
      </c>
      <c r="H115" s="27"/>
      <c r="I115" s="27"/>
      <c r="J115" s="70">
        <v>8.0</v>
      </c>
      <c r="K115" s="27">
        <f t="shared" si="1"/>
        <v>13</v>
      </c>
      <c r="L115" s="50"/>
    </row>
    <row r="116" ht="15.75" customHeight="1">
      <c r="A116" s="26" t="s">
        <v>295</v>
      </c>
      <c r="B116" s="27" t="s">
        <v>211</v>
      </c>
      <c r="C116" s="46" t="s">
        <v>465</v>
      </c>
      <c r="D116" s="35" t="s">
        <v>476</v>
      </c>
      <c r="E116" s="35" t="s">
        <v>342</v>
      </c>
      <c r="F116" s="27"/>
      <c r="G116" s="27"/>
      <c r="H116" s="27"/>
      <c r="I116" s="27"/>
      <c r="J116" s="29"/>
      <c r="K116" s="27">
        <f t="shared" si="1"/>
        <v>0</v>
      </c>
      <c r="L116" s="50"/>
    </row>
    <row r="117" ht="15.75" customHeight="1">
      <c r="A117" s="26" t="s">
        <v>295</v>
      </c>
      <c r="B117" s="27" t="s">
        <v>212</v>
      </c>
      <c r="C117" s="46" t="s">
        <v>465</v>
      </c>
      <c r="D117" s="35" t="s">
        <v>467</v>
      </c>
      <c r="E117" s="35" t="s">
        <v>342</v>
      </c>
      <c r="F117" s="27">
        <f>2</f>
        <v>2</v>
      </c>
      <c r="G117" s="27"/>
      <c r="H117" s="27"/>
      <c r="I117" s="27"/>
      <c r="J117" s="29"/>
      <c r="K117" s="27">
        <f t="shared" si="1"/>
        <v>2</v>
      </c>
      <c r="L117" s="50"/>
    </row>
    <row r="118" ht="15.75" customHeight="1">
      <c r="A118" s="26" t="s">
        <v>295</v>
      </c>
      <c r="B118" s="27" t="s">
        <v>213</v>
      </c>
      <c r="C118" s="46" t="s">
        <v>465</v>
      </c>
      <c r="D118" s="35" t="s">
        <v>477</v>
      </c>
      <c r="E118" s="35" t="s">
        <v>342</v>
      </c>
      <c r="F118" s="27"/>
      <c r="G118" s="27"/>
      <c r="H118" s="27"/>
      <c r="I118" s="27"/>
      <c r="J118" s="29"/>
      <c r="K118" s="27">
        <f t="shared" si="1"/>
        <v>0</v>
      </c>
      <c r="L118" s="50"/>
    </row>
    <row r="119" ht="15.75" customHeight="1">
      <c r="A119" s="26" t="s">
        <v>287</v>
      </c>
      <c r="B119" s="27" t="s">
        <v>214</v>
      </c>
      <c r="C119" s="46" t="s">
        <v>539</v>
      </c>
      <c r="D119" s="35" t="s">
        <v>550</v>
      </c>
      <c r="E119" s="35" t="s">
        <v>342</v>
      </c>
      <c r="F119" s="27">
        <f>1+5+3+2+2+1</f>
        <v>14</v>
      </c>
      <c r="G119" s="27"/>
      <c r="H119" s="27">
        <f>3+3+4</f>
        <v>10</v>
      </c>
      <c r="I119" s="27"/>
      <c r="J119" s="29"/>
      <c r="K119" s="27">
        <f t="shared" si="1"/>
        <v>24</v>
      </c>
      <c r="L119" s="50"/>
    </row>
    <row r="120" ht="15.75" customHeight="1">
      <c r="A120" s="26" t="s">
        <v>287</v>
      </c>
      <c r="B120" s="27" t="s">
        <v>215</v>
      </c>
      <c r="C120" s="46" t="s">
        <v>539</v>
      </c>
      <c r="D120" s="35" t="s">
        <v>540</v>
      </c>
      <c r="E120" s="35" t="s">
        <v>359</v>
      </c>
      <c r="F120" s="27">
        <f>2+3</f>
        <v>5</v>
      </c>
      <c r="G120" s="27"/>
      <c r="H120" s="27">
        <f>5</f>
        <v>5</v>
      </c>
      <c r="I120" s="27"/>
      <c r="J120" s="29"/>
      <c r="K120" s="27">
        <f t="shared" si="1"/>
        <v>10</v>
      </c>
      <c r="L120" s="50"/>
    </row>
    <row r="121" ht="15.75" customHeight="1">
      <c r="A121" s="26" t="s">
        <v>287</v>
      </c>
      <c r="B121" s="27" t="s">
        <v>216</v>
      </c>
      <c r="C121" s="46" t="s">
        <v>539</v>
      </c>
      <c r="D121" s="35" t="s">
        <v>541</v>
      </c>
      <c r="E121" s="35" t="s">
        <v>342</v>
      </c>
      <c r="F121" s="27"/>
      <c r="G121" s="27"/>
      <c r="H121" s="27">
        <v>2.0</v>
      </c>
      <c r="I121" s="27"/>
      <c r="J121" s="29"/>
      <c r="K121" s="27">
        <f t="shared" si="1"/>
        <v>2</v>
      </c>
      <c r="L121" s="50"/>
    </row>
    <row r="122" ht="15.75" customHeight="1">
      <c r="A122" s="26" t="s">
        <v>287</v>
      </c>
      <c r="B122" s="27" t="s">
        <v>217</v>
      </c>
      <c r="C122" s="46" t="s">
        <v>539</v>
      </c>
      <c r="D122" s="35" t="s">
        <v>551</v>
      </c>
      <c r="E122" s="35" t="s">
        <v>342</v>
      </c>
      <c r="F122" s="27">
        <f>1</f>
        <v>1</v>
      </c>
      <c r="G122" s="27"/>
      <c r="H122" s="27"/>
      <c r="I122" s="27"/>
      <c r="J122" s="29"/>
      <c r="K122" s="27">
        <f t="shared" si="1"/>
        <v>1</v>
      </c>
      <c r="L122" s="50"/>
    </row>
    <row r="123" ht="15.75" customHeight="1">
      <c r="A123" s="26" t="s">
        <v>291</v>
      </c>
      <c r="B123" s="27" t="s">
        <v>218</v>
      </c>
      <c r="C123" s="46" t="s">
        <v>577</v>
      </c>
      <c r="D123" s="35" t="s">
        <v>585</v>
      </c>
      <c r="E123" s="35" t="s">
        <v>342</v>
      </c>
      <c r="F123" s="27">
        <f>1+2</f>
        <v>3</v>
      </c>
      <c r="G123" s="27">
        <f>1</f>
        <v>1</v>
      </c>
      <c r="H123" s="27"/>
      <c r="I123" s="27">
        <f>1</f>
        <v>1</v>
      </c>
      <c r="J123" s="29"/>
      <c r="K123" s="27">
        <f t="shared" si="1"/>
        <v>5</v>
      </c>
      <c r="L123" s="50"/>
    </row>
    <row r="124" ht="15.75" customHeight="1">
      <c r="A124" s="26" t="s">
        <v>291</v>
      </c>
      <c r="B124" s="27" t="s">
        <v>219</v>
      </c>
      <c r="C124" s="46" t="s">
        <v>577</v>
      </c>
      <c r="D124" s="35" t="s">
        <v>578</v>
      </c>
      <c r="E124" s="35" t="s">
        <v>359</v>
      </c>
      <c r="F124" s="27"/>
      <c r="G124" s="27"/>
      <c r="H124" s="27"/>
      <c r="I124" s="27"/>
      <c r="J124" s="29"/>
      <c r="K124" s="27">
        <f t="shared" si="1"/>
        <v>0</v>
      </c>
      <c r="L124" s="50"/>
    </row>
    <row r="125" ht="15.75" customHeight="1">
      <c r="A125" s="26" t="s">
        <v>291</v>
      </c>
      <c r="B125" s="27" t="s">
        <v>220</v>
      </c>
      <c r="C125" s="46" t="s">
        <v>577</v>
      </c>
      <c r="D125" s="35" t="s">
        <v>579</v>
      </c>
      <c r="E125" s="35" t="s">
        <v>342</v>
      </c>
      <c r="F125" s="27">
        <f>1+1</f>
        <v>2</v>
      </c>
      <c r="G125" s="27">
        <f>2</f>
        <v>2</v>
      </c>
      <c r="H125" s="27">
        <f>1</f>
        <v>1</v>
      </c>
      <c r="I125" s="27">
        <f>2</f>
        <v>2</v>
      </c>
      <c r="J125" s="70">
        <v>4.0</v>
      </c>
      <c r="K125" s="27">
        <f t="shared" si="1"/>
        <v>11</v>
      </c>
      <c r="L125" s="50"/>
    </row>
    <row r="126" ht="15.75" customHeight="1">
      <c r="A126" s="26" t="s">
        <v>291</v>
      </c>
      <c r="B126" s="27" t="s">
        <v>221</v>
      </c>
      <c r="C126" s="46" t="s">
        <v>577</v>
      </c>
      <c r="D126" s="35" t="s">
        <v>586</v>
      </c>
      <c r="E126" s="35" t="s">
        <v>342</v>
      </c>
      <c r="F126" s="27"/>
      <c r="G126" s="27"/>
      <c r="H126" s="27"/>
      <c r="I126" s="27"/>
      <c r="J126" s="29"/>
      <c r="K126" s="27">
        <f t="shared" si="1"/>
        <v>0</v>
      </c>
      <c r="L126" s="50"/>
    </row>
    <row r="127" ht="15.75" customHeight="1">
      <c r="A127" s="26" t="s">
        <v>291</v>
      </c>
      <c r="B127" s="27" t="s">
        <v>222</v>
      </c>
      <c r="C127" s="46" t="s">
        <v>580</v>
      </c>
      <c r="D127" s="35" t="s">
        <v>588</v>
      </c>
      <c r="E127" s="35" t="s">
        <v>359</v>
      </c>
      <c r="F127" s="27">
        <f>1</f>
        <v>1</v>
      </c>
      <c r="G127" s="27"/>
      <c r="H127" s="27">
        <f>1+1</f>
        <v>2</v>
      </c>
      <c r="I127" s="27"/>
      <c r="J127" s="29"/>
      <c r="K127" s="27">
        <f t="shared" si="1"/>
        <v>3</v>
      </c>
      <c r="L127" s="50"/>
    </row>
    <row r="128" ht="15.75" customHeight="1">
      <c r="A128" s="26" t="s">
        <v>291</v>
      </c>
      <c r="B128" s="27" t="s">
        <v>223</v>
      </c>
      <c r="C128" s="46" t="s">
        <v>580</v>
      </c>
      <c r="D128" s="35" t="s">
        <v>581</v>
      </c>
      <c r="E128" s="35" t="s">
        <v>359</v>
      </c>
      <c r="F128" s="27"/>
      <c r="G128" s="27"/>
      <c r="H128" s="27"/>
      <c r="I128" s="27"/>
      <c r="J128" s="29"/>
      <c r="K128" s="27">
        <f t="shared" si="1"/>
        <v>0</v>
      </c>
      <c r="L128" s="50"/>
    </row>
    <row r="129" ht="15.75" customHeight="1">
      <c r="A129" s="26" t="s">
        <v>291</v>
      </c>
      <c r="B129" s="27" t="s">
        <v>224</v>
      </c>
      <c r="C129" s="46" t="s">
        <v>580</v>
      </c>
      <c r="D129" s="35" t="s">
        <v>582</v>
      </c>
      <c r="E129" s="35" t="s">
        <v>359</v>
      </c>
      <c r="F129" s="27">
        <f>1</f>
        <v>1</v>
      </c>
      <c r="G129" s="27"/>
      <c r="H129" s="27"/>
      <c r="I129" s="27">
        <f>5</f>
        <v>5</v>
      </c>
      <c r="J129" s="70">
        <v>2.0</v>
      </c>
      <c r="K129" s="27">
        <f t="shared" si="1"/>
        <v>8</v>
      </c>
      <c r="L129" s="50"/>
    </row>
    <row r="130" ht="15.75" customHeight="1">
      <c r="A130" s="26" t="s">
        <v>291</v>
      </c>
      <c r="B130" s="27" t="s">
        <v>225</v>
      </c>
      <c r="C130" s="46" t="s">
        <v>580</v>
      </c>
      <c r="D130" s="35" t="s">
        <v>589</v>
      </c>
      <c r="E130" s="35" t="s">
        <v>359</v>
      </c>
      <c r="F130" s="27"/>
      <c r="G130" s="27"/>
      <c r="H130" s="27"/>
      <c r="I130" s="27"/>
      <c r="J130" s="29"/>
      <c r="K130" s="27">
        <f t="shared" si="1"/>
        <v>0</v>
      </c>
      <c r="L130" s="50"/>
    </row>
    <row r="131" ht="15.75" customHeight="1">
      <c r="A131" s="26" t="s">
        <v>287</v>
      </c>
      <c r="B131" s="27" t="s">
        <v>226</v>
      </c>
      <c r="C131" s="46" t="s">
        <v>542</v>
      </c>
      <c r="D131" s="35" t="s">
        <v>552</v>
      </c>
      <c r="E131" s="35" t="s">
        <v>342</v>
      </c>
      <c r="F131" s="27">
        <f>1+1+2+2+2</f>
        <v>8</v>
      </c>
      <c r="G131" s="27">
        <f>1+1</f>
        <v>2</v>
      </c>
      <c r="H131" s="27"/>
      <c r="I131" s="27"/>
      <c r="J131" s="29"/>
      <c r="K131" s="27">
        <f t="shared" si="1"/>
        <v>10</v>
      </c>
      <c r="L131" s="50"/>
    </row>
    <row r="132" ht="15.75" customHeight="1">
      <c r="A132" s="26" t="s">
        <v>287</v>
      </c>
      <c r="B132" s="27" t="s">
        <v>227</v>
      </c>
      <c r="C132" s="46" t="s">
        <v>542</v>
      </c>
      <c r="D132" s="35" t="s">
        <v>543</v>
      </c>
      <c r="E132" s="35" t="s">
        <v>342</v>
      </c>
      <c r="F132" s="27"/>
      <c r="G132" s="27"/>
      <c r="H132" s="27"/>
      <c r="I132" s="27"/>
      <c r="J132" s="29"/>
      <c r="K132" s="27">
        <f t="shared" si="1"/>
        <v>0</v>
      </c>
      <c r="L132" s="50"/>
    </row>
    <row r="133" ht="15.75" customHeight="1">
      <c r="A133" s="26" t="s">
        <v>287</v>
      </c>
      <c r="B133" s="27" t="s">
        <v>228</v>
      </c>
      <c r="C133" s="46" t="s">
        <v>542</v>
      </c>
      <c r="D133" s="35" t="s">
        <v>544</v>
      </c>
      <c r="E133" s="35" t="s">
        <v>342</v>
      </c>
      <c r="F133" s="27"/>
      <c r="G133" s="27">
        <f>1</f>
        <v>1</v>
      </c>
      <c r="H133" s="27"/>
      <c r="I133" s="27"/>
      <c r="J133" s="29"/>
      <c r="K133" s="27">
        <f t="shared" si="1"/>
        <v>1</v>
      </c>
      <c r="L133" s="50"/>
    </row>
    <row r="134" ht="15.75" customHeight="1">
      <c r="A134" s="26" t="s">
        <v>287</v>
      </c>
      <c r="B134" s="27" t="s">
        <v>229</v>
      </c>
      <c r="C134" s="46" t="s">
        <v>542</v>
      </c>
      <c r="D134" s="35" t="s">
        <v>553</v>
      </c>
      <c r="E134" s="35" t="s">
        <v>342</v>
      </c>
      <c r="F134" s="27"/>
      <c r="G134" s="27"/>
      <c r="H134" s="27">
        <f>3</f>
        <v>3</v>
      </c>
      <c r="I134" s="27"/>
      <c r="J134" s="29"/>
      <c r="K134" s="27">
        <f t="shared" si="1"/>
        <v>3</v>
      </c>
      <c r="L134" s="50"/>
    </row>
    <row r="135" ht="15.75" customHeight="1">
      <c r="A135" s="26" t="s">
        <v>287</v>
      </c>
      <c r="B135" s="27" t="s">
        <v>230</v>
      </c>
      <c r="C135" s="46" t="s">
        <v>546</v>
      </c>
      <c r="D135" s="35" t="s">
        <v>555</v>
      </c>
      <c r="E135" s="35" t="s">
        <v>342</v>
      </c>
      <c r="F135" s="27"/>
      <c r="G135" s="27"/>
      <c r="H135" s="27"/>
      <c r="I135" s="27"/>
      <c r="J135" s="29"/>
      <c r="K135" s="27">
        <f t="shared" si="1"/>
        <v>0</v>
      </c>
      <c r="L135" s="50"/>
    </row>
    <row r="136" ht="15.75" customHeight="1">
      <c r="A136" s="26" t="s">
        <v>287</v>
      </c>
      <c r="B136" s="27" t="s">
        <v>231</v>
      </c>
      <c r="C136" s="46" t="s">
        <v>546</v>
      </c>
      <c r="D136" s="35" t="s">
        <v>547</v>
      </c>
      <c r="E136" s="35" t="s">
        <v>342</v>
      </c>
      <c r="F136" s="27">
        <f>1</f>
        <v>1</v>
      </c>
      <c r="G136" s="27"/>
      <c r="H136" s="27"/>
      <c r="I136" s="27"/>
      <c r="J136" s="29"/>
      <c r="K136" s="27">
        <f t="shared" si="1"/>
        <v>1</v>
      </c>
      <c r="L136" s="50"/>
    </row>
    <row r="137" ht="15.75" customHeight="1">
      <c r="A137" s="26" t="s">
        <v>287</v>
      </c>
      <c r="B137" s="27" t="s">
        <v>232</v>
      </c>
      <c r="C137" s="46" t="s">
        <v>546</v>
      </c>
      <c r="D137" s="35" t="s">
        <v>549</v>
      </c>
      <c r="E137" s="35" t="s">
        <v>342</v>
      </c>
      <c r="F137" s="27"/>
      <c r="G137" s="27"/>
      <c r="H137" s="27"/>
      <c r="I137" s="27"/>
      <c r="J137" s="29"/>
      <c r="K137" s="27">
        <f t="shared" si="1"/>
        <v>0</v>
      </c>
      <c r="L137" s="50"/>
    </row>
    <row r="138" ht="15.75" customHeight="1">
      <c r="A138" s="26" t="s">
        <v>287</v>
      </c>
      <c r="B138" s="27" t="s">
        <v>233</v>
      </c>
      <c r="C138" s="46" t="s">
        <v>546</v>
      </c>
      <c r="D138" s="35" t="s">
        <v>556</v>
      </c>
      <c r="E138" s="35" t="s">
        <v>342</v>
      </c>
      <c r="F138" s="27"/>
      <c r="G138" s="27"/>
      <c r="H138" s="27"/>
      <c r="I138" s="27"/>
      <c r="J138" s="29"/>
      <c r="K138" s="27">
        <f t="shared" si="1"/>
        <v>0</v>
      </c>
      <c r="L138" s="50"/>
    </row>
    <row r="139" ht="15.75" customHeight="1">
      <c r="A139" s="26" t="s">
        <v>286</v>
      </c>
      <c r="B139" s="27" t="s">
        <v>234</v>
      </c>
      <c r="C139" s="46" t="s">
        <v>407</v>
      </c>
      <c r="D139" s="35" t="s">
        <v>408</v>
      </c>
      <c r="E139" s="35" t="s">
        <v>342</v>
      </c>
      <c r="F139" s="27"/>
      <c r="G139" s="27"/>
      <c r="H139" s="27"/>
      <c r="I139" s="27"/>
      <c r="J139" s="29"/>
      <c r="K139" s="27">
        <f t="shared" si="1"/>
        <v>0</v>
      </c>
      <c r="L139" s="50"/>
    </row>
    <row r="140" ht="15.75" customHeight="1">
      <c r="A140" s="26" t="s">
        <v>286</v>
      </c>
      <c r="B140" s="27" t="s">
        <v>235</v>
      </c>
      <c r="C140" s="46" t="s">
        <v>407</v>
      </c>
      <c r="D140" s="35" t="s">
        <v>416</v>
      </c>
      <c r="E140" s="35" t="s">
        <v>383</v>
      </c>
      <c r="F140" s="27">
        <f>1+2+2+1+2+2+5+3+1+4+1+4+1+5+3</f>
        <v>37</v>
      </c>
      <c r="G140" s="27">
        <f>2+4+3+1+2+4+2+3+3+2</f>
        <v>26</v>
      </c>
      <c r="H140" s="27">
        <f>3+3+2+3+5+3</f>
        <v>19</v>
      </c>
      <c r="I140" s="27">
        <f>3+5+1+5+4+1+4+4</f>
        <v>27</v>
      </c>
      <c r="J140" s="70">
        <v>12.0</v>
      </c>
      <c r="K140" s="27">
        <f t="shared" si="1"/>
        <v>121</v>
      </c>
      <c r="L140" s="50"/>
    </row>
    <row r="141" ht="15.75" customHeight="1">
      <c r="A141" s="26" t="s">
        <v>286</v>
      </c>
      <c r="B141" s="27" t="s">
        <v>236</v>
      </c>
      <c r="C141" s="46" t="s">
        <v>407</v>
      </c>
      <c r="D141" s="35" t="s">
        <v>409</v>
      </c>
      <c r="E141" s="35" t="s">
        <v>359</v>
      </c>
      <c r="F141" s="27"/>
      <c r="G141" s="27"/>
      <c r="H141" s="27"/>
      <c r="I141" s="27"/>
      <c r="J141" s="29"/>
      <c r="K141" s="27">
        <f t="shared" si="1"/>
        <v>0</v>
      </c>
      <c r="L141" s="50"/>
    </row>
    <row r="142" ht="15.75" customHeight="1">
      <c r="A142" s="26" t="s">
        <v>286</v>
      </c>
      <c r="B142" s="27" t="s">
        <v>237</v>
      </c>
      <c r="C142" s="46" t="s">
        <v>407</v>
      </c>
      <c r="D142" s="35" t="s">
        <v>417</v>
      </c>
      <c r="E142" s="35" t="s">
        <v>342</v>
      </c>
      <c r="F142" s="27">
        <f>1</f>
        <v>1</v>
      </c>
      <c r="G142" s="27"/>
      <c r="H142" s="27"/>
      <c r="I142" s="27"/>
      <c r="J142" s="29"/>
      <c r="K142" s="27">
        <f t="shared" si="1"/>
        <v>1</v>
      </c>
      <c r="L142" s="50"/>
    </row>
    <row r="143" ht="15.75" customHeight="1">
      <c r="A143" s="26" t="s">
        <v>297</v>
      </c>
      <c r="B143" s="27" t="s">
        <v>238</v>
      </c>
      <c r="C143" s="46" t="s">
        <v>390</v>
      </c>
      <c r="D143" s="35" t="s">
        <v>391</v>
      </c>
      <c r="E143" s="35" t="s">
        <v>342</v>
      </c>
      <c r="F143" s="27"/>
      <c r="G143" s="27"/>
      <c r="H143" s="27"/>
      <c r="I143" s="27"/>
      <c r="J143" s="29"/>
      <c r="K143" s="27">
        <f t="shared" si="1"/>
        <v>0</v>
      </c>
      <c r="L143" s="50"/>
    </row>
    <row r="144" ht="15.75" customHeight="1">
      <c r="A144" s="26" t="s">
        <v>297</v>
      </c>
      <c r="B144" s="27" t="s">
        <v>239</v>
      </c>
      <c r="C144" s="46" t="s">
        <v>390</v>
      </c>
      <c r="D144" s="35" t="s">
        <v>402</v>
      </c>
      <c r="E144" s="35" t="s">
        <v>342</v>
      </c>
      <c r="F144" s="27">
        <f>1</f>
        <v>1</v>
      </c>
      <c r="G144" s="27"/>
      <c r="H144" s="27">
        <f>2</f>
        <v>2</v>
      </c>
      <c r="I144" s="27"/>
      <c r="J144" s="29"/>
      <c r="K144" s="27">
        <f t="shared" si="1"/>
        <v>3</v>
      </c>
      <c r="L144" s="50"/>
    </row>
    <row r="145" ht="15.75" customHeight="1">
      <c r="A145" s="26" t="s">
        <v>297</v>
      </c>
      <c r="B145" s="27" t="s">
        <v>240</v>
      </c>
      <c r="C145" s="46" t="s">
        <v>390</v>
      </c>
      <c r="D145" s="35" t="s">
        <v>394</v>
      </c>
      <c r="E145" s="35" t="s">
        <v>342</v>
      </c>
      <c r="F145" s="27">
        <f>2+1+1+1+1+2</f>
        <v>8</v>
      </c>
      <c r="G145" s="27">
        <f>2+1+1+1</f>
        <v>5</v>
      </c>
      <c r="H145" s="27">
        <f>3</f>
        <v>3</v>
      </c>
      <c r="I145" s="27">
        <f>1</f>
        <v>1</v>
      </c>
      <c r="J145" s="70">
        <v>2.0</v>
      </c>
      <c r="K145" s="27">
        <f t="shared" si="1"/>
        <v>19</v>
      </c>
      <c r="L145" s="50"/>
    </row>
    <row r="146" ht="15.75" customHeight="1">
      <c r="A146" s="26" t="s">
        <v>297</v>
      </c>
      <c r="B146" s="27" t="s">
        <v>241</v>
      </c>
      <c r="C146" s="46" t="s">
        <v>390</v>
      </c>
      <c r="D146" s="35" t="s">
        <v>404</v>
      </c>
      <c r="E146" s="35" t="s">
        <v>342</v>
      </c>
      <c r="F146" s="27"/>
      <c r="G146" s="27"/>
      <c r="H146" s="27"/>
      <c r="I146" s="27"/>
      <c r="J146" s="29"/>
      <c r="K146" s="27">
        <f t="shared" si="1"/>
        <v>0</v>
      </c>
      <c r="L146" s="50"/>
    </row>
    <row r="147" ht="15.75" customHeight="1">
      <c r="A147" s="26" t="s">
        <v>297</v>
      </c>
      <c r="B147" s="27" t="s">
        <v>242</v>
      </c>
      <c r="C147" s="46" t="s">
        <v>396</v>
      </c>
      <c r="D147" s="35" t="s">
        <v>397</v>
      </c>
      <c r="E147" s="35" t="s">
        <v>342</v>
      </c>
      <c r="F147" s="27"/>
      <c r="G147" s="27"/>
      <c r="H147" s="27"/>
      <c r="I147" s="27"/>
      <c r="J147" s="29"/>
      <c r="K147" s="27">
        <f t="shared" si="1"/>
        <v>0</v>
      </c>
      <c r="L147" s="50"/>
    </row>
    <row r="148" ht="15.75" customHeight="1">
      <c r="A148" s="26" t="s">
        <v>297</v>
      </c>
      <c r="B148" s="27" t="s">
        <v>243</v>
      </c>
      <c r="C148" s="46" t="s">
        <v>396</v>
      </c>
      <c r="D148" s="35" t="s">
        <v>398</v>
      </c>
      <c r="E148" s="35" t="s">
        <v>342</v>
      </c>
      <c r="F148" s="27"/>
      <c r="G148" s="27"/>
      <c r="H148" s="27"/>
      <c r="I148" s="27"/>
      <c r="J148" s="29"/>
      <c r="K148" s="27">
        <f t="shared" si="1"/>
        <v>0</v>
      </c>
      <c r="L148" s="50"/>
    </row>
    <row r="149" ht="15.75" customHeight="1">
      <c r="A149" s="26" t="s">
        <v>297</v>
      </c>
      <c r="B149" s="27" t="s">
        <v>244</v>
      </c>
      <c r="C149" s="46" t="s">
        <v>396</v>
      </c>
      <c r="D149" s="35" t="s">
        <v>405</v>
      </c>
      <c r="E149" s="35" t="s">
        <v>378</v>
      </c>
      <c r="F149" s="27">
        <f>4+1+1+5+1+2+1+3</f>
        <v>18</v>
      </c>
      <c r="G149" s="27"/>
      <c r="H149" s="27"/>
      <c r="I149" s="27"/>
      <c r="J149" s="29"/>
      <c r="K149" s="27">
        <f t="shared" si="1"/>
        <v>18</v>
      </c>
      <c r="L149" s="50"/>
    </row>
    <row r="150" ht="15.75" customHeight="1">
      <c r="A150" s="26" t="s">
        <v>297</v>
      </c>
      <c r="B150" s="27" t="s">
        <v>245</v>
      </c>
      <c r="C150" s="46" t="s">
        <v>396</v>
      </c>
      <c r="D150" s="35"/>
      <c r="E150" s="35"/>
      <c r="F150" s="27"/>
      <c r="G150" s="27"/>
      <c r="H150" s="27"/>
      <c r="I150" s="27"/>
      <c r="J150" s="29"/>
      <c r="K150" s="27">
        <f t="shared" si="1"/>
        <v>0</v>
      </c>
      <c r="L150" s="50"/>
    </row>
    <row r="151" ht="15.75" customHeight="1">
      <c r="A151" s="26" t="s">
        <v>294</v>
      </c>
      <c r="B151" s="27" t="s">
        <v>246</v>
      </c>
      <c r="C151" s="46" t="s">
        <v>478</v>
      </c>
      <c r="D151" s="35" t="s">
        <v>487</v>
      </c>
      <c r="E151" s="35" t="s">
        <v>359</v>
      </c>
      <c r="F151" s="27"/>
      <c r="G151" s="27"/>
      <c r="H151" s="27"/>
      <c r="I151" s="27"/>
      <c r="J151" s="29"/>
      <c r="K151" s="27">
        <f t="shared" si="1"/>
        <v>0</v>
      </c>
      <c r="L151" s="50"/>
    </row>
    <row r="152" ht="15.75" customHeight="1">
      <c r="A152" s="26" t="s">
        <v>294</v>
      </c>
      <c r="B152" s="27" t="s">
        <v>247</v>
      </c>
      <c r="C152" s="46" t="s">
        <v>478</v>
      </c>
      <c r="D152" s="35" t="s">
        <v>479</v>
      </c>
      <c r="E152" s="35" t="s">
        <v>342</v>
      </c>
      <c r="F152" s="27">
        <f>1</f>
        <v>1</v>
      </c>
      <c r="G152" s="27"/>
      <c r="H152" s="27"/>
      <c r="I152" s="27"/>
      <c r="J152" s="29"/>
      <c r="K152" s="27">
        <f t="shared" si="1"/>
        <v>1</v>
      </c>
      <c r="L152" s="50"/>
    </row>
    <row r="153" ht="15.75" customHeight="1">
      <c r="A153" s="26" t="s">
        <v>294</v>
      </c>
      <c r="B153" s="27" t="s">
        <v>248</v>
      </c>
      <c r="C153" s="46" t="s">
        <v>478</v>
      </c>
      <c r="D153" s="35" t="s">
        <v>481</v>
      </c>
      <c r="E153" s="35" t="s">
        <v>342</v>
      </c>
      <c r="F153" s="27">
        <f>5+4</f>
        <v>9</v>
      </c>
      <c r="G153" s="27">
        <f>4</f>
        <v>4</v>
      </c>
      <c r="H153" s="27"/>
      <c r="I153" s="27"/>
      <c r="J153" s="70">
        <v>4.0</v>
      </c>
      <c r="K153" s="27">
        <f t="shared" si="1"/>
        <v>17</v>
      </c>
      <c r="L153" s="50"/>
    </row>
    <row r="154" ht="15.75" customHeight="1">
      <c r="A154" s="26" t="s">
        <v>294</v>
      </c>
      <c r="B154" s="27" t="s">
        <v>249</v>
      </c>
      <c r="C154" s="46" t="s">
        <v>478</v>
      </c>
      <c r="D154" s="35" t="s">
        <v>488</v>
      </c>
      <c r="E154" s="35" t="s">
        <v>359</v>
      </c>
      <c r="F154" s="27"/>
      <c r="G154" s="27"/>
      <c r="H154" s="27"/>
      <c r="I154" s="27"/>
      <c r="J154" s="29"/>
      <c r="K154" s="27">
        <f t="shared" si="1"/>
        <v>0</v>
      </c>
      <c r="L154" s="50"/>
    </row>
    <row r="155" ht="15.75" customHeight="1">
      <c r="A155" s="26" t="s">
        <v>286</v>
      </c>
      <c r="B155" s="27" t="s">
        <v>250</v>
      </c>
      <c r="C155" s="46" t="s">
        <v>410</v>
      </c>
      <c r="D155" s="35" t="s">
        <v>418</v>
      </c>
      <c r="E155" s="35" t="s">
        <v>359</v>
      </c>
      <c r="F155" s="27">
        <f>1</f>
        <v>1</v>
      </c>
      <c r="G155" s="27"/>
      <c r="H155" s="27"/>
      <c r="I155" s="27"/>
      <c r="J155" s="29"/>
      <c r="K155" s="27">
        <f t="shared" si="1"/>
        <v>1</v>
      </c>
      <c r="L155" s="50"/>
    </row>
    <row r="156" ht="15.75" customHeight="1">
      <c r="A156" s="26" t="s">
        <v>286</v>
      </c>
      <c r="B156" s="27" t="s">
        <v>251</v>
      </c>
      <c r="C156" s="46" t="s">
        <v>410</v>
      </c>
      <c r="D156" s="35" t="s">
        <v>411</v>
      </c>
      <c r="E156" s="35" t="s">
        <v>359</v>
      </c>
      <c r="F156" s="27"/>
      <c r="G156" s="27"/>
      <c r="H156" s="27"/>
      <c r="I156" s="27"/>
      <c r="J156" s="29"/>
      <c r="K156" s="27">
        <f t="shared" si="1"/>
        <v>0</v>
      </c>
      <c r="L156" s="50"/>
    </row>
    <row r="157" ht="15.75" customHeight="1">
      <c r="A157" s="26" t="s">
        <v>286</v>
      </c>
      <c r="B157" s="27" t="s">
        <v>252</v>
      </c>
      <c r="C157" s="46" t="s">
        <v>410</v>
      </c>
      <c r="D157" s="35" t="s">
        <v>412</v>
      </c>
      <c r="E157" s="35" t="s">
        <v>342</v>
      </c>
      <c r="F157" s="27"/>
      <c r="G157" s="27"/>
      <c r="H157" s="27">
        <f>1</f>
        <v>1</v>
      </c>
      <c r="I157" s="27"/>
      <c r="J157" s="29"/>
      <c r="K157" s="27">
        <f t="shared" si="1"/>
        <v>1</v>
      </c>
      <c r="L157" s="50"/>
    </row>
    <row r="158" ht="15.75" customHeight="1">
      <c r="A158" s="26" t="s">
        <v>286</v>
      </c>
      <c r="B158" s="27" t="s">
        <v>253</v>
      </c>
      <c r="C158" s="46" t="s">
        <v>410</v>
      </c>
      <c r="D158" s="35" t="s">
        <v>419</v>
      </c>
      <c r="E158" s="35" t="s">
        <v>359</v>
      </c>
      <c r="F158" s="27">
        <f>2+1+3+1+1+1+3</f>
        <v>12</v>
      </c>
      <c r="G158" s="27">
        <f>2+1+1+3</f>
        <v>7</v>
      </c>
      <c r="H158" s="27">
        <f>3+2+5+4+1</f>
        <v>15</v>
      </c>
      <c r="I158" s="27"/>
      <c r="J158" s="70">
        <v>9.0</v>
      </c>
      <c r="K158" s="27">
        <f t="shared" si="1"/>
        <v>43</v>
      </c>
      <c r="L158" s="50"/>
    </row>
    <row r="159" ht="15.75" customHeight="1">
      <c r="A159" s="26" t="s">
        <v>286</v>
      </c>
      <c r="B159" s="27" t="s">
        <v>254</v>
      </c>
      <c r="C159" s="46" t="s">
        <v>413</v>
      </c>
      <c r="D159" s="35" t="s">
        <v>420</v>
      </c>
      <c r="E159" s="35" t="s">
        <v>359</v>
      </c>
      <c r="F159" s="27">
        <f>3+2+1+2+2</f>
        <v>10</v>
      </c>
      <c r="G159" s="27">
        <f>2</f>
        <v>2</v>
      </c>
      <c r="H159" s="27">
        <f>4+2+2+3+3</f>
        <v>14</v>
      </c>
      <c r="I159" s="27">
        <f>3+2</f>
        <v>5</v>
      </c>
      <c r="J159" s="70">
        <v>6.0</v>
      </c>
      <c r="K159" s="27">
        <f t="shared" si="1"/>
        <v>37</v>
      </c>
      <c r="L159" s="50"/>
    </row>
    <row r="160" ht="15.75" customHeight="1">
      <c r="A160" s="26" t="s">
        <v>286</v>
      </c>
      <c r="B160" s="27" t="s">
        <v>255</v>
      </c>
      <c r="C160" s="46" t="s">
        <v>413</v>
      </c>
      <c r="D160" s="35" t="s">
        <v>414</v>
      </c>
      <c r="E160" s="35" t="s">
        <v>359</v>
      </c>
      <c r="F160" s="27"/>
      <c r="G160" s="27"/>
      <c r="H160" s="27"/>
      <c r="I160" s="27"/>
      <c r="J160" s="29"/>
      <c r="K160" s="27">
        <f t="shared" si="1"/>
        <v>0</v>
      </c>
      <c r="L160" s="50"/>
    </row>
    <row r="161" ht="15.75" customHeight="1">
      <c r="A161" s="26" t="s">
        <v>286</v>
      </c>
      <c r="B161" s="27" t="s">
        <v>256</v>
      </c>
      <c r="C161" s="46" t="s">
        <v>413</v>
      </c>
      <c r="D161" s="35" t="s">
        <v>415</v>
      </c>
      <c r="E161" s="35" t="s">
        <v>359</v>
      </c>
      <c r="F161" s="27"/>
      <c r="G161" s="27"/>
      <c r="H161" s="27"/>
      <c r="I161" s="27"/>
      <c r="J161" s="70">
        <v>2.0</v>
      </c>
      <c r="K161" s="27">
        <f t="shared" si="1"/>
        <v>2</v>
      </c>
      <c r="L161" s="50"/>
    </row>
    <row r="162" ht="15.75" customHeight="1">
      <c r="A162" s="26" t="s">
        <v>286</v>
      </c>
      <c r="B162" s="27" t="s">
        <v>257</v>
      </c>
      <c r="C162" s="46" t="s">
        <v>413</v>
      </c>
      <c r="D162" s="35" t="s">
        <v>421</v>
      </c>
      <c r="E162" s="35" t="s">
        <v>422</v>
      </c>
      <c r="F162" s="27"/>
      <c r="G162" s="27"/>
      <c r="H162" s="27"/>
      <c r="I162" s="27"/>
      <c r="J162" s="29"/>
      <c r="K162" s="27">
        <f t="shared" si="1"/>
        <v>0</v>
      </c>
      <c r="L162" s="50"/>
    </row>
    <row r="163" ht="15.75" customHeight="1">
      <c r="A163" s="26" t="s">
        <v>294</v>
      </c>
      <c r="B163" s="27" t="s">
        <v>258</v>
      </c>
      <c r="C163" s="46" t="s">
        <v>482</v>
      </c>
      <c r="D163" s="35" t="s">
        <v>490</v>
      </c>
      <c r="E163" s="35" t="s">
        <v>342</v>
      </c>
      <c r="F163" s="27">
        <f>1</f>
        <v>1</v>
      </c>
      <c r="G163" s="27"/>
      <c r="H163" s="27"/>
      <c r="I163" s="27"/>
      <c r="J163" s="29"/>
      <c r="K163" s="27">
        <f t="shared" si="1"/>
        <v>1</v>
      </c>
      <c r="L163" s="50"/>
    </row>
    <row r="164" ht="15.75" customHeight="1">
      <c r="A164" s="26" t="s">
        <v>294</v>
      </c>
      <c r="B164" s="27" t="s">
        <v>259</v>
      </c>
      <c r="C164" s="46" t="s">
        <v>482</v>
      </c>
      <c r="D164" s="35" t="s">
        <v>483</v>
      </c>
      <c r="E164" s="35" t="s">
        <v>378</v>
      </c>
      <c r="F164" s="27">
        <f>2</f>
        <v>2</v>
      </c>
      <c r="G164" s="27">
        <f t="shared" ref="G164:H164" si="11">3</f>
        <v>3</v>
      </c>
      <c r="H164" s="27">
        <f t="shared" si="11"/>
        <v>3</v>
      </c>
      <c r="I164" s="27"/>
      <c r="J164" s="29"/>
      <c r="K164" s="27">
        <f t="shared" si="1"/>
        <v>8</v>
      </c>
      <c r="L164" s="50"/>
    </row>
    <row r="165" ht="15.75" customHeight="1">
      <c r="A165" s="26" t="s">
        <v>294</v>
      </c>
      <c r="B165" s="27" t="s">
        <v>260</v>
      </c>
      <c r="C165" s="46" t="s">
        <v>482</v>
      </c>
      <c r="D165" s="35" t="s">
        <v>485</v>
      </c>
      <c r="E165" s="35" t="s">
        <v>342</v>
      </c>
      <c r="F165" s="27"/>
      <c r="G165" s="27"/>
      <c r="H165" s="27"/>
      <c r="I165" s="27"/>
      <c r="J165" s="29"/>
      <c r="K165" s="27">
        <f t="shared" si="1"/>
        <v>0</v>
      </c>
      <c r="L165" s="50"/>
    </row>
    <row r="166" ht="15.75" customHeight="1">
      <c r="A166" s="26" t="s">
        <v>294</v>
      </c>
      <c r="B166" s="27" t="s">
        <v>261</v>
      </c>
      <c r="C166" s="46" t="s">
        <v>482</v>
      </c>
      <c r="D166" s="35" t="s">
        <v>486</v>
      </c>
      <c r="E166" s="35" t="s">
        <v>342</v>
      </c>
      <c r="F166" s="27"/>
      <c r="G166" s="27"/>
      <c r="H166" s="27"/>
      <c r="I166" s="27"/>
      <c r="J166" s="29"/>
      <c r="K166" s="27">
        <f t="shared" si="1"/>
        <v>0</v>
      </c>
      <c r="L166" s="50"/>
    </row>
    <row r="167" ht="15.75" customHeight="1">
      <c r="A167" s="26"/>
      <c r="B167" s="27"/>
      <c r="C167" s="27"/>
      <c r="D167" s="35"/>
      <c r="E167" s="35"/>
      <c r="F167" s="27">
        <f t="shared" ref="F167:I167" si="12">sum(F3:F166)</f>
        <v>361</v>
      </c>
      <c r="G167" s="27">
        <f t="shared" si="12"/>
        <v>307</v>
      </c>
      <c r="H167" s="27">
        <f t="shared" si="12"/>
        <v>237</v>
      </c>
      <c r="I167" s="27">
        <f t="shared" si="12"/>
        <v>124</v>
      </c>
      <c r="J167" s="29"/>
      <c r="K167" s="27">
        <f t="shared" si="1"/>
        <v>1029</v>
      </c>
      <c r="L167" s="50"/>
    </row>
    <row r="168" ht="15.75" customHeight="1">
      <c r="A168" s="26"/>
      <c r="B168" s="27"/>
      <c r="C168" s="27"/>
      <c r="D168" s="35"/>
      <c r="E168" s="35"/>
      <c r="F168" s="27"/>
      <c r="G168" s="27"/>
      <c r="H168" s="27"/>
      <c r="I168" s="27"/>
      <c r="J168" s="29"/>
      <c r="K168" s="27"/>
      <c r="L168" s="50"/>
    </row>
    <row r="169" ht="15.75" customHeight="1">
      <c r="A169" s="26"/>
      <c r="B169" s="27"/>
      <c r="C169" s="27"/>
      <c r="D169" s="35"/>
      <c r="E169" s="35"/>
      <c r="F169" s="27"/>
      <c r="G169" s="27"/>
      <c r="H169" s="27"/>
      <c r="I169" s="27"/>
      <c r="J169" s="29"/>
      <c r="K169" s="27"/>
      <c r="L169" s="50"/>
    </row>
    <row r="170" ht="15.75" customHeight="1">
      <c r="A170" s="26"/>
      <c r="B170" s="27"/>
      <c r="C170" s="27"/>
      <c r="D170" s="35"/>
      <c r="E170" s="35"/>
      <c r="F170" s="27"/>
      <c r="G170" s="27"/>
      <c r="H170" s="27"/>
      <c r="I170" s="27"/>
      <c r="J170" s="29"/>
      <c r="K170" s="27"/>
      <c r="L170" s="50"/>
    </row>
    <row r="171" ht="15.75" customHeight="1">
      <c r="A171" s="26"/>
      <c r="B171" s="27"/>
      <c r="C171" s="27"/>
      <c r="D171" s="35"/>
      <c r="E171" s="35"/>
      <c r="F171" s="27"/>
      <c r="G171" s="27"/>
      <c r="H171" s="27"/>
      <c r="I171" s="27"/>
      <c r="J171" s="29"/>
      <c r="K171" s="27"/>
      <c r="L171" s="50"/>
    </row>
    <row r="172" ht="15.75" customHeight="1">
      <c r="A172" s="26"/>
      <c r="B172" s="27"/>
      <c r="C172" s="27"/>
      <c r="D172" s="35"/>
      <c r="E172" s="35"/>
      <c r="F172" s="27"/>
      <c r="G172" s="27"/>
      <c r="H172" s="27"/>
      <c r="I172" s="27"/>
      <c r="J172" s="29"/>
      <c r="K172" s="27"/>
      <c r="L172" s="50"/>
    </row>
    <row r="173" ht="15.75" customHeight="1">
      <c r="D173" s="35"/>
      <c r="E173" s="35"/>
      <c r="F173" s="30"/>
      <c r="G173" s="30"/>
      <c r="H173" s="30"/>
      <c r="I173" s="30"/>
      <c r="J173" s="69"/>
      <c r="K173" s="30"/>
    </row>
    <row r="174" ht="15.75" customHeight="1">
      <c r="D174" s="35"/>
      <c r="E174" s="35"/>
      <c r="F174" s="30"/>
      <c r="G174" s="30"/>
      <c r="H174" s="30"/>
      <c r="I174" s="30"/>
      <c r="J174" s="69"/>
      <c r="K174" s="30"/>
    </row>
    <row r="175" ht="15.75" customHeight="1">
      <c r="D175" s="35"/>
      <c r="E175" s="35"/>
      <c r="F175" s="30"/>
      <c r="G175" s="30"/>
      <c r="H175" s="30"/>
      <c r="I175" s="30"/>
      <c r="J175" s="69"/>
      <c r="K175" s="30"/>
    </row>
    <row r="176" ht="15.75" customHeight="1">
      <c r="D176" s="35"/>
      <c r="E176" s="35"/>
      <c r="F176" s="30"/>
      <c r="G176" s="30"/>
      <c r="H176" s="30"/>
      <c r="I176" s="30"/>
      <c r="J176" s="69"/>
      <c r="K176" s="30"/>
    </row>
    <row r="177" ht="15.75" customHeight="1">
      <c r="D177" s="35"/>
      <c r="E177" s="35"/>
      <c r="F177" s="30"/>
      <c r="G177" s="30"/>
      <c r="H177" s="30"/>
      <c r="I177" s="30"/>
      <c r="J177" s="69"/>
      <c r="K177" s="30"/>
    </row>
    <row r="178" ht="15.75" customHeight="1">
      <c r="D178" s="35"/>
      <c r="E178" s="35"/>
      <c r="F178" s="30"/>
      <c r="G178" s="30"/>
      <c r="H178" s="30"/>
      <c r="I178" s="30"/>
      <c r="J178" s="69"/>
      <c r="K178" s="30"/>
    </row>
    <row r="179" ht="15.75" customHeight="1">
      <c r="D179" s="2"/>
      <c r="E179" s="2"/>
      <c r="F179" s="30"/>
      <c r="G179" s="30"/>
      <c r="H179" s="30"/>
      <c r="I179" s="30"/>
      <c r="J179" s="69"/>
      <c r="K179" s="30"/>
    </row>
    <row r="180" ht="15.75" customHeight="1">
      <c r="D180" s="2"/>
      <c r="E180" s="2"/>
      <c r="F180" s="30"/>
      <c r="G180" s="30"/>
      <c r="H180" s="30"/>
      <c r="I180" s="30"/>
      <c r="J180" s="69"/>
      <c r="K180" s="30"/>
    </row>
    <row r="181" ht="15.75" customHeight="1">
      <c r="D181" s="2"/>
      <c r="E181" s="2"/>
      <c r="F181" s="30"/>
      <c r="G181" s="30"/>
      <c r="H181" s="30"/>
      <c r="I181" s="30"/>
      <c r="J181" s="69"/>
      <c r="K181" s="30"/>
    </row>
    <row r="182" ht="15.75" customHeight="1">
      <c r="D182" s="2"/>
      <c r="E182" s="2"/>
      <c r="F182" s="30"/>
      <c r="G182" s="30"/>
      <c r="H182" s="30"/>
      <c r="I182" s="30"/>
      <c r="J182" s="69"/>
      <c r="K182" s="30"/>
    </row>
    <row r="183" ht="15.75" customHeight="1">
      <c r="D183" s="2"/>
      <c r="E183" s="2"/>
      <c r="F183" s="30"/>
      <c r="G183" s="30"/>
      <c r="H183" s="30"/>
      <c r="I183" s="30"/>
      <c r="J183" s="69"/>
      <c r="K183" s="30"/>
    </row>
    <row r="184" ht="15.75" customHeight="1">
      <c r="D184" s="2"/>
      <c r="E184" s="2"/>
      <c r="F184" s="30"/>
      <c r="G184" s="30"/>
      <c r="H184" s="30"/>
      <c r="I184" s="30"/>
      <c r="J184" s="69"/>
      <c r="K184" s="30"/>
    </row>
    <row r="185" ht="15.75" customHeight="1">
      <c r="D185" s="2"/>
      <c r="E185" s="2"/>
      <c r="F185" s="30"/>
      <c r="G185" s="30"/>
      <c r="H185" s="30"/>
      <c r="I185" s="30"/>
      <c r="J185" s="69"/>
      <c r="K185" s="30"/>
    </row>
    <row r="186" ht="15.75" customHeight="1">
      <c r="D186" s="2"/>
      <c r="E186" s="2"/>
      <c r="F186" s="30"/>
      <c r="G186" s="30"/>
      <c r="H186" s="30"/>
      <c r="I186" s="30"/>
      <c r="J186" s="69"/>
      <c r="K186" s="30"/>
    </row>
    <row r="187" ht="15.75" customHeight="1">
      <c r="D187" s="2"/>
      <c r="E187" s="2"/>
      <c r="F187" s="30"/>
      <c r="G187" s="30"/>
      <c r="H187" s="30"/>
      <c r="I187" s="30"/>
      <c r="J187" s="69"/>
      <c r="K187" s="30"/>
    </row>
    <row r="188" ht="15.75" customHeight="1">
      <c r="D188" s="2"/>
      <c r="E188" s="2"/>
      <c r="F188" s="30"/>
      <c r="G188" s="30"/>
      <c r="H188" s="30"/>
      <c r="I188" s="30"/>
      <c r="J188" s="69"/>
      <c r="K188" s="30"/>
    </row>
    <row r="189" ht="15.75" customHeight="1">
      <c r="D189" s="2"/>
      <c r="E189" s="2"/>
      <c r="F189" s="30"/>
      <c r="G189" s="30"/>
      <c r="H189" s="30"/>
      <c r="I189" s="30"/>
      <c r="J189" s="69"/>
      <c r="K189" s="30"/>
    </row>
    <row r="190" ht="15.75" customHeight="1">
      <c r="D190" s="2"/>
      <c r="E190" s="2"/>
      <c r="F190" s="30"/>
      <c r="G190" s="30"/>
      <c r="H190" s="30"/>
      <c r="I190" s="30"/>
      <c r="J190" s="69"/>
      <c r="K190" s="30"/>
    </row>
    <row r="191" ht="15.75" customHeight="1">
      <c r="D191" s="2"/>
      <c r="E191" s="2"/>
      <c r="F191" s="30"/>
      <c r="G191" s="30"/>
      <c r="H191" s="30"/>
      <c r="I191" s="30"/>
      <c r="J191" s="69"/>
      <c r="K191" s="30"/>
    </row>
    <row r="192" ht="15.75" customHeight="1">
      <c r="D192" s="2"/>
      <c r="E192" s="2"/>
      <c r="F192" s="30"/>
      <c r="G192" s="30"/>
      <c r="H192" s="30"/>
      <c r="I192" s="30"/>
      <c r="J192" s="69"/>
      <c r="K192" s="30"/>
    </row>
    <row r="193" ht="15.75" customHeight="1">
      <c r="D193" s="2"/>
      <c r="E193" s="2"/>
      <c r="F193" s="30"/>
      <c r="G193" s="30"/>
      <c r="H193" s="30"/>
      <c r="I193" s="30"/>
      <c r="J193" s="69"/>
      <c r="K193" s="30"/>
    </row>
    <row r="194" ht="15.75" customHeight="1">
      <c r="D194" s="2"/>
      <c r="E194" s="2"/>
      <c r="F194" s="30"/>
      <c r="G194" s="30"/>
      <c r="H194" s="30"/>
      <c r="I194" s="30"/>
      <c r="J194" s="69"/>
      <c r="K194" s="30"/>
    </row>
    <row r="195" ht="15.75" customHeight="1">
      <c r="D195" s="2"/>
      <c r="E195" s="2"/>
      <c r="F195" s="30"/>
      <c r="G195" s="30"/>
      <c r="H195" s="30"/>
      <c r="I195" s="30"/>
      <c r="J195" s="69"/>
      <c r="K195" s="30"/>
    </row>
    <row r="196" ht="15.75" customHeight="1">
      <c r="D196" s="2"/>
      <c r="E196" s="2"/>
      <c r="F196" s="30"/>
      <c r="G196" s="30"/>
      <c r="H196" s="30"/>
      <c r="I196" s="30"/>
      <c r="J196" s="69"/>
      <c r="K196" s="30"/>
    </row>
    <row r="197" ht="15.75" customHeight="1">
      <c r="D197" s="2"/>
      <c r="E197" s="2"/>
      <c r="F197" s="30"/>
      <c r="G197" s="30"/>
      <c r="H197" s="30"/>
      <c r="I197" s="30"/>
      <c r="J197" s="69"/>
      <c r="K197" s="30"/>
    </row>
    <row r="198" ht="15.75" customHeight="1">
      <c r="D198" s="2"/>
      <c r="E198" s="2"/>
      <c r="F198" s="30"/>
      <c r="G198" s="30"/>
      <c r="H198" s="30"/>
      <c r="I198" s="30"/>
      <c r="J198" s="69"/>
      <c r="K198" s="30"/>
    </row>
    <row r="199" ht="15.75" customHeight="1">
      <c r="D199" s="2"/>
      <c r="E199" s="2"/>
      <c r="F199" s="30"/>
      <c r="G199" s="30"/>
      <c r="H199" s="30"/>
      <c r="I199" s="30"/>
      <c r="J199" s="69"/>
      <c r="K199" s="30"/>
    </row>
    <row r="200" ht="15.75" customHeight="1">
      <c r="D200" s="2"/>
      <c r="E200" s="2"/>
      <c r="F200" s="30"/>
      <c r="G200" s="30"/>
      <c r="H200" s="30"/>
      <c r="I200" s="30"/>
      <c r="J200" s="69"/>
      <c r="K200" s="30"/>
    </row>
    <row r="201" ht="15.75" customHeight="1">
      <c r="D201" s="2"/>
      <c r="E201" s="2"/>
      <c r="F201" s="30"/>
      <c r="G201" s="30"/>
      <c r="H201" s="30"/>
      <c r="I201" s="30"/>
      <c r="J201" s="69"/>
      <c r="K201" s="30"/>
    </row>
    <row r="202" ht="15.75" customHeight="1">
      <c r="D202" s="2"/>
      <c r="E202" s="2"/>
      <c r="F202" s="30"/>
      <c r="G202" s="30"/>
      <c r="H202" s="30"/>
      <c r="I202" s="30"/>
      <c r="J202" s="69"/>
      <c r="K202" s="30"/>
    </row>
    <row r="203" ht="15.75" customHeight="1">
      <c r="D203" s="2"/>
      <c r="E203" s="2"/>
      <c r="F203" s="30"/>
      <c r="G203" s="30"/>
      <c r="H203" s="30"/>
      <c r="I203" s="30"/>
      <c r="J203" s="69"/>
      <c r="K203" s="30"/>
    </row>
    <row r="204" ht="15.75" customHeight="1">
      <c r="D204" s="2"/>
      <c r="E204" s="2"/>
      <c r="F204" s="30"/>
      <c r="G204" s="30"/>
      <c r="H204" s="30"/>
      <c r="I204" s="30"/>
      <c r="J204" s="69"/>
      <c r="K204" s="30"/>
    </row>
    <row r="205" ht="15.75" customHeight="1">
      <c r="D205" s="2"/>
      <c r="E205" s="2"/>
      <c r="F205" s="30"/>
      <c r="G205" s="30"/>
      <c r="H205" s="30"/>
      <c r="I205" s="30"/>
      <c r="J205" s="69"/>
      <c r="K205" s="30"/>
    </row>
    <row r="206" ht="15.75" customHeight="1">
      <c r="D206" s="2"/>
      <c r="E206" s="2"/>
      <c r="F206" s="30"/>
      <c r="G206" s="30"/>
      <c r="H206" s="30"/>
      <c r="I206" s="30"/>
      <c r="J206" s="69"/>
      <c r="K206" s="30"/>
    </row>
    <row r="207" ht="15.75" customHeight="1">
      <c r="D207" s="2"/>
      <c r="E207" s="2"/>
      <c r="F207" s="30"/>
      <c r="G207" s="30"/>
      <c r="H207" s="30"/>
      <c r="I207" s="30"/>
      <c r="J207" s="69"/>
      <c r="K207" s="30"/>
    </row>
    <row r="208" ht="15.75" customHeight="1">
      <c r="D208" s="2"/>
      <c r="E208" s="2"/>
      <c r="F208" s="30"/>
      <c r="G208" s="30"/>
      <c r="H208" s="30"/>
      <c r="I208" s="30"/>
      <c r="J208" s="69"/>
      <c r="K208" s="30"/>
    </row>
    <row r="209" ht="15.75" customHeight="1">
      <c r="D209" s="2"/>
      <c r="E209" s="2"/>
      <c r="F209" s="30"/>
      <c r="G209" s="30"/>
      <c r="H209" s="30"/>
      <c r="I209" s="30"/>
      <c r="J209" s="69"/>
      <c r="K209" s="30"/>
    </row>
    <row r="210" ht="15.75" customHeight="1">
      <c r="D210" s="2"/>
      <c r="E210" s="2"/>
      <c r="F210" s="30"/>
      <c r="G210" s="30"/>
      <c r="H210" s="30"/>
      <c r="I210" s="30"/>
      <c r="J210" s="69"/>
      <c r="K210" s="30"/>
    </row>
    <row r="211" ht="15.75" customHeight="1">
      <c r="D211" s="2"/>
      <c r="E211" s="2"/>
      <c r="F211" s="30"/>
      <c r="G211" s="30"/>
      <c r="H211" s="30"/>
      <c r="I211" s="30"/>
      <c r="J211" s="69"/>
      <c r="K211" s="30"/>
    </row>
    <row r="212" ht="15.75" customHeight="1">
      <c r="D212" s="2"/>
      <c r="E212" s="2"/>
      <c r="F212" s="30"/>
      <c r="G212" s="30"/>
      <c r="H212" s="30"/>
      <c r="I212" s="30"/>
      <c r="J212" s="69"/>
      <c r="K212" s="30"/>
    </row>
    <row r="213" ht="15.75" customHeight="1">
      <c r="D213" s="2"/>
      <c r="E213" s="2"/>
      <c r="F213" s="30"/>
      <c r="G213" s="30"/>
      <c r="H213" s="30"/>
      <c r="I213" s="30"/>
      <c r="J213" s="69"/>
      <c r="K213" s="30"/>
    </row>
    <row r="214" ht="15.75" customHeight="1">
      <c r="D214" s="2"/>
      <c r="E214" s="2"/>
      <c r="F214" s="30"/>
      <c r="G214" s="30"/>
      <c r="H214" s="30"/>
      <c r="I214" s="30"/>
      <c r="J214" s="69"/>
      <c r="K214" s="30"/>
    </row>
    <row r="215" ht="15.75" customHeight="1">
      <c r="D215" s="2"/>
      <c r="E215" s="2"/>
      <c r="F215" s="30"/>
      <c r="G215" s="30"/>
      <c r="H215" s="30"/>
      <c r="I215" s="30"/>
      <c r="J215" s="69"/>
      <c r="K215" s="30"/>
    </row>
    <row r="216" ht="15.75" customHeight="1">
      <c r="D216" s="2"/>
      <c r="E216" s="2"/>
      <c r="F216" s="30"/>
      <c r="G216" s="30"/>
      <c r="H216" s="30"/>
      <c r="I216" s="30"/>
      <c r="J216" s="69"/>
      <c r="K216" s="30"/>
    </row>
    <row r="217" ht="15.75" customHeight="1">
      <c r="D217" s="2"/>
      <c r="E217" s="2"/>
      <c r="F217" s="30"/>
      <c r="G217" s="30"/>
      <c r="H217" s="30"/>
      <c r="I217" s="30"/>
      <c r="J217" s="69"/>
      <c r="K217" s="30"/>
    </row>
    <row r="218" ht="15.75" customHeight="1">
      <c r="D218" s="2"/>
      <c r="E218" s="2"/>
      <c r="F218" s="30"/>
      <c r="G218" s="30"/>
      <c r="H218" s="30"/>
      <c r="I218" s="30"/>
      <c r="J218" s="69"/>
      <c r="K218" s="30"/>
    </row>
    <row r="219" ht="15.75" customHeight="1">
      <c r="D219" s="2"/>
      <c r="E219" s="2"/>
      <c r="F219" s="30"/>
      <c r="G219" s="30"/>
      <c r="H219" s="30"/>
      <c r="I219" s="30"/>
      <c r="J219" s="69"/>
      <c r="K219" s="30"/>
    </row>
    <row r="220" ht="15.75" customHeight="1">
      <c r="D220" s="2"/>
      <c r="E220" s="2"/>
      <c r="F220" s="30"/>
      <c r="G220" s="30"/>
      <c r="H220" s="30"/>
      <c r="I220" s="30"/>
      <c r="J220" s="69"/>
      <c r="K220" s="30"/>
    </row>
    <row r="221" ht="15.75" customHeight="1">
      <c r="D221" s="2"/>
      <c r="E221" s="2"/>
      <c r="F221" s="30"/>
      <c r="G221" s="30"/>
      <c r="H221" s="30"/>
      <c r="I221" s="30"/>
      <c r="J221" s="69"/>
      <c r="K221" s="30"/>
    </row>
    <row r="222" ht="15.75" customHeight="1">
      <c r="D222" s="2"/>
      <c r="E222" s="2"/>
      <c r="F222" s="30"/>
      <c r="G222" s="30"/>
      <c r="H222" s="30"/>
      <c r="I222" s="30"/>
      <c r="J222" s="69"/>
      <c r="K222" s="30"/>
    </row>
    <row r="223" ht="15.75" customHeight="1">
      <c r="D223" s="2"/>
      <c r="E223" s="2"/>
      <c r="F223" s="30"/>
      <c r="G223" s="30"/>
      <c r="H223" s="30"/>
      <c r="I223" s="30"/>
      <c r="J223" s="69"/>
      <c r="K223" s="30"/>
    </row>
    <row r="224" ht="15.75" customHeight="1">
      <c r="D224" s="2"/>
      <c r="E224" s="2"/>
      <c r="F224" s="30"/>
      <c r="G224" s="30"/>
      <c r="H224" s="30"/>
      <c r="I224" s="30"/>
      <c r="J224" s="69"/>
      <c r="K224" s="30"/>
    </row>
    <row r="225" ht="15.75" customHeight="1">
      <c r="D225" s="2"/>
      <c r="E225" s="2"/>
      <c r="F225" s="30"/>
      <c r="G225" s="30"/>
      <c r="H225" s="30"/>
      <c r="I225" s="30"/>
      <c r="J225" s="69"/>
      <c r="K225" s="30"/>
    </row>
    <row r="226" ht="15.75" customHeight="1">
      <c r="D226" s="2"/>
      <c r="E226" s="2"/>
      <c r="F226" s="30"/>
      <c r="G226" s="30"/>
      <c r="H226" s="30"/>
      <c r="I226" s="30"/>
      <c r="J226" s="69"/>
      <c r="K226" s="30"/>
    </row>
    <row r="227" ht="15.75" customHeight="1">
      <c r="D227" s="2"/>
      <c r="E227" s="2"/>
      <c r="F227" s="30"/>
      <c r="G227" s="30"/>
      <c r="H227" s="30"/>
      <c r="I227" s="30"/>
      <c r="J227" s="69"/>
      <c r="K227" s="30"/>
    </row>
    <row r="228" ht="15.75" customHeight="1">
      <c r="D228" s="2"/>
      <c r="E228" s="2"/>
      <c r="F228" s="30"/>
      <c r="G228" s="30"/>
      <c r="H228" s="30"/>
      <c r="I228" s="30"/>
      <c r="J228" s="69"/>
      <c r="K228" s="30"/>
    </row>
    <row r="229" ht="15.75" customHeight="1">
      <c r="D229" s="2"/>
      <c r="E229" s="2"/>
      <c r="F229" s="30"/>
      <c r="G229" s="30"/>
      <c r="H229" s="30"/>
      <c r="I229" s="30"/>
      <c r="J229" s="69"/>
      <c r="K229" s="30"/>
    </row>
    <row r="230" ht="15.75" customHeight="1">
      <c r="D230" s="2"/>
      <c r="E230" s="2"/>
      <c r="F230" s="30"/>
      <c r="G230" s="30"/>
      <c r="H230" s="30"/>
      <c r="I230" s="30"/>
      <c r="J230" s="69"/>
      <c r="K230" s="30"/>
    </row>
    <row r="231" ht="15.75" customHeight="1">
      <c r="D231" s="2"/>
      <c r="E231" s="2"/>
      <c r="F231" s="30"/>
      <c r="G231" s="30"/>
      <c r="H231" s="30"/>
      <c r="I231" s="30"/>
      <c r="J231" s="69"/>
      <c r="K231" s="30"/>
    </row>
    <row r="232" ht="15.75" customHeight="1">
      <c r="D232" s="2"/>
      <c r="E232" s="2"/>
      <c r="F232" s="30"/>
      <c r="G232" s="30"/>
      <c r="H232" s="30"/>
      <c r="I232" s="30"/>
      <c r="J232" s="69"/>
      <c r="K232" s="30"/>
    </row>
    <row r="233" ht="15.75" customHeight="1">
      <c r="D233" s="2"/>
      <c r="E233" s="2"/>
      <c r="F233" s="30"/>
      <c r="G233" s="30"/>
      <c r="H233" s="30"/>
      <c r="I233" s="30"/>
      <c r="J233" s="69"/>
      <c r="K233" s="30"/>
    </row>
    <row r="234" ht="15.75" customHeight="1">
      <c r="D234" s="2"/>
      <c r="E234" s="2"/>
      <c r="F234" s="30"/>
      <c r="G234" s="30"/>
      <c r="H234" s="30"/>
      <c r="I234" s="30"/>
      <c r="J234" s="69"/>
      <c r="K234" s="30"/>
    </row>
    <row r="235" ht="15.75" customHeight="1">
      <c r="D235" s="2"/>
      <c r="E235" s="2"/>
      <c r="F235" s="30"/>
      <c r="G235" s="30"/>
      <c r="H235" s="30"/>
      <c r="I235" s="30"/>
      <c r="J235" s="69"/>
      <c r="K235" s="30"/>
    </row>
    <row r="236" ht="15.75" customHeight="1">
      <c r="D236" s="2"/>
      <c r="E236" s="2"/>
      <c r="F236" s="30"/>
      <c r="G236" s="30"/>
      <c r="H236" s="30"/>
      <c r="I236" s="30"/>
      <c r="J236" s="69"/>
      <c r="K236" s="30"/>
    </row>
    <row r="237" ht="15.75" customHeight="1">
      <c r="D237" s="2"/>
      <c r="E237" s="2"/>
      <c r="F237" s="30"/>
      <c r="G237" s="30"/>
      <c r="H237" s="30"/>
      <c r="I237" s="30"/>
      <c r="J237" s="69"/>
      <c r="K237" s="30"/>
    </row>
    <row r="238" ht="15.75" customHeight="1">
      <c r="D238" s="2"/>
      <c r="E238" s="2"/>
      <c r="F238" s="30"/>
      <c r="G238" s="30"/>
      <c r="H238" s="30"/>
      <c r="I238" s="30"/>
      <c r="J238" s="69"/>
      <c r="K238" s="30"/>
    </row>
    <row r="239" ht="15.75" customHeight="1">
      <c r="D239" s="2"/>
      <c r="E239" s="2"/>
      <c r="F239" s="30"/>
      <c r="G239" s="30"/>
      <c r="H239" s="30"/>
      <c r="I239" s="30"/>
      <c r="J239" s="69"/>
      <c r="K239" s="30"/>
    </row>
    <row r="240" ht="15.75" customHeight="1">
      <c r="D240" s="2"/>
      <c r="E240" s="2"/>
      <c r="F240" s="30"/>
      <c r="G240" s="30"/>
      <c r="H240" s="30"/>
      <c r="I240" s="30"/>
      <c r="J240" s="69"/>
      <c r="K240" s="30"/>
    </row>
    <row r="241" ht="15.75" customHeight="1">
      <c r="D241" s="2"/>
      <c r="E241" s="2"/>
      <c r="F241" s="30"/>
      <c r="G241" s="30"/>
      <c r="H241" s="30"/>
      <c r="I241" s="30"/>
      <c r="J241" s="69"/>
      <c r="K241" s="30"/>
    </row>
    <row r="242" ht="15.75" customHeight="1">
      <c r="D242" s="2"/>
      <c r="E242" s="2"/>
      <c r="F242" s="30"/>
      <c r="G242" s="30"/>
      <c r="H242" s="30"/>
      <c r="I242" s="30"/>
      <c r="J242" s="69"/>
      <c r="K242" s="30"/>
    </row>
    <row r="243" ht="15.75" customHeight="1">
      <c r="D243" s="2"/>
      <c r="E243" s="2"/>
      <c r="F243" s="30"/>
      <c r="G243" s="30"/>
      <c r="H243" s="30"/>
      <c r="I243" s="30"/>
      <c r="J243" s="69"/>
      <c r="K243" s="30"/>
    </row>
    <row r="244" ht="15.75" customHeight="1">
      <c r="D244" s="2"/>
      <c r="E244" s="2"/>
      <c r="F244" s="30"/>
      <c r="G244" s="30"/>
      <c r="H244" s="30"/>
      <c r="I244" s="30"/>
      <c r="J244" s="69"/>
      <c r="K244" s="30"/>
    </row>
    <row r="245" ht="15.75" customHeight="1">
      <c r="D245" s="2"/>
      <c r="E245" s="2"/>
      <c r="F245" s="30"/>
      <c r="G245" s="30"/>
      <c r="H245" s="30"/>
      <c r="I245" s="30"/>
      <c r="J245" s="69"/>
      <c r="K245" s="30"/>
    </row>
    <row r="246" ht="15.75" customHeight="1">
      <c r="D246" s="2"/>
      <c r="E246" s="2"/>
      <c r="F246" s="30"/>
      <c r="G246" s="30"/>
      <c r="H246" s="30"/>
      <c r="I246" s="30"/>
      <c r="J246" s="69"/>
      <c r="K246" s="30"/>
    </row>
    <row r="247" ht="15.75" customHeight="1">
      <c r="D247" s="2"/>
      <c r="E247" s="2"/>
      <c r="F247" s="30"/>
      <c r="G247" s="30"/>
      <c r="H247" s="30"/>
      <c r="I247" s="30"/>
      <c r="J247" s="69"/>
      <c r="K247" s="30"/>
    </row>
    <row r="248" ht="15.75" customHeight="1">
      <c r="D248" s="2"/>
      <c r="E248" s="2"/>
      <c r="F248" s="30"/>
      <c r="G248" s="30"/>
      <c r="H248" s="30"/>
      <c r="I248" s="30"/>
      <c r="J248" s="69"/>
      <c r="K248" s="30"/>
    </row>
    <row r="249" ht="15.75" customHeight="1">
      <c r="D249" s="2"/>
      <c r="E249" s="2"/>
      <c r="F249" s="30"/>
      <c r="G249" s="30"/>
      <c r="H249" s="30"/>
      <c r="I249" s="30"/>
      <c r="J249" s="69"/>
      <c r="K249" s="30"/>
    </row>
    <row r="250" ht="15.75" customHeight="1">
      <c r="D250" s="2"/>
      <c r="E250" s="2"/>
      <c r="F250" s="30"/>
      <c r="G250" s="30"/>
      <c r="H250" s="30"/>
      <c r="I250" s="30"/>
      <c r="J250" s="69"/>
      <c r="K250" s="30"/>
    </row>
    <row r="251" ht="15.75" customHeight="1">
      <c r="D251" s="2"/>
      <c r="E251" s="2"/>
      <c r="F251" s="30"/>
      <c r="G251" s="30"/>
      <c r="H251" s="30"/>
      <c r="I251" s="30"/>
      <c r="J251" s="69"/>
      <c r="K251" s="30"/>
    </row>
    <row r="252" ht="15.75" customHeight="1">
      <c r="D252" s="2"/>
      <c r="E252" s="2"/>
      <c r="F252" s="30"/>
      <c r="G252" s="30"/>
      <c r="H252" s="30"/>
      <c r="I252" s="30"/>
      <c r="J252" s="69"/>
      <c r="K252" s="30"/>
    </row>
    <row r="253" ht="15.75" customHeight="1">
      <c r="D253" s="2"/>
      <c r="E253" s="2"/>
      <c r="F253" s="30"/>
      <c r="G253" s="30"/>
      <c r="H253" s="30"/>
      <c r="I253" s="30"/>
      <c r="J253" s="69"/>
      <c r="K253" s="30"/>
    </row>
    <row r="254" ht="15.75" customHeight="1">
      <c r="D254" s="2"/>
      <c r="E254" s="2"/>
      <c r="F254" s="30"/>
      <c r="G254" s="30"/>
      <c r="H254" s="30"/>
      <c r="I254" s="30"/>
      <c r="J254" s="69"/>
      <c r="K254" s="30"/>
    </row>
    <row r="255" ht="15.75" customHeight="1">
      <c r="D255" s="2"/>
      <c r="E255" s="2"/>
      <c r="F255" s="30"/>
      <c r="G255" s="30"/>
      <c r="H255" s="30"/>
      <c r="I255" s="30"/>
      <c r="J255" s="69"/>
      <c r="K255" s="30"/>
    </row>
    <row r="256" ht="15.75" customHeight="1">
      <c r="D256" s="2"/>
      <c r="E256" s="2"/>
      <c r="F256" s="30"/>
      <c r="G256" s="30"/>
      <c r="H256" s="30"/>
      <c r="I256" s="30"/>
      <c r="J256" s="69"/>
      <c r="K256" s="30"/>
    </row>
    <row r="257" ht="15.75" customHeight="1">
      <c r="D257" s="2"/>
      <c r="E257" s="2"/>
      <c r="F257" s="30"/>
      <c r="G257" s="30"/>
      <c r="H257" s="30"/>
      <c r="I257" s="30"/>
      <c r="J257" s="69"/>
      <c r="K257" s="30"/>
    </row>
    <row r="258" ht="15.75" customHeight="1">
      <c r="D258" s="2"/>
      <c r="E258" s="2"/>
      <c r="F258" s="30"/>
      <c r="G258" s="30"/>
      <c r="H258" s="30"/>
      <c r="I258" s="30"/>
      <c r="J258" s="69"/>
      <c r="K258" s="30"/>
    </row>
    <row r="259" ht="15.75" customHeight="1">
      <c r="D259" s="2"/>
      <c r="E259" s="2"/>
      <c r="F259" s="30"/>
      <c r="G259" s="30"/>
      <c r="H259" s="30"/>
      <c r="I259" s="30"/>
      <c r="J259" s="69"/>
      <c r="K259" s="30"/>
    </row>
    <row r="260" ht="15.75" customHeight="1">
      <c r="D260" s="2"/>
      <c r="E260" s="2"/>
      <c r="F260" s="30"/>
      <c r="G260" s="30"/>
      <c r="H260" s="30"/>
      <c r="I260" s="30"/>
      <c r="J260" s="69"/>
      <c r="K260" s="30"/>
    </row>
    <row r="261" ht="15.75" customHeight="1">
      <c r="D261" s="2"/>
      <c r="E261" s="2"/>
      <c r="F261" s="30"/>
      <c r="G261" s="30"/>
      <c r="H261" s="30"/>
      <c r="I261" s="30"/>
      <c r="J261" s="69"/>
      <c r="K261" s="30"/>
    </row>
    <row r="262" ht="15.75" customHeight="1">
      <c r="D262" s="2"/>
      <c r="E262" s="2"/>
      <c r="F262" s="30"/>
      <c r="G262" s="30"/>
      <c r="H262" s="30"/>
      <c r="I262" s="30"/>
      <c r="J262" s="69"/>
      <c r="K262" s="30"/>
    </row>
    <row r="263" ht="15.75" customHeight="1">
      <c r="D263" s="2"/>
      <c r="E263" s="2"/>
      <c r="F263" s="30"/>
      <c r="G263" s="30"/>
      <c r="H263" s="30"/>
      <c r="I263" s="30"/>
      <c r="J263" s="69"/>
      <c r="K263" s="30"/>
    </row>
    <row r="264" ht="15.75" customHeight="1">
      <c r="D264" s="2"/>
      <c r="E264" s="2"/>
      <c r="F264" s="30"/>
      <c r="G264" s="30"/>
      <c r="H264" s="30"/>
      <c r="I264" s="30"/>
      <c r="J264" s="69"/>
      <c r="K264" s="30"/>
    </row>
    <row r="265" ht="15.75" customHeight="1">
      <c r="D265" s="2"/>
      <c r="E265" s="2"/>
      <c r="F265" s="30"/>
      <c r="G265" s="30"/>
      <c r="H265" s="30"/>
      <c r="I265" s="30"/>
      <c r="J265" s="69"/>
      <c r="K265" s="30"/>
    </row>
    <row r="266" ht="15.75" customHeight="1">
      <c r="D266" s="2"/>
      <c r="E266" s="2"/>
      <c r="F266" s="30"/>
      <c r="G266" s="30"/>
      <c r="H266" s="30"/>
      <c r="I266" s="30"/>
      <c r="J266" s="69"/>
      <c r="K266" s="30"/>
    </row>
    <row r="267" ht="15.75" customHeight="1">
      <c r="D267" s="2"/>
      <c r="E267" s="2"/>
      <c r="F267" s="30"/>
      <c r="G267" s="30"/>
      <c r="H267" s="30"/>
      <c r="I267" s="30"/>
      <c r="J267" s="69"/>
      <c r="K267" s="30"/>
    </row>
    <row r="268" ht="15.75" customHeight="1">
      <c r="D268" s="2"/>
      <c r="E268" s="2"/>
      <c r="F268" s="30"/>
      <c r="G268" s="30"/>
      <c r="H268" s="30"/>
      <c r="I268" s="30"/>
      <c r="J268" s="69"/>
      <c r="K268" s="30"/>
    </row>
    <row r="269" ht="15.75" customHeight="1">
      <c r="D269" s="2"/>
      <c r="E269" s="2"/>
      <c r="F269" s="30"/>
      <c r="G269" s="30"/>
      <c r="H269" s="30"/>
      <c r="I269" s="30"/>
      <c r="J269" s="69"/>
      <c r="K269" s="30"/>
    </row>
    <row r="270" ht="15.75" customHeight="1">
      <c r="D270" s="2"/>
      <c r="E270" s="2"/>
      <c r="F270" s="30"/>
      <c r="G270" s="30"/>
      <c r="H270" s="30"/>
      <c r="I270" s="30"/>
      <c r="J270" s="69"/>
      <c r="K270" s="30"/>
    </row>
    <row r="271" ht="15.75" customHeight="1">
      <c r="D271" s="2"/>
      <c r="E271" s="2"/>
      <c r="F271" s="30"/>
      <c r="G271" s="30"/>
      <c r="H271" s="30"/>
      <c r="I271" s="30"/>
      <c r="J271" s="69"/>
      <c r="K271" s="30"/>
    </row>
    <row r="272" ht="15.75" customHeight="1">
      <c r="D272" s="2"/>
      <c r="E272" s="2"/>
      <c r="F272" s="30"/>
      <c r="G272" s="30"/>
      <c r="H272" s="30"/>
      <c r="I272" s="30"/>
      <c r="J272" s="69"/>
      <c r="K272" s="30"/>
    </row>
    <row r="273" ht="15.75" customHeight="1">
      <c r="D273" s="2"/>
      <c r="E273" s="2"/>
      <c r="F273" s="30"/>
      <c r="G273" s="30"/>
      <c r="H273" s="30"/>
      <c r="I273" s="30"/>
      <c r="J273" s="69"/>
      <c r="K273" s="30"/>
    </row>
    <row r="274" ht="15.75" customHeight="1">
      <c r="D274" s="2"/>
      <c r="E274" s="2"/>
      <c r="F274" s="30"/>
      <c r="G274" s="30"/>
      <c r="H274" s="30"/>
      <c r="I274" s="30"/>
      <c r="J274" s="69"/>
      <c r="K274" s="30"/>
    </row>
    <row r="275" ht="15.75" customHeight="1">
      <c r="D275" s="2"/>
      <c r="E275" s="2"/>
      <c r="F275" s="30"/>
      <c r="G275" s="30"/>
      <c r="H275" s="30"/>
      <c r="I275" s="30"/>
      <c r="J275" s="69"/>
      <c r="K275" s="30"/>
    </row>
    <row r="276" ht="15.75" customHeight="1">
      <c r="D276" s="2"/>
      <c r="E276" s="2"/>
      <c r="F276" s="30"/>
      <c r="G276" s="30"/>
      <c r="H276" s="30"/>
      <c r="I276" s="30"/>
      <c r="J276" s="69"/>
      <c r="K276" s="30"/>
    </row>
    <row r="277" ht="15.75" customHeight="1">
      <c r="D277" s="2"/>
      <c r="E277" s="2"/>
      <c r="F277" s="30"/>
      <c r="G277" s="30"/>
      <c r="H277" s="30"/>
      <c r="I277" s="30"/>
      <c r="J277" s="69"/>
      <c r="K277" s="30"/>
    </row>
    <row r="278" ht="15.75" customHeight="1">
      <c r="D278" s="2"/>
      <c r="E278" s="2"/>
      <c r="F278" s="30"/>
      <c r="G278" s="30"/>
      <c r="H278" s="30"/>
      <c r="I278" s="30"/>
      <c r="J278" s="69"/>
      <c r="K278" s="30"/>
    </row>
    <row r="279" ht="15.75" customHeight="1">
      <c r="D279" s="2"/>
      <c r="E279" s="2"/>
      <c r="F279" s="30"/>
      <c r="G279" s="30"/>
      <c r="H279" s="30"/>
      <c r="I279" s="30"/>
      <c r="J279" s="69"/>
      <c r="K279" s="30"/>
    </row>
    <row r="280" ht="15.75" customHeight="1">
      <c r="D280" s="2"/>
      <c r="E280" s="2"/>
      <c r="F280" s="30"/>
      <c r="G280" s="30"/>
      <c r="H280" s="30"/>
      <c r="I280" s="30"/>
      <c r="J280" s="69"/>
      <c r="K280" s="30"/>
    </row>
    <row r="281" ht="15.75" customHeight="1">
      <c r="D281" s="2"/>
      <c r="E281" s="2"/>
      <c r="F281" s="30"/>
      <c r="G281" s="30"/>
      <c r="H281" s="30"/>
      <c r="I281" s="30"/>
      <c r="J281" s="69"/>
      <c r="K281" s="30"/>
    </row>
    <row r="282" ht="15.75" customHeight="1">
      <c r="D282" s="2"/>
      <c r="E282" s="2"/>
      <c r="F282" s="30"/>
      <c r="G282" s="30"/>
      <c r="H282" s="30"/>
      <c r="I282" s="30"/>
      <c r="J282" s="69"/>
      <c r="K282" s="30"/>
    </row>
    <row r="283" ht="15.75" customHeight="1">
      <c r="D283" s="2"/>
      <c r="E283" s="2"/>
      <c r="F283" s="30"/>
      <c r="G283" s="30"/>
      <c r="H283" s="30"/>
      <c r="I283" s="30"/>
      <c r="J283" s="69"/>
      <c r="K283" s="30"/>
    </row>
    <row r="284" ht="15.75" customHeight="1">
      <c r="D284" s="2"/>
      <c r="E284" s="2"/>
      <c r="F284" s="30"/>
      <c r="G284" s="30"/>
      <c r="H284" s="30"/>
      <c r="I284" s="30"/>
      <c r="J284" s="69"/>
      <c r="K284" s="30"/>
    </row>
    <row r="285" ht="15.75" customHeight="1">
      <c r="D285" s="2"/>
      <c r="E285" s="2"/>
      <c r="F285" s="30"/>
      <c r="G285" s="30"/>
      <c r="H285" s="30"/>
      <c r="I285" s="30"/>
      <c r="J285" s="69"/>
      <c r="K285" s="30"/>
    </row>
    <row r="286" ht="15.75" customHeight="1">
      <c r="D286" s="2"/>
      <c r="E286" s="2"/>
      <c r="F286" s="30"/>
      <c r="G286" s="30"/>
      <c r="H286" s="30"/>
      <c r="I286" s="30"/>
      <c r="J286" s="69"/>
      <c r="K286" s="30"/>
    </row>
    <row r="287" ht="15.75" customHeight="1">
      <c r="D287" s="2"/>
      <c r="E287" s="2"/>
      <c r="F287" s="30"/>
      <c r="G287" s="30"/>
      <c r="H287" s="30"/>
      <c r="I287" s="30"/>
      <c r="J287" s="69"/>
      <c r="K287" s="30"/>
    </row>
    <row r="288" ht="15.75" customHeight="1">
      <c r="D288" s="2"/>
      <c r="E288" s="2"/>
      <c r="F288" s="30"/>
      <c r="G288" s="30"/>
      <c r="H288" s="30"/>
      <c r="I288" s="30"/>
      <c r="J288" s="69"/>
      <c r="K288" s="30"/>
    </row>
    <row r="289" ht="15.75" customHeight="1">
      <c r="D289" s="2"/>
      <c r="E289" s="2"/>
      <c r="F289" s="30"/>
      <c r="G289" s="30"/>
      <c r="H289" s="30"/>
      <c r="I289" s="30"/>
      <c r="J289" s="69"/>
      <c r="K289" s="30"/>
    </row>
    <row r="290" ht="15.75" customHeight="1">
      <c r="D290" s="2"/>
      <c r="E290" s="2"/>
      <c r="F290" s="30"/>
      <c r="G290" s="30"/>
      <c r="H290" s="30"/>
      <c r="I290" s="30"/>
      <c r="J290" s="69"/>
      <c r="K290" s="30"/>
    </row>
    <row r="291" ht="15.75" customHeight="1">
      <c r="D291" s="2"/>
      <c r="E291" s="2"/>
      <c r="F291" s="30"/>
      <c r="G291" s="30"/>
      <c r="H291" s="30"/>
      <c r="I291" s="30"/>
      <c r="J291" s="69"/>
      <c r="K291" s="30"/>
    </row>
    <row r="292" ht="15.75" customHeight="1">
      <c r="D292" s="2"/>
      <c r="E292" s="2"/>
      <c r="F292" s="30"/>
      <c r="G292" s="30"/>
      <c r="H292" s="30"/>
      <c r="I292" s="30"/>
      <c r="J292" s="69"/>
      <c r="K292" s="30"/>
    </row>
    <row r="293" ht="15.75" customHeight="1">
      <c r="D293" s="2"/>
      <c r="E293" s="2"/>
      <c r="F293" s="30"/>
      <c r="G293" s="30"/>
      <c r="H293" s="30"/>
      <c r="I293" s="30"/>
      <c r="J293" s="69"/>
      <c r="K293" s="30"/>
    </row>
    <row r="294" ht="15.75" customHeight="1">
      <c r="D294" s="2"/>
      <c r="E294" s="2"/>
      <c r="F294" s="30"/>
      <c r="G294" s="30"/>
      <c r="H294" s="30"/>
      <c r="I294" s="30"/>
      <c r="J294" s="69"/>
      <c r="K294" s="30"/>
    </row>
    <row r="295" ht="15.75" customHeight="1">
      <c r="D295" s="2"/>
      <c r="E295" s="2"/>
      <c r="F295" s="30"/>
      <c r="G295" s="30"/>
      <c r="H295" s="30"/>
      <c r="I295" s="30"/>
      <c r="J295" s="69"/>
      <c r="K295" s="30"/>
    </row>
    <row r="296" ht="15.75" customHeight="1">
      <c r="D296" s="2"/>
      <c r="E296" s="2"/>
      <c r="F296" s="30"/>
      <c r="G296" s="30"/>
      <c r="H296" s="30"/>
      <c r="I296" s="30"/>
      <c r="J296" s="69"/>
      <c r="K296" s="30"/>
    </row>
    <row r="297" ht="15.75" customHeight="1">
      <c r="D297" s="2"/>
      <c r="E297" s="2"/>
      <c r="F297" s="30"/>
      <c r="G297" s="30"/>
      <c r="H297" s="30"/>
      <c r="I297" s="30"/>
      <c r="J297" s="69"/>
      <c r="K297" s="30"/>
    </row>
    <row r="298" ht="15.75" customHeight="1">
      <c r="D298" s="2"/>
      <c r="E298" s="2"/>
      <c r="F298" s="30"/>
      <c r="G298" s="30"/>
      <c r="H298" s="30"/>
      <c r="I298" s="30"/>
      <c r="J298" s="69"/>
      <c r="K298" s="30"/>
    </row>
    <row r="299" ht="15.75" customHeight="1">
      <c r="D299" s="2"/>
      <c r="E299" s="2"/>
      <c r="F299" s="30"/>
      <c r="G299" s="30"/>
      <c r="H299" s="30"/>
      <c r="I299" s="30"/>
      <c r="J299" s="69"/>
      <c r="K299" s="30"/>
    </row>
    <row r="300" ht="15.75" customHeight="1">
      <c r="D300" s="2"/>
      <c r="E300" s="2"/>
      <c r="F300" s="30"/>
      <c r="G300" s="30"/>
      <c r="H300" s="30"/>
      <c r="I300" s="30"/>
      <c r="J300" s="69"/>
      <c r="K300" s="30"/>
    </row>
    <row r="301" ht="15.75" customHeight="1">
      <c r="D301" s="2"/>
      <c r="E301" s="2"/>
      <c r="F301" s="30"/>
      <c r="G301" s="30"/>
      <c r="H301" s="30"/>
      <c r="I301" s="30"/>
      <c r="J301" s="69"/>
      <c r="K301" s="30"/>
    </row>
    <row r="302" ht="15.75" customHeight="1">
      <c r="D302" s="2"/>
      <c r="E302" s="2"/>
      <c r="F302" s="30"/>
      <c r="G302" s="30"/>
      <c r="H302" s="30"/>
      <c r="I302" s="30"/>
      <c r="J302" s="69"/>
      <c r="K302" s="30"/>
    </row>
    <row r="303" ht="15.75" customHeight="1">
      <c r="D303" s="2"/>
      <c r="E303" s="2"/>
      <c r="F303" s="30"/>
      <c r="G303" s="30"/>
      <c r="H303" s="30"/>
      <c r="I303" s="30"/>
      <c r="J303" s="69"/>
      <c r="K303" s="30"/>
    </row>
    <row r="304" ht="15.75" customHeight="1">
      <c r="D304" s="2"/>
      <c r="E304" s="2"/>
      <c r="F304" s="30"/>
      <c r="G304" s="30"/>
      <c r="H304" s="30"/>
      <c r="I304" s="30"/>
      <c r="J304" s="69"/>
      <c r="K304" s="30"/>
    </row>
    <row r="305" ht="15.75" customHeight="1">
      <c r="D305" s="2"/>
      <c r="E305" s="2"/>
      <c r="F305" s="30"/>
      <c r="G305" s="30"/>
      <c r="H305" s="30"/>
      <c r="I305" s="30"/>
      <c r="J305" s="69"/>
      <c r="K305" s="30"/>
    </row>
    <row r="306" ht="15.75" customHeight="1">
      <c r="D306" s="2"/>
      <c r="E306" s="2"/>
      <c r="F306" s="30"/>
      <c r="G306" s="30"/>
      <c r="H306" s="30"/>
      <c r="I306" s="30"/>
      <c r="J306" s="69"/>
      <c r="K306" s="30"/>
    </row>
    <row r="307" ht="15.75" customHeight="1">
      <c r="D307" s="2"/>
      <c r="E307" s="2"/>
      <c r="F307" s="30"/>
      <c r="G307" s="30"/>
      <c r="H307" s="30"/>
      <c r="I307" s="30"/>
      <c r="J307" s="69"/>
      <c r="K307" s="30"/>
    </row>
    <row r="308" ht="15.75" customHeight="1">
      <c r="D308" s="2"/>
      <c r="E308" s="2"/>
      <c r="F308" s="30"/>
      <c r="G308" s="30"/>
      <c r="H308" s="30"/>
      <c r="I308" s="30"/>
      <c r="J308" s="69"/>
      <c r="K308" s="30"/>
    </row>
    <row r="309" ht="15.75" customHeight="1">
      <c r="D309" s="2"/>
      <c r="E309" s="2"/>
      <c r="F309" s="30"/>
      <c r="G309" s="30"/>
      <c r="H309" s="30"/>
      <c r="I309" s="30"/>
      <c r="J309" s="69"/>
      <c r="K309" s="30"/>
    </row>
    <row r="310" ht="15.75" customHeight="1">
      <c r="D310" s="2"/>
      <c r="E310" s="2"/>
      <c r="F310" s="30"/>
      <c r="G310" s="30"/>
      <c r="H310" s="30"/>
      <c r="I310" s="30"/>
      <c r="J310" s="69"/>
      <c r="K310" s="30"/>
    </row>
    <row r="311" ht="15.75" customHeight="1">
      <c r="D311" s="2"/>
      <c r="E311" s="2"/>
      <c r="F311" s="30"/>
      <c r="G311" s="30"/>
      <c r="H311" s="30"/>
      <c r="I311" s="30"/>
      <c r="J311" s="69"/>
      <c r="K311" s="30"/>
    </row>
    <row r="312" ht="15.75" customHeight="1">
      <c r="D312" s="2"/>
      <c r="E312" s="2"/>
      <c r="F312" s="30"/>
      <c r="G312" s="30"/>
      <c r="H312" s="30"/>
      <c r="I312" s="30"/>
      <c r="J312" s="69"/>
      <c r="K312" s="30"/>
    </row>
    <row r="313" ht="15.75" customHeight="1">
      <c r="D313" s="2"/>
      <c r="E313" s="2"/>
      <c r="F313" s="30"/>
      <c r="G313" s="30"/>
      <c r="H313" s="30"/>
      <c r="I313" s="30"/>
      <c r="J313" s="69"/>
      <c r="K313" s="30"/>
    </row>
    <row r="314" ht="15.75" customHeight="1">
      <c r="D314" s="2"/>
      <c r="E314" s="2"/>
      <c r="F314" s="30"/>
      <c r="G314" s="30"/>
      <c r="H314" s="30"/>
      <c r="I314" s="30"/>
      <c r="J314" s="69"/>
      <c r="K314" s="30"/>
    </row>
    <row r="315" ht="15.75" customHeight="1">
      <c r="D315" s="2"/>
      <c r="E315" s="2"/>
      <c r="F315" s="30"/>
      <c r="G315" s="30"/>
      <c r="H315" s="30"/>
      <c r="I315" s="30"/>
      <c r="J315" s="69"/>
      <c r="K315" s="30"/>
    </row>
    <row r="316" ht="15.75" customHeight="1">
      <c r="D316" s="2"/>
      <c r="E316" s="2"/>
      <c r="F316" s="30"/>
      <c r="G316" s="30"/>
      <c r="H316" s="30"/>
      <c r="I316" s="30"/>
      <c r="J316" s="69"/>
      <c r="K316" s="30"/>
    </row>
    <row r="317" ht="15.75" customHeight="1">
      <c r="D317" s="2"/>
      <c r="E317" s="2"/>
      <c r="F317" s="30"/>
      <c r="G317" s="30"/>
      <c r="H317" s="30"/>
      <c r="I317" s="30"/>
      <c r="J317" s="69"/>
      <c r="K317" s="30"/>
    </row>
    <row r="318" ht="15.75" customHeight="1">
      <c r="D318" s="2"/>
      <c r="E318" s="2"/>
      <c r="F318" s="30"/>
      <c r="G318" s="30"/>
      <c r="H318" s="30"/>
      <c r="I318" s="30"/>
      <c r="J318" s="69"/>
      <c r="K318" s="30"/>
    </row>
    <row r="319" ht="15.75" customHeight="1">
      <c r="D319" s="2"/>
      <c r="E319" s="2"/>
      <c r="F319" s="30"/>
      <c r="G319" s="30"/>
      <c r="H319" s="30"/>
      <c r="I319" s="30"/>
      <c r="J319" s="69"/>
      <c r="K319" s="30"/>
    </row>
    <row r="320" ht="15.75" customHeight="1">
      <c r="D320" s="2"/>
      <c r="E320" s="2"/>
      <c r="F320" s="30"/>
      <c r="G320" s="30"/>
      <c r="H320" s="30"/>
      <c r="I320" s="30"/>
      <c r="J320" s="69"/>
      <c r="K320" s="30"/>
    </row>
    <row r="321" ht="15.75" customHeight="1">
      <c r="D321" s="2"/>
      <c r="E321" s="2"/>
      <c r="F321" s="30"/>
      <c r="G321" s="30"/>
      <c r="H321" s="30"/>
      <c r="I321" s="30"/>
      <c r="J321" s="69"/>
      <c r="K321" s="30"/>
    </row>
    <row r="322" ht="15.75" customHeight="1">
      <c r="D322" s="2"/>
      <c r="E322" s="2"/>
      <c r="F322" s="30"/>
      <c r="G322" s="30"/>
      <c r="H322" s="30"/>
      <c r="I322" s="30"/>
      <c r="J322" s="69"/>
      <c r="K322" s="30"/>
    </row>
    <row r="323" ht="15.75" customHeight="1">
      <c r="D323" s="2"/>
      <c r="E323" s="2"/>
      <c r="F323" s="30"/>
      <c r="G323" s="30"/>
      <c r="H323" s="30"/>
      <c r="I323" s="30"/>
      <c r="J323" s="69"/>
      <c r="K323" s="30"/>
    </row>
    <row r="324" ht="15.75" customHeight="1">
      <c r="D324" s="2"/>
      <c r="E324" s="2"/>
      <c r="F324" s="30"/>
      <c r="G324" s="30"/>
      <c r="H324" s="30"/>
      <c r="I324" s="30"/>
      <c r="J324" s="69"/>
      <c r="K324" s="30"/>
    </row>
    <row r="325" ht="15.75" customHeight="1">
      <c r="D325" s="2"/>
      <c r="E325" s="2"/>
      <c r="F325" s="30"/>
      <c r="G325" s="30"/>
      <c r="H325" s="30"/>
      <c r="I325" s="30"/>
      <c r="J325" s="69"/>
      <c r="K325" s="30"/>
    </row>
    <row r="326" ht="15.75" customHeight="1">
      <c r="D326" s="2"/>
      <c r="E326" s="2"/>
      <c r="F326" s="30"/>
      <c r="G326" s="30"/>
      <c r="H326" s="30"/>
      <c r="I326" s="30"/>
      <c r="J326" s="69"/>
      <c r="K326" s="30"/>
    </row>
    <row r="327" ht="15.75" customHeight="1">
      <c r="D327" s="2"/>
      <c r="E327" s="2"/>
      <c r="F327" s="30"/>
      <c r="G327" s="30"/>
      <c r="H327" s="30"/>
      <c r="I327" s="30"/>
      <c r="J327" s="69"/>
      <c r="K327" s="30"/>
    </row>
    <row r="328" ht="15.75" customHeight="1">
      <c r="D328" s="2"/>
      <c r="E328" s="2"/>
      <c r="F328" s="30"/>
      <c r="G328" s="30"/>
      <c r="H328" s="30"/>
      <c r="I328" s="30"/>
      <c r="J328" s="69"/>
      <c r="K328" s="30"/>
    </row>
    <row r="329" ht="15.75" customHeight="1">
      <c r="D329" s="2"/>
      <c r="E329" s="2"/>
      <c r="F329" s="30"/>
      <c r="G329" s="30"/>
      <c r="H329" s="30"/>
      <c r="I329" s="30"/>
      <c r="J329" s="69"/>
      <c r="K329" s="30"/>
    </row>
    <row r="330" ht="15.75" customHeight="1">
      <c r="D330" s="2"/>
      <c r="E330" s="2"/>
      <c r="F330" s="30"/>
      <c r="G330" s="30"/>
      <c r="H330" s="30"/>
      <c r="I330" s="30"/>
      <c r="J330" s="69"/>
      <c r="K330" s="30"/>
    </row>
    <row r="331" ht="15.75" customHeight="1">
      <c r="D331" s="2"/>
      <c r="E331" s="2"/>
      <c r="F331" s="30"/>
      <c r="G331" s="30"/>
      <c r="H331" s="30"/>
      <c r="I331" s="30"/>
      <c r="J331" s="69"/>
      <c r="K331" s="30"/>
    </row>
    <row r="332" ht="15.75" customHeight="1">
      <c r="D332" s="2"/>
      <c r="E332" s="2"/>
      <c r="F332" s="30"/>
      <c r="G332" s="30"/>
      <c r="H332" s="30"/>
      <c r="I332" s="30"/>
      <c r="J332" s="69"/>
      <c r="K332" s="30"/>
    </row>
    <row r="333" ht="15.75" customHeight="1">
      <c r="D333" s="2"/>
      <c r="E333" s="2"/>
      <c r="F333" s="30"/>
      <c r="G333" s="30"/>
      <c r="H333" s="30"/>
      <c r="I333" s="30"/>
      <c r="J333" s="69"/>
      <c r="K333" s="30"/>
    </row>
    <row r="334" ht="15.75" customHeight="1">
      <c r="D334" s="2"/>
      <c r="E334" s="2"/>
      <c r="F334" s="30"/>
      <c r="G334" s="30"/>
      <c r="H334" s="30"/>
      <c r="I334" s="30"/>
      <c r="J334" s="69"/>
      <c r="K334" s="30"/>
    </row>
    <row r="335" ht="15.75" customHeight="1">
      <c r="D335" s="2"/>
      <c r="E335" s="2"/>
      <c r="F335" s="30"/>
      <c r="G335" s="30"/>
      <c r="H335" s="30"/>
      <c r="I335" s="30"/>
      <c r="J335" s="69"/>
      <c r="K335" s="30"/>
    </row>
    <row r="336" ht="15.75" customHeight="1">
      <c r="D336" s="2"/>
      <c r="E336" s="2"/>
      <c r="F336" s="30"/>
      <c r="G336" s="30"/>
      <c r="H336" s="30"/>
      <c r="I336" s="30"/>
      <c r="J336" s="69"/>
      <c r="K336" s="30"/>
    </row>
    <row r="337" ht="15.75" customHeight="1">
      <c r="D337" s="2"/>
      <c r="E337" s="2"/>
      <c r="F337" s="30"/>
      <c r="G337" s="30"/>
      <c r="H337" s="30"/>
      <c r="I337" s="30"/>
      <c r="J337" s="69"/>
      <c r="K337" s="30"/>
    </row>
    <row r="338" ht="15.75" customHeight="1">
      <c r="D338" s="2"/>
      <c r="E338" s="2"/>
      <c r="F338" s="30"/>
      <c r="G338" s="30"/>
      <c r="H338" s="30"/>
      <c r="I338" s="30"/>
      <c r="J338" s="69"/>
      <c r="K338" s="30"/>
    </row>
    <row r="339" ht="15.75" customHeight="1">
      <c r="D339" s="2"/>
      <c r="E339" s="2"/>
      <c r="F339" s="30"/>
      <c r="G339" s="30"/>
      <c r="H339" s="30"/>
      <c r="I339" s="30"/>
      <c r="J339" s="69"/>
      <c r="K339" s="30"/>
    </row>
    <row r="340" ht="15.75" customHeight="1">
      <c r="D340" s="2"/>
      <c r="E340" s="2"/>
      <c r="F340" s="30"/>
      <c r="G340" s="30"/>
      <c r="H340" s="30"/>
      <c r="I340" s="30"/>
      <c r="J340" s="69"/>
      <c r="K340" s="30"/>
    </row>
    <row r="341" ht="15.75" customHeight="1">
      <c r="D341" s="2"/>
      <c r="E341" s="2"/>
      <c r="F341" s="30"/>
      <c r="G341" s="30"/>
      <c r="H341" s="30"/>
      <c r="I341" s="30"/>
      <c r="J341" s="69"/>
      <c r="K341" s="30"/>
    </row>
    <row r="342" ht="15.75" customHeight="1">
      <c r="D342" s="2"/>
      <c r="E342" s="2"/>
      <c r="F342" s="30"/>
      <c r="G342" s="30"/>
      <c r="H342" s="30"/>
      <c r="I342" s="30"/>
      <c r="J342" s="69"/>
      <c r="K342" s="30"/>
    </row>
    <row r="343" ht="15.75" customHeight="1">
      <c r="D343" s="2"/>
      <c r="E343" s="2"/>
      <c r="F343" s="30"/>
      <c r="G343" s="30"/>
      <c r="H343" s="30"/>
      <c r="I343" s="30"/>
      <c r="J343" s="69"/>
      <c r="K343" s="30"/>
    </row>
    <row r="344" ht="15.75" customHeight="1">
      <c r="D344" s="2"/>
      <c r="E344" s="2"/>
      <c r="F344" s="30"/>
      <c r="G344" s="30"/>
      <c r="H344" s="30"/>
      <c r="I344" s="30"/>
      <c r="J344" s="69"/>
      <c r="K344" s="30"/>
    </row>
    <row r="345" ht="15.75" customHeight="1">
      <c r="D345" s="2"/>
      <c r="E345" s="2"/>
      <c r="F345" s="30"/>
      <c r="G345" s="30"/>
      <c r="H345" s="30"/>
      <c r="I345" s="30"/>
      <c r="J345" s="69"/>
      <c r="K345" s="30"/>
    </row>
    <row r="346" ht="15.75" customHeight="1">
      <c r="D346" s="2"/>
      <c r="E346" s="2"/>
      <c r="F346" s="30"/>
      <c r="G346" s="30"/>
      <c r="H346" s="30"/>
      <c r="I346" s="30"/>
      <c r="J346" s="69"/>
      <c r="K346" s="30"/>
    </row>
    <row r="347" ht="15.75" customHeight="1">
      <c r="D347" s="2"/>
      <c r="E347" s="2"/>
      <c r="F347" s="30"/>
      <c r="G347" s="30"/>
      <c r="H347" s="30"/>
      <c r="I347" s="30"/>
      <c r="J347" s="69"/>
      <c r="K347" s="30"/>
    </row>
    <row r="348" ht="15.75" customHeight="1">
      <c r="D348" s="2"/>
      <c r="E348" s="2"/>
      <c r="F348" s="30"/>
      <c r="G348" s="30"/>
      <c r="H348" s="30"/>
      <c r="I348" s="30"/>
      <c r="J348" s="69"/>
      <c r="K348" s="30"/>
    </row>
    <row r="349" ht="15.75" customHeight="1">
      <c r="D349" s="2"/>
      <c r="E349" s="2"/>
      <c r="F349" s="30"/>
      <c r="G349" s="30"/>
      <c r="H349" s="30"/>
      <c r="I349" s="30"/>
      <c r="J349" s="69"/>
      <c r="K349" s="30"/>
    </row>
    <row r="350" ht="15.75" customHeight="1">
      <c r="D350" s="2"/>
      <c r="E350" s="2"/>
      <c r="F350" s="30"/>
      <c r="G350" s="30"/>
      <c r="H350" s="30"/>
      <c r="I350" s="30"/>
      <c r="J350" s="69"/>
      <c r="K350" s="30"/>
    </row>
    <row r="351" ht="15.75" customHeight="1">
      <c r="D351" s="2"/>
      <c r="E351" s="2"/>
      <c r="F351" s="30"/>
      <c r="G351" s="30"/>
      <c r="H351" s="30"/>
      <c r="I351" s="30"/>
      <c r="J351" s="69"/>
      <c r="K351" s="30"/>
    </row>
    <row r="352" ht="15.75" customHeight="1">
      <c r="D352" s="2"/>
      <c r="E352" s="2"/>
      <c r="F352" s="30"/>
      <c r="G352" s="30"/>
      <c r="H352" s="30"/>
      <c r="I352" s="30"/>
      <c r="J352" s="69"/>
      <c r="K352" s="30"/>
    </row>
    <row r="353" ht="15.75" customHeight="1">
      <c r="D353" s="2"/>
      <c r="E353" s="2"/>
      <c r="F353" s="30"/>
      <c r="G353" s="30"/>
      <c r="H353" s="30"/>
      <c r="I353" s="30"/>
      <c r="J353" s="69"/>
      <c r="K353" s="30"/>
    </row>
    <row r="354" ht="15.75" customHeight="1">
      <c r="D354" s="2"/>
      <c r="E354" s="2"/>
      <c r="F354" s="30"/>
      <c r="G354" s="30"/>
      <c r="H354" s="30"/>
      <c r="I354" s="30"/>
      <c r="J354" s="69"/>
      <c r="K354" s="30"/>
    </row>
    <row r="355" ht="15.75" customHeight="1">
      <c r="D355" s="2"/>
      <c r="E355" s="2"/>
      <c r="F355" s="30"/>
      <c r="G355" s="30"/>
      <c r="H355" s="30"/>
      <c r="I355" s="30"/>
      <c r="J355" s="69"/>
      <c r="K355" s="30"/>
    </row>
    <row r="356" ht="15.75" customHeight="1">
      <c r="D356" s="2"/>
      <c r="E356" s="2"/>
      <c r="F356" s="30"/>
      <c r="G356" s="30"/>
      <c r="H356" s="30"/>
      <c r="I356" s="30"/>
      <c r="J356" s="69"/>
      <c r="K356" s="30"/>
    </row>
    <row r="357" ht="15.75" customHeight="1">
      <c r="D357" s="2"/>
      <c r="E357" s="2"/>
      <c r="F357" s="30"/>
      <c r="G357" s="30"/>
      <c r="H357" s="30"/>
      <c r="I357" s="30"/>
      <c r="J357" s="69"/>
      <c r="K357" s="30"/>
    </row>
    <row r="358" ht="15.75" customHeight="1">
      <c r="D358" s="2"/>
      <c r="E358" s="2"/>
      <c r="F358" s="30"/>
      <c r="G358" s="30"/>
      <c r="H358" s="30"/>
      <c r="I358" s="30"/>
      <c r="J358" s="69"/>
      <c r="K358" s="30"/>
    </row>
    <row r="359" ht="15.75" customHeight="1">
      <c r="D359" s="2"/>
      <c r="E359" s="2"/>
      <c r="F359" s="30"/>
      <c r="G359" s="30"/>
      <c r="H359" s="30"/>
      <c r="I359" s="30"/>
      <c r="J359" s="69"/>
      <c r="K359" s="30"/>
    </row>
    <row r="360" ht="15.75" customHeight="1">
      <c r="D360" s="2"/>
      <c r="E360" s="2"/>
      <c r="F360" s="30"/>
      <c r="G360" s="30"/>
      <c r="H360" s="30"/>
      <c r="I360" s="30"/>
      <c r="J360" s="69"/>
      <c r="K360" s="30"/>
    </row>
    <row r="361" ht="15.75" customHeight="1">
      <c r="D361" s="2"/>
      <c r="E361" s="2"/>
      <c r="F361" s="30"/>
      <c r="G361" s="30"/>
      <c r="H361" s="30"/>
      <c r="I361" s="30"/>
      <c r="J361" s="69"/>
      <c r="K361" s="30"/>
    </row>
    <row r="362" ht="15.75" customHeight="1">
      <c r="D362" s="2"/>
      <c r="E362" s="2"/>
      <c r="F362" s="30"/>
      <c r="G362" s="30"/>
      <c r="H362" s="30"/>
      <c r="I362" s="30"/>
      <c r="J362" s="69"/>
      <c r="K362" s="30"/>
    </row>
    <row r="363" ht="15.75" customHeight="1">
      <c r="D363" s="2"/>
      <c r="E363" s="2"/>
      <c r="F363" s="30"/>
      <c r="G363" s="30"/>
      <c r="H363" s="30"/>
      <c r="I363" s="30"/>
      <c r="J363" s="69"/>
      <c r="K363" s="30"/>
    </row>
    <row r="364" ht="15.75" customHeight="1">
      <c r="D364" s="2"/>
      <c r="E364" s="2"/>
      <c r="F364" s="30"/>
      <c r="G364" s="30"/>
      <c r="H364" s="30"/>
      <c r="I364" s="30"/>
      <c r="J364" s="69"/>
      <c r="K364" s="30"/>
    </row>
    <row r="365" ht="15.75" customHeight="1">
      <c r="D365" s="2"/>
      <c r="E365" s="2"/>
      <c r="F365" s="30"/>
      <c r="G365" s="30"/>
      <c r="H365" s="30"/>
      <c r="I365" s="30"/>
      <c r="J365" s="69"/>
      <c r="K365" s="30"/>
    </row>
    <row r="366" ht="15.75" customHeight="1">
      <c r="D366" s="2"/>
      <c r="E366" s="2"/>
      <c r="F366" s="30"/>
      <c r="G366" s="30"/>
      <c r="H366" s="30"/>
      <c r="I366" s="30"/>
      <c r="J366" s="69"/>
      <c r="K366" s="30"/>
    </row>
    <row r="367" ht="15.75" customHeight="1">
      <c r="D367" s="2"/>
      <c r="E367" s="2"/>
      <c r="F367" s="30"/>
      <c r="G367" s="30"/>
      <c r="H367" s="30"/>
      <c r="I367" s="30"/>
      <c r="J367" s="69"/>
      <c r="K367" s="30"/>
    </row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1">
    <cfRule type="cellIs" dxfId="0" priority="1" operator="greaterThan">
      <formula>0</formula>
    </cfRule>
  </conditionalFormatting>
  <dataValidations>
    <dataValidation type="list" allowBlank="1" sqref="L3:L172">
      <formula1>Codes!$A$2:$A$6</formula1>
    </dataValidation>
  </dataValidations>
  <printOptions gridLines="1" horizontalCentered="1"/>
  <pageMargins bottom="0.25" footer="0.0" header="0.0" left="0.25" right="0.25" top="0.2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4.25"/>
    <col customWidth="1" min="4" max="4" width="52.88"/>
  </cols>
  <sheetData>
    <row r="3">
      <c r="C3" s="71" t="s">
        <v>608</v>
      </c>
      <c r="D3" s="72" t="s">
        <v>609</v>
      </c>
    </row>
    <row r="4">
      <c r="C4" s="73" t="s">
        <v>281</v>
      </c>
      <c r="D4" s="52" t="s">
        <v>610</v>
      </c>
    </row>
    <row r="5">
      <c r="C5" s="73" t="s">
        <v>278</v>
      </c>
      <c r="D5" s="52" t="s">
        <v>610</v>
      </c>
    </row>
    <row r="6">
      <c r="C6" s="73" t="s">
        <v>282</v>
      </c>
      <c r="D6" s="52" t="s">
        <v>610</v>
      </c>
    </row>
    <row r="7">
      <c r="C7" s="73" t="s">
        <v>283</v>
      </c>
      <c r="D7" s="52" t="s">
        <v>610</v>
      </c>
    </row>
    <row r="8">
      <c r="C8" s="73" t="s">
        <v>284</v>
      </c>
      <c r="D8" s="52" t="s">
        <v>610</v>
      </c>
    </row>
    <row r="9">
      <c r="C9" s="73" t="s">
        <v>285</v>
      </c>
      <c r="D9" s="52" t="s">
        <v>611</v>
      </c>
    </row>
    <row r="10">
      <c r="C10" s="73" t="s">
        <v>286</v>
      </c>
      <c r="D10" s="52" t="s">
        <v>611</v>
      </c>
    </row>
    <row r="11">
      <c r="C11" s="73" t="s">
        <v>287</v>
      </c>
      <c r="D11" s="52" t="s">
        <v>610</v>
      </c>
    </row>
    <row r="12">
      <c r="C12" s="73" t="s">
        <v>291</v>
      </c>
      <c r="D12" s="52" t="s">
        <v>611</v>
      </c>
    </row>
    <row r="13">
      <c r="C13" s="73" t="s">
        <v>292</v>
      </c>
      <c r="D13" s="52" t="s">
        <v>610</v>
      </c>
    </row>
    <row r="14">
      <c r="C14" s="73" t="s">
        <v>293</v>
      </c>
      <c r="D14" s="52" t="s">
        <v>610</v>
      </c>
    </row>
    <row r="15">
      <c r="C15" s="73" t="s">
        <v>294</v>
      </c>
      <c r="D15" s="52" t="s">
        <v>610</v>
      </c>
    </row>
    <row r="16">
      <c r="C16" s="73" t="s">
        <v>295</v>
      </c>
      <c r="D16" s="52" t="s">
        <v>611</v>
      </c>
    </row>
    <row r="17">
      <c r="C17" s="73" t="s">
        <v>296</v>
      </c>
      <c r="D17" s="52" t="s">
        <v>611</v>
      </c>
    </row>
    <row r="18">
      <c r="C18" s="73" t="s">
        <v>297</v>
      </c>
      <c r="D18" s="52" t="s">
        <v>612</v>
      </c>
    </row>
  </sheetData>
  <conditionalFormatting sqref="D4:D18">
    <cfRule type="cellIs" dxfId="2" priority="1" operator="equal">
      <formula>"No information received"</formula>
    </cfRule>
  </conditionalFormatting>
  <conditionalFormatting sqref="D4:D18">
    <cfRule type="cellIs" dxfId="3" priority="2" operator="equal">
      <formula>"Partial information received"</formula>
    </cfRule>
  </conditionalFormatting>
  <conditionalFormatting sqref="D4:D18">
    <cfRule type="cellIs" dxfId="4" priority="3" operator="equal">
      <formula>"All information received"</formula>
    </cfRule>
  </conditionalFormatting>
  <dataValidations>
    <dataValidation type="list" allowBlank="1" sqref="D4:D18">
      <formula1>"All information received,Partial information received,No information received"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24.38"/>
    <col customWidth="1" min="3" max="8" width="15.75"/>
    <col customWidth="1" min="9" max="10" width="18.88"/>
    <col customWidth="1" min="11" max="11" width="21.0"/>
    <col customWidth="1" min="12" max="13" width="22.0"/>
  </cols>
  <sheetData>
    <row r="1">
      <c r="G1" s="74"/>
    </row>
    <row r="3">
      <c r="B3" s="75" t="s">
        <v>613</v>
      </c>
      <c r="C3" s="76">
        <f>100% - DIVIDE(COUNTIF(C10:H24, "Waiting for data"), 90)</f>
        <v>0.8333333333</v>
      </c>
      <c r="D3" s="77" t="str">
        <f>IFERROR(__xludf.DUMMYFUNCTION("SPARKLINE(C3,{""charttype"",""bar"";""max"",1;""min"",0;""color1"",IF(C3&gt;0.7,""green"",IF(C3&gt;0.5,""yellow"",""red""))})
"),"")</f>
        <v/>
      </c>
      <c r="E3" s="78"/>
      <c r="F3" s="78"/>
      <c r="G3" s="78"/>
      <c r="H3" s="78"/>
      <c r="I3" s="79"/>
      <c r="L3" s="80" t="s">
        <v>332</v>
      </c>
      <c r="M3" s="80" t="s">
        <v>614</v>
      </c>
    </row>
    <row r="4">
      <c r="B4" s="75" t="s">
        <v>615</v>
      </c>
      <c r="C4" s="76">
        <f>DIVIDE(COUNTIF(C10:H24, "Completed"), (90 - COUNTIF(C10:H24, "Waiting for data")))</f>
        <v>0.6666666667</v>
      </c>
      <c r="D4" s="77" t="str">
        <f>IFERROR(__xludf.DUMMYFUNCTION("SPARKLINE(C4,{""charttype"",""bar"";""max"",1;""min"",0;""color1"",IF(C4&gt;0.7,""green"",IF(C4&gt;0.5,""yellow"",""red""))})
"),"")</f>
        <v/>
      </c>
      <c r="E4" s="78"/>
      <c r="F4" s="78"/>
      <c r="G4" s="78"/>
      <c r="H4" s="78"/>
      <c r="I4" s="79"/>
      <c r="L4" s="80" t="s">
        <v>332</v>
      </c>
      <c r="M4" s="80" t="s">
        <v>616</v>
      </c>
    </row>
    <row r="5">
      <c r="B5" s="75"/>
      <c r="C5" s="81"/>
      <c r="L5" s="80"/>
      <c r="M5" s="80"/>
    </row>
    <row r="6">
      <c r="B6" s="75" t="s">
        <v>617</v>
      </c>
      <c r="C6" s="76">
        <f>DIVIDE(COUNTIF(C10:H24, "Completed"), 90)</f>
        <v>0.5555555556</v>
      </c>
      <c r="D6" s="77" t="str">
        <f>IFERROR(__xludf.DUMMYFUNCTION("SPARKLINE(C6,{""charttype"",""bar"";""max"",1;""min"",0;""color1"",IF(C6&gt;0.7,""green"",IF(C6&gt;0.5,""yellow"",""red""))})
"),"")</f>
        <v/>
      </c>
      <c r="E6" s="78"/>
      <c r="F6" s="78"/>
      <c r="G6" s="78"/>
      <c r="H6" s="78"/>
      <c r="I6" s="79"/>
      <c r="L6" s="80" t="s">
        <v>332</v>
      </c>
      <c r="M6" s="80" t="s">
        <v>618</v>
      </c>
    </row>
    <row r="7">
      <c r="L7" s="52" t="s">
        <v>288</v>
      </c>
      <c r="M7" s="52" t="s">
        <v>619</v>
      </c>
    </row>
    <row r="8">
      <c r="B8" s="82" t="s">
        <v>608</v>
      </c>
      <c r="C8" s="83" t="s">
        <v>620</v>
      </c>
      <c r="D8" s="84"/>
      <c r="E8" s="84"/>
      <c r="F8" s="85" t="s">
        <v>621</v>
      </c>
      <c r="G8" s="84"/>
      <c r="H8" s="86"/>
      <c r="I8" s="82" t="s">
        <v>622</v>
      </c>
      <c r="J8" s="87"/>
      <c r="L8" s="52" t="s">
        <v>623</v>
      </c>
      <c r="M8" s="52" t="s">
        <v>624</v>
      </c>
    </row>
    <row r="9">
      <c r="B9" s="88"/>
      <c r="C9" s="89"/>
      <c r="D9" s="90" t="s">
        <v>7</v>
      </c>
      <c r="E9" s="91" t="s">
        <v>12</v>
      </c>
      <c r="F9" s="91" t="s">
        <v>18</v>
      </c>
      <c r="G9" s="91" t="s">
        <v>23</v>
      </c>
      <c r="H9" s="91" t="s">
        <v>27</v>
      </c>
      <c r="I9" s="88"/>
      <c r="J9" s="92"/>
      <c r="L9" s="52" t="s">
        <v>625</v>
      </c>
      <c r="M9" s="52" t="s">
        <v>626</v>
      </c>
    </row>
    <row r="10">
      <c r="B10" s="93" t="s">
        <v>281</v>
      </c>
      <c r="C10" s="74" t="s">
        <v>627</v>
      </c>
      <c r="D10" s="74" t="s">
        <v>627</v>
      </c>
      <c r="E10" s="74" t="s">
        <v>627</v>
      </c>
      <c r="F10" s="74" t="s">
        <v>627</v>
      </c>
      <c r="G10" s="74" t="s">
        <v>627</v>
      </c>
      <c r="H10" s="74" t="s">
        <v>627</v>
      </c>
      <c r="I10" s="94"/>
      <c r="J10" s="87"/>
      <c r="L10" s="52" t="s">
        <v>628</v>
      </c>
      <c r="M10" s="52" t="s">
        <v>629</v>
      </c>
    </row>
    <row r="11">
      <c r="B11" s="93" t="s">
        <v>278</v>
      </c>
      <c r="C11" s="74" t="s">
        <v>627</v>
      </c>
      <c r="D11" s="74" t="s">
        <v>627</v>
      </c>
      <c r="E11" s="74" t="s">
        <v>627</v>
      </c>
      <c r="F11" s="74" t="s">
        <v>627</v>
      </c>
      <c r="G11" s="74" t="s">
        <v>627</v>
      </c>
      <c r="H11" s="74" t="s">
        <v>627</v>
      </c>
      <c r="I11" s="95"/>
      <c r="J11" s="96"/>
      <c r="L11" s="52" t="s">
        <v>630</v>
      </c>
      <c r="M11" s="52" t="s">
        <v>631</v>
      </c>
    </row>
    <row r="12">
      <c r="B12" s="93" t="s">
        <v>282</v>
      </c>
      <c r="C12" s="74" t="s">
        <v>627</v>
      </c>
      <c r="D12" s="74" t="s">
        <v>627</v>
      </c>
      <c r="E12" s="74" t="s">
        <v>627</v>
      </c>
      <c r="F12" s="74" t="s">
        <v>627</v>
      </c>
      <c r="G12" s="74" t="s">
        <v>627</v>
      </c>
      <c r="H12" s="74" t="s">
        <v>627</v>
      </c>
      <c r="I12" s="95"/>
      <c r="J12" s="96"/>
      <c r="L12" s="52" t="s">
        <v>632</v>
      </c>
      <c r="M12" s="52" t="s">
        <v>629</v>
      </c>
    </row>
    <row r="13">
      <c r="B13" s="93" t="s">
        <v>283</v>
      </c>
      <c r="C13" s="74" t="s">
        <v>627</v>
      </c>
      <c r="D13" s="74" t="s">
        <v>627</v>
      </c>
      <c r="E13" s="74" t="s">
        <v>627</v>
      </c>
      <c r="F13" s="74" t="s">
        <v>627</v>
      </c>
      <c r="G13" s="74" t="s">
        <v>627</v>
      </c>
      <c r="H13" s="74" t="s">
        <v>627</v>
      </c>
      <c r="I13" s="95"/>
      <c r="J13" s="96"/>
      <c r="L13" s="52" t="s">
        <v>633</v>
      </c>
      <c r="M13" s="52" t="s">
        <v>634</v>
      </c>
    </row>
    <row r="14">
      <c r="B14" s="97" t="s">
        <v>284</v>
      </c>
      <c r="C14" s="74" t="s">
        <v>635</v>
      </c>
      <c r="D14" s="74" t="s">
        <v>627</v>
      </c>
      <c r="E14" s="74" t="s">
        <v>627</v>
      </c>
      <c r="F14" s="74" t="s">
        <v>635</v>
      </c>
      <c r="G14" s="74" t="s">
        <v>636</v>
      </c>
      <c r="H14" s="74" t="s">
        <v>636</v>
      </c>
      <c r="I14" s="95"/>
      <c r="J14" s="96"/>
      <c r="L14" s="52" t="s">
        <v>637</v>
      </c>
      <c r="M14" s="52" t="s">
        <v>638</v>
      </c>
    </row>
    <row r="15">
      <c r="B15" s="97" t="s">
        <v>285</v>
      </c>
      <c r="C15" s="74" t="s">
        <v>627</v>
      </c>
      <c r="D15" s="74" t="s">
        <v>636</v>
      </c>
      <c r="E15" s="74" t="s">
        <v>636</v>
      </c>
      <c r="F15" s="74" t="s">
        <v>627</v>
      </c>
      <c r="G15" s="74" t="s">
        <v>627</v>
      </c>
      <c r="H15" s="74" t="s">
        <v>627</v>
      </c>
      <c r="I15" s="98" t="s">
        <v>639</v>
      </c>
      <c r="J15" s="96"/>
      <c r="L15" s="52" t="s">
        <v>640</v>
      </c>
      <c r="M15" s="52" t="s">
        <v>641</v>
      </c>
    </row>
    <row r="16">
      <c r="B16" s="97" t="s">
        <v>286</v>
      </c>
      <c r="C16" s="74" t="s">
        <v>636</v>
      </c>
      <c r="D16" s="74" t="s">
        <v>636</v>
      </c>
      <c r="E16" s="74" t="s">
        <v>636</v>
      </c>
      <c r="F16" s="74" t="s">
        <v>636</v>
      </c>
      <c r="G16" s="74" t="s">
        <v>636</v>
      </c>
      <c r="H16" s="74" t="s">
        <v>627</v>
      </c>
      <c r="I16" s="95"/>
      <c r="J16" s="96"/>
      <c r="L16" s="52" t="s">
        <v>642</v>
      </c>
      <c r="M16" s="52" t="s">
        <v>643</v>
      </c>
    </row>
    <row r="17">
      <c r="B17" s="97" t="s">
        <v>287</v>
      </c>
      <c r="C17" s="74" t="s">
        <v>635</v>
      </c>
      <c r="D17" s="74" t="s">
        <v>635</v>
      </c>
      <c r="E17" s="74" t="s">
        <v>635</v>
      </c>
      <c r="F17" s="74" t="s">
        <v>635</v>
      </c>
      <c r="G17" s="74" t="s">
        <v>635</v>
      </c>
      <c r="H17" s="74" t="s">
        <v>635</v>
      </c>
      <c r="I17" s="95"/>
      <c r="J17" s="96"/>
      <c r="L17" s="52" t="s">
        <v>644</v>
      </c>
      <c r="M17" s="52" t="s">
        <v>645</v>
      </c>
    </row>
    <row r="18">
      <c r="B18" s="97" t="s">
        <v>291</v>
      </c>
      <c r="C18" s="74" t="s">
        <v>635</v>
      </c>
      <c r="D18" s="74" t="s">
        <v>635</v>
      </c>
      <c r="E18" s="74" t="s">
        <v>635</v>
      </c>
      <c r="F18" s="74" t="s">
        <v>635</v>
      </c>
      <c r="G18" s="74" t="s">
        <v>627</v>
      </c>
      <c r="H18" s="74" t="s">
        <v>627</v>
      </c>
      <c r="I18" s="98" t="s">
        <v>639</v>
      </c>
      <c r="J18" s="96"/>
      <c r="L18" s="52" t="s">
        <v>302</v>
      </c>
      <c r="M18" s="52" t="s">
        <v>646</v>
      </c>
    </row>
    <row r="19">
      <c r="B19" s="93" t="s">
        <v>292</v>
      </c>
      <c r="C19" s="74" t="s">
        <v>647</v>
      </c>
      <c r="D19" s="74" t="s">
        <v>627</v>
      </c>
      <c r="E19" s="74" t="s">
        <v>627</v>
      </c>
      <c r="F19" s="74" t="s">
        <v>627</v>
      </c>
      <c r="G19" s="74" t="s">
        <v>627</v>
      </c>
      <c r="H19" s="74" t="s">
        <v>627</v>
      </c>
      <c r="I19" s="98"/>
      <c r="J19" s="96"/>
      <c r="L19" s="52" t="s">
        <v>648</v>
      </c>
      <c r="M19" s="52" t="s">
        <v>649</v>
      </c>
    </row>
    <row r="20">
      <c r="B20" s="97" t="s">
        <v>293</v>
      </c>
      <c r="C20" s="74" t="s">
        <v>647</v>
      </c>
      <c r="D20" s="74" t="s">
        <v>647</v>
      </c>
      <c r="E20" s="74" t="s">
        <v>647</v>
      </c>
      <c r="F20" s="74" t="s">
        <v>647</v>
      </c>
      <c r="G20" s="74" t="s">
        <v>647</v>
      </c>
      <c r="H20" s="74" t="s">
        <v>647</v>
      </c>
      <c r="I20" s="98"/>
      <c r="J20" s="96"/>
      <c r="L20" s="52" t="s">
        <v>650</v>
      </c>
      <c r="M20" s="52" t="s">
        <v>626</v>
      </c>
    </row>
    <row r="21">
      <c r="B21" s="93" t="s">
        <v>294</v>
      </c>
      <c r="C21" s="74" t="s">
        <v>627</v>
      </c>
      <c r="D21" s="74" t="s">
        <v>627</v>
      </c>
      <c r="E21" s="74" t="s">
        <v>627</v>
      </c>
      <c r="F21" s="74" t="s">
        <v>627</v>
      </c>
      <c r="G21" s="74" t="s">
        <v>627</v>
      </c>
      <c r="H21" s="74" t="s">
        <v>627</v>
      </c>
      <c r="I21" s="95"/>
      <c r="J21" s="96"/>
      <c r="L21" s="52" t="s">
        <v>311</v>
      </c>
      <c r="M21" s="52" t="s">
        <v>651</v>
      </c>
    </row>
    <row r="22">
      <c r="B22" s="97" t="s">
        <v>295</v>
      </c>
      <c r="C22" s="74" t="s">
        <v>636</v>
      </c>
      <c r="D22" s="74" t="s">
        <v>635</v>
      </c>
      <c r="E22" s="74" t="s">
        <v>635</v>
      </c>
      <c r="F22" s="74" t="s">
        <v>635</v>
      </c>
      <c r="G22" s="74" t="s">
        <v>635</v>
      </c>
      <c r="H22" s="74" t="s">
        <v>647</v>
      </c>
      <c r="I22" s="98" t="s">
        <v>639</v>
      </c>
      <c r="J22" s="96"/>
      <c r="L22" s="52" t="s">
        <v>652</v>
      </c>
      <c r="M22" s="52" t="s">
        <v>653</v>
      </c>
    </row>
    <row r="23">
      <c r="B23" s="97" t="s">
        <v>296</v>
      </c>
      <c r="C23" s="74" t="s">
        <v>635</v>
      </c>
      <c r="D23" s="74" t="s">
        <v>627</v>
      </c>
      <c r="E23" s="74" t="s">
        <v>627</v>
      </c>
      <c r="F23" s="74" t="s">
        <v>627</v>
      </c>
      <c r="G23" s="74" t="s">
        <v>627</v>
      </c>
      <c r="H23" s="74" t="s">
        <v>627</v>
      </c>
      <c r="I23" s="95"/>
      <c r="J23" s="96"/>
      <c r="L23" s="52" t="s">
        <v>301</v>
      </c>
    </row>
    <row r="24">
      <c r="B24" s="99" t="s">
        <v>297</v>
      </c>
      <c r="C24" s="100" t="s">
        <v>627</v>
      </c>
      <c r="D24" s="100" t="s">
        <v>636</v>
      </c>
      <c r="E24" s="100" t="s">
        <v>636</v>
      </c>
      <c r="F24" s="100" t="s">
        <v>636</v>
      </c>
      <c r="G24" s="100" t="s">
        <v>636</v>
      </c>
      <c r="H24" s="100" t="s">
        <v>636</v>
      </c>
      <c r="I24" s="101"/>
      <c r="J24" s="92"/>
      <c r="L24" s="52" t="s">
        <v>308</v>
      </c>
    </row>
    <row r="26">
      <c r="B26" s="102" t="s">
        <v>654</v>
      </c>
      <c r="C26" s="103" t="s">
        <v>627</v>
      </c>
      <c r="D26" s="104"/>
      <c r="E26" s="104"/>
      <c r="F26" s="104"/>
      <c r="G26" s="104"/>
      <c r="H26" s="87"/>
      <c r="I26" s="105"/>
      <c r="J26" s="87"/>
    </row>
    <row r="27">
      <c r="B27" s="106" t="s">
        <v>655</v>
      </c>
      <c r="C27" s="107" t="s">
        <v>627</v>
      </c>
      <c r="D27" s="108"/>
      <c r="E27" s="108"/>
      <c r="F27" s="108"/>
      <c r="G27" s="108"/>
      <c r="H27" s="92"/>
      <c r="I27" s="64"/>
      <c r="J27" s="92"/>
    </row>
    <row r="29">
      <c r="B29" s="82" t="s">
        <v>608</v>
      </c>
      <c r="C29" s="83" t="s">
        <v>620</v>
      </c>
      <c r="D29" s="84"/>
      <c r="E29" s="84"/>
      <c r="F29" s="85" t="s">
        <v>621</v>
      </c>
      <c r="G29" s="84"/>
      <c r="H29" s="86"/>
      <c r="I29" s="82" t="s">
        <v>622</v>
      </c>
      <c r="J29" s="87"/>
      <c r="L29" s="109">
        <f>COUNTIF(C10:H24, "Completed")</f>
        <v>50</v>
      </c>
    </row>
    <row r="30">
      <c r="B30" s="88"/>
      <c r="C30" s="89"/>
      <c r="D30" s="90" t="s">
        <v>7</v>
      </c>
      <c r="E30" s="91" t="s">
        <v>12</v>
      </c>
      <c r="F30" s="91" t="s">
        <v>18</v>
      </c>
      <c r="G30" s="91" t="s">
        <v>23</v>
      </c>
      <c r="H30" s="91" t="s">
        <v>27</v>
      </c>
      <c r="I30" s="88"/>
      <c r="J30" s="92"/>
    </row>
    <row r="31">
      <c r="B31" s="97" t="s">
        <v>281</v>
      </c>
      <c r="C31" s="110" t="s">
        <v>288</v>
      </c>
      <c r="D31" s="110" t="s">
        <v>625</v>
      </c>
      <c r="E31" s="110" t="s">
        <v>625</v>
      </c>
      <c r="F31" s="110" t="s">
        <v>625</v>
      </c>
      <c r="G31" s="110" t="s">
        <v>625</v>
      </c>
      <c r="H31" s="110" t="s">
        <v>625</v>
      </c>
      <c r="I31" s="94"/>
      <c r="J31" s="87"/>
    </row>
    <row r="32">
      <c r="B32" s="97" t="s">
        <v>278</v>
      </c>
      <c r="C32" s="110" t="s">
        <v>288</v>
      </c>
      <c r="D32" s="110" t="s">
        <v>288</v>
      </c>
      <c r="E32" s="110" t="s">
        <v>288</v>
      </c>
      <c r="F32" s="110" t="s">
        <v>288</v>
      </c>
      <c r="G32" s="110" t="s">
        <v>288</v>
      </c>
      <c r="H32" s="110" t="s">
        <v>288</v>
      </c>
      <c r="I32" s="95"/>
      <c r="J32" s="96"/>
    </row>
    <row r="33">
      <c r="B33" s="97" t="s">
        <v>282</v>
      </c>
      <c r="C33" s="110" t="s">
        <v>623</v>
      </c>
      <c r="D33" s="110" t="s">
        <v>623</v>
      </c>
      <c r="E33" s="110" t="s">
        <v>640</v>
      </c>
      <c r="F33" s="110" t="s">
        <v>640</v>
      </c>
      <c r="G33" s="110" t="s">
        <v>623</v>
      </c>
      <c r="H33" s="110" t="s">
        <v>623</v>
      </c>
      <c r="I33" s="95"/>
      <c r="J33" s="96"/>
    </row>
    <row r="34">
      <c r="B34" s="93" t="s">
        <v>283</v>
      </c>
      <c r="C34" s="110" t="s">
        <v>632</v>
      </c>
      <c r="D34" s="110" t="s">
        <v>632</v>
      </c>
      <c r="E34" s="110" t="s">
        <v>632</v>
      </c>
      <c r="F34" s="110" t="s">
        <v>632</v>
      </c>
      <c r="G34" s="110" t="s">
        <v>632</v>
      </c>
      <c r="H34" s="110" t="s">
        <v>632</v>
      </c>
      <c r="I34" s="95"/>
      <c r="J34" s="96"/>
    </row>
    <row r="35">
      <c r="B35" s="97" t="s">
        <v>284</v>
      </c>
      <c r="C35" s="111" t="s">
        <v>648</v>
      </c>
      <c r="D35" s="111" t="s">
        <v>648</v>
      </c>
      <c r="E35" s="111" t="s">
        <v>648</v>
      </c>
      <c r="F35" s="111" t="s">
        <v>648</v>
      </c>
      <c r="G35" s="111" t="s">
        <v>648</v>
      </c>
      <c r="H35" s="111" t="s">
        <v>648</v>
      </c>
      <c r="I35" s="95"/>
      <c r="J35" s="96"/>
    </row>
    <row r="36">
      <c r="B36" s="97" t="s">
        <v>285</v>
      </c>
      <c r="C36" s="110" t="s">
        <v>623</v>
      </c>
      <c r="D36" s="110" t="s">
        <v>623</v>
      </c>
      <c r="E36" s="110" t="s">
        <v>623</v>
      </c>
      <c r="F36" s="110" t="s">
        <v>625</v>
      </c>
      <c r="G36" s="110" t="s">
        <v>623</v>
      </c>
      <c r="H36" s="110" t="s">
        <v>623</v>
      </c>
      <c r="I36" s="98" t="s">
        <v>656</v>
      </c>
      <c r="J36" s="96"/>
    </row>
    <row r="37">
      <c r="B37" s="97" t="s">
        <v>286</v>
      </c>
      <c r="C37" s="112"/>
      <c r="D37" s="112"/>
      <c r="E37" s="112"/>
      <c r="F37" s="112"/>
      <c r="G37" s="112"/>
      <c r="H37" s="110" t="s">
        <v>625</v>
      </c>
      <c r="I37" s="95"/>
      <c r="J37" s="96"/>
    </row>
    <row r="38">
      <c r="B38" s="97" t="s">
        <v>287</v>
      </c>
      <c r="C38" s="111" t="s">
        <v>628</v>
      </c>
      <c r="D38" s="111" t="s">
        <v>630</v>
      </c>
      <c r="E38" s="111" t="s">
        <v>630</v>
      </c>
      <c r="F38" s="111" t="s">
        <v>628</v>
      </c>
      <c r="G38" s="111" t="s">
        <v>628</v>
      </c>
      <c r="H38" s="111" t="s">
        <v>628</v>
      </c>
      <c r="I38" s="98" t="s">
        <v>657</v>
      </c>
      <c r="J38" s="96"/>
    </row>
    <row r="39">
      <c r="B39" s="97" t="s">
        <v>291</v>
      </c>
      <c r="C39" s="111" t="s">
        <v>637</v>
      </c>
      <c r="D39" s="111" t="s">
        <v>637</v>
      </c>
      <c r="E39" s="111" t="s">
        <v>637</v>
      </c>
      <c r="F39" s="111" t="s">
        <v>637</v>
      </c>
      <c r="G39" s="111" t="s">
        <v>637</v>
      </c>
      <c r="H39" s="111" t="s">
        <v>637</v>
      </c>
      <c r="I39" s="95"/>
      <c r="J39" s="96"/>
    </row>
    <row r="40">
      <c r="B40" s="97" t="s">
        <v>292</v>
      </c>
      <c r="C40" s="74" t="s">
        <v>633</v>
      </c>
      <c r="D40" s="74" t="s">
        <v>633</v>
      </c>
      <c r="E40" s="74" t="s">
        <v>633</v>
      </c>
      <c r="F40" s="74" t="s">
        <v>633</v>
      </c>
      <c r="G40" s="74" t="s">
        <v>633</v>
      </c>
      <c r="H40" s="74" t="s">
        <v>633</v>
      </c>
      <c r="I40" s="98"/>
      <c r="J40" s="96"/>
    </row>
    <row r="41">
      <c r="B41" s="97" t="s">
        <v>293</v>
      </c>
      <c r="C41" s="74" t="s">
        <v>308</v>
      </c>
      <c r="D41" s="74" t="s">
        <v>308</v>
      </c>
      <c r="E41" s="74" t="s">
        <v>308</v>
      </c>
      <c r="F41" s="74" t="s">
        <v>308</v>
      </c>
      <c r="G41" s="74" t="s">
        <v>308</v>
      </c>
      <c r="H41" s="74" t="s">
        <v>308</v>
      </c>
      <c r="I41" s="98" t="s">
        <v>658</v>
      </c>
      <c r="J41" s="96"/>
    </row>
    <row r="42">
      <c r="B42" s="97" t="s">
        <v>294</v>
      </c>
      <c r="C42" s="110" t="s">
        <v>311</v>
      </c>
      <c r="D42" s="110" t="s">
        <v>311</v>
      </c>
      <c r="E42" s="110" t="s">
        <v>311</v>
      </c>
      <c r="F42" s="110" t="s">
        <v>311</v>
      </c>
      <c r="G42" s="110" t="s">
        <v>311</v>
      </c>
      <c r="H42" s="110" t="s">
        <v>311</v>
      </c>
      <c r="I42" s="95"/>
      <c r="J42" s="96"/>
    </row>
    <row r="43">
      <c r="B43" s="97" t="s">
        <v>295</v>
      </c>
      <c r="C43" s="74" t="s">
        <v>652</v>
      </c>
      <c r="D43" s="74" t="s">
        <v>652</v>
      </c>
      <c r="E43" s="74" t="s">
        <v>652</v>
      </c>
      <c r="F43" s="74" t="s">
        <v>652</v>
      </c>
      <c r="G43" s="74" t="s">
        <v>652</v>
      </c>
      <c r="H43" s="74" t="s">
        <v>652</v>
      </c>
      <c r="I43" s="98" t="s">
        <v>659</v>
      </c>
      <c r="J43" s="96"/>
    </row>
    <row r="44">
      <c r="B44" s="97" t="s">
        <v>295</v>
      </c>
      <c r="C44" s="74" t="s">
        <v>302</v>
      </c>
      <c r="D44" s="74" t="s">
        <v>302</v>
      </c>
      <c r="E44" s="74" t="s">
        <v>302</v>
      </c>
      <c r="F44" s="74" t="s">
        <v>302</v>
      </c>
      <c r="G44" s="74" t="s">
        <v>302</v>
      </c>
      <c r="H44" s="74" t="s">
        <v>302</v>
      </c>
      <c r="I44" s="98" t="s">
        <v>660</v>
      </c>
      <c r="J44" s="96"/>
    </row>
    <row r="45">
      <c r="B45" s="97" t="s">
        <v>296</v>
      </c>
      <c r="C45" s="110" t="s">
        <v>642</v>
      </c>
      <c r="D45" s="110" t="s">
        <v>642</v>
      </c>
      <c r="E45" s="110" t="s">
        <v>642</v>
      </c>
      <c r="F45" s="110" t="s">
        <v>642</v>
      </c>
      <c r="G45" s="110" t="s">
        <v>642</v>
      </c>
      <c r="H45" s="110" t="s">
        <v>642</v>
      </c>
      <c r="I45" s="95"/>
      <c r="J45" s="96"/>
    </row>
    <row r="46">
      <c r="B46" s="99" t="s">
        <v>297</v>
      </c>
      <c r="C46" s="100" t="s">
        <v>650</v>
      </c>
      <c r="D46" s="113"/>
      <c r="E46" s="113"/>
      <c r="F46" s="113"/>
      <c r="G46" s="113"/>
      <c r="H46" s="113"/>
      <c r="I46" s="101"/>
      <c r="J46" s="92"/>
    </row>
  </sheetData>
  <mergeCells count="44">
    <mergeCell ref="D3:I3"/>
    <mergeCell ref="D4:I4"/>
    <mergeCell ref="D6:I6"/>
    <mergeCell ref="B8:B9"/>
    <mergeCell ref="C8:C9"/>
    <mergeCell ref="I8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C26:H26"/>
    <mergeCell ref="I26:J26"/>
    <mergeCell ref="C27:H27"/>
    <mergeCell ref="I27:J27"/>
    <mergeCell ref="B29:B30"/>
    <mergeCell ref="C29:C30"/>
    <mergeCell ref="I29:J30"/>
    <mergeCell ref="I31:J31"/>
    <mergeCell ref="I32:J32"/>
    <mergeCell ref="I33:J33"/>
    <mergeCell ref="I34:J34"/>
    <mergeCell ref="I35:J35"/>
    <mergeCell ref="I36:J36"/>
    <mergeCell ref="I37:J37"/>
    <mergeCell ref="I45:J45"/>
    <mergeCell ref="I46:J46"/>
    <mergeCell ref="I38:J38"/>
    <mergeCell ref="I39:J39"/>
    <mergeCell ref="I40:J40"/>
    <mergeCell ref="I41:J41"/>
    <mergeCell ref="I42:J42"/>
    <mergeCell ref="I43:J43"/>
    <mergeCell ref="I44:J44"/>
  </mergeCells>
  <conditionalFormatting sqref="G1 C10:H24 C26:H27">
    <cfRule type="cellIs" dxfId="4" priority="1" operator="equal">
      <formula>"Completed"</formula>
    </cfRule>
  </conditionalFormatting>
  <conditionalFormatting sqref="G1 C10:H24 C26:H27">
    <cfRule type="cellIs" dxfId="5" priority="2" operator="equal">
      <formula>"In progress"</formula>
    </cfRule>
  </conditionalFormatting>
  <conditionalFormatting sqref="G1 C10:H24 C26:H27">
    <cfRule type="cellIs" dxfId="0" priority="3" operator="equal">
      <formula>"Waiting for data"</formula>
    </cfRule>
  </conditionalFormatting>
  <dataValidations>
    <dataValidation type="list" allowBlank="1" sqref="C10:H24 C26:C27">
      <formula1>"Completed,In progress,Yet to start,Waiting for data"</formula1>
    </dataValidation>
    <dataValidation type="list" allowBlank="1" sqref="C31:H46">
      <formula1>$L$7:$L$25</formula1>
    </dataValidation>
  </dataValidations>
  <printOptions gridLines="1" horizontalCentered="1" verticalCentered="1"/>
  <pageMargins bottom="0.0" footer="0.0" header="0.0" left="0.0" right="0.0" top="0.0"/>
  <pageSetup fitToHeight="0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25.63"/>
    <col customWidth="1" min="5" max="6" width="12.63"/>
    <col customWidth="1" min="8" max="8" width="31.0"/>
    <col customWidth="1" min="9" max="9" width="30.5"/>
  </cols>
  <sheetData>
    <row r="1" ht="15.75" customHeight="1">
      <c r="A1" s="114" t="s">
        <v>661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50"/>
      <c r="E2" s="117"/>
      <c r="F2" s="31"/>
      <c r="G2" s="30">
        <f>countif(G30:G1999,"Open")</f>
        <v>0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50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118" t="s">
        <v>39</v>
      </c>
      <c r="B4" s="118" t="s">
        <v>7</v>
      </c>
      <c r="C4" s="118">
        <v>1.0</v>
      </c>
      <c r="D4" s="119" t="s">
        <v>47</v>
      </c>
      <c r="E4" s="120">
        <v>200000.0</v>
      </c>
      <c r="F4" s="31" t="s">
        <v>46</v>
      </c>
      <c r="G4" s="50" t="s">
        <v>16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</row>
    <row r="5" ht="15.75" customHeight="1">
      <c r="A5" s="118" t="s">
        <v>39</v>
      </c>
      <c r="B5" s="118" t="s">
        <v>7</v>
      </c>
      <c r="C5" s="118">
        <v>2.0</v>
      </c>
      <c r="D5" s="121" t="s">
        <v>56</v>
      </c>
      <c r="E5" s="120">
        <v>200000.0</v>
      </c>
      <c r="F5" s="122" t="s">
        <v>55</v>
      </c>
      <c r="G5" s="50" t="s">
        <v>16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</row>
    <row r="6" ht="15.75" customHeight="1">
      <c r="A6" s="118" t="s">
        <v>39</v>
      </c>
      <c r="B6" s="118" t="s">
        <v>7</v>
      </c>
      <c r="C6" s="118">
        <v>3.0</v>
      </c>
      <c r="D6" s="123" t="s">
        <v>88</v>
      </c>
      <c r="E6" s="120">
        <v>200000.0</v>
      </c>
      <c r="F6" s="122" t="s">
        <v>87</v>
      </c>
      <c r="G6" s="50" t="s">
        <v>16</v>
      </c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</row>
    <row r="7" ht="15.75" customHeight="1">
      <c r="A7" s="118" t="s">
        <v>39</v>
      </c>
      <c r="B7" s="118" t="s">
        <v>7</v>
      </c>
      <c r="C7" s="118">
        <v>4.0</v>
      </c>
      <c r="D7" s="119" t="s">
        <v>97</v>
      </c>
      <c r="E7" s="120">
        <v>200000.0</v>
      </c>
      <c r="F7" s="122" t="s">
        <v>96</v>
      </c>
      <c r="G7" s="50" t="s">
        <v>16</v>
      </c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</row>
    <row r="8" ht="15.75" customHeight="1">
      <c r="A8" s="118" t="s">
        <v>39</v>
      </c>
      <c r="B8" s="118" t="s">
        <v>7</v>
      </c>
      <c r="C8" s="118">
        <v>5.0</v>
      </c>
      <c r="D8" s="119" t="s">
        <v>47</v>
      </c>
      <c r="E8" s="120">
        <v>200000.0</v>
      </c>
      <c r="F8" s="122" t="s">
        <v>46</v>
      </c>
      <c r="G8" s="50" t="s">
        <v>16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</row>
    <row r="9" ht="15.75" customHeight="1">
      <c r="A9" s="118" t="s">
        <v>39</v>
      </c>
      <c r="B9" s="118" t="s">
        <v>7</v>
      </c>
      <c r="C9" s="118">
        <v>6.0</v>
      </c>
      <c r="D9" s="119" t="s">
        <v>8</v>
      </c>
      <c r="E9" s="120">
        <v>200000.0</v>
      </c>
      <c r="F9" s="122" t="s">
        <v>8</v>
      </c>
      <c r="G9" s="50" t="s">
        <v>16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</row>
    <row r="10" ht="15.75" customHeight="1">
      <c r="A10" s="118" t="s">
        <v>39</v>
      </c>
      <c r="B10" s="118" t="s">
        <v>7</v>
      </c>
      <c r="C10" s="118">
        <v>7.0</v>
      </c>
      <c r="D10" s="121" t="s">
        <v>666</v>
      </c>
      <c r="E10" s="120">
        <v>200000.0</v>
      </c>
      <c r="F10" s="122" t="s">
        <v>46</v>
      </c>
      <c r="G10" s="50" t="s">
        <v>16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</row>
    <row r="11" ht="15.75" customHeight="1">
      <c r="A11" s="118" t="s">
        <v>39</v>
      </c>
      <c r="B11" s="118" t="s">
        <v>7</v>
      </c>
      <c r="C11" s="118">
        <v>8.0</v>
      </c>
      <c r="D11" s="119" t="s">
        <v>667</v>
      </c>
      <c r="E11" s="120">
        <v>200000.0</v>
      </c>
      <c r="F11" s="122" t="s">
        <v>93</v>
      </c>
      <c r="G11" s="50" t="s">
        <v>16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</row>
    <row r="12" ht="15.75" customHeight="1">
      <c r="A12" s="118" t="s">
        <v>42</v>
      </c>
      <c r="B12" s="118" t="s">
        <v>7</v>
      </c>
      <c r="C12" s="118">
        <v>1.0</v>
      </c>
      <c r="D12" s="123" t="s">
        <v>88</v>
      </c>
      <c r="E12" s="120">
        <v>200000.0</v>
      </c>
      <c r="F12" s="122" t="s">
        <v>87</v>
      </c>
      <c r="G12" s="50" t="s">
        <v>16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</row>
    <row r="13" ht="15.75" customHeight="1">
      <c r="A13" s="118" t="s">
        <v>42</v>
      </c>
      <c r="B13" s="118" t="s">
        <v>7</v>
      </c>
      <c r="C13" s="118">
        <v>2.0</v>
      </c>
      <c r="D13" s="119" t="s">
        <v>47</v>
      </c>
      <c r="E13" s="120">
        <v>200000.0</v>
      </c>
      <c r="F13" s="122" t="s">
        <v>46</v>
      </c>
      <c r="G13" s="50" t="s">
        <v>16</v>
      </c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</row>
    <row r="14" ht="15.75" customHeight="1">
      <c r="A14" s="118" t="s">
        <v>42</v>
      </c>
      <c r="B14" s="118" t="s">
        <v>7</v>
      </c>
      <c r="C14" s="118">
        <v>3.0</v>
      </c>
      <c r="D14" s="119" t="s">
        <v>109</v>
      </c>
      <c r="E14" s="120">
        <v>200000.0</v>
      </c>
      <c r="F14" s="122" t="s">
        <v>108</v>
      </c>
      <c r="G14" s="50" t="s">
        <v>16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</row>
    <row r="15" ht="15.75" customHeight="1">
      <c r="A15" s="118" t="s">
        <v>42</v>
      </c>
      <c r="B15" s="118" t="s">
        <v>7</v>
      </c>
      <c r="C15" s="118">
        <v>4.0</v>
      </c>
      <c r="D15" s="119" t="s">
        <v>8</v>
      </c>
      <c r="E15" s="120">
        <v>200000.0</v>
      </c>
      <c r="F15" s="122" t="s">
        <v>8</v>
      </c>
      <c r="G15" s="50" t="s">
        <v>16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ht="15.75" customHeight="1">
      <c r="A16" s="118" t="s">
        <v>42</v>
      </c>
      <c r="B16" s="118" t="s">
        <v>7</v>
      </c>
      <c r="C16" s="118">
        <v>5.0</v>
      </c>
      <c r="D16" s="119" t="s">
        <v>109</v>
      </c>
      <c r="E16" s="120">
        <v>200000.0</v>
      </c>
      <c r="F16" s="122" t="s">
        <v>108</v>
      </c>
      <c r="G16" s="50" t="s">
        <v>16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</row>
    <row r="17" ht="15.75" customHeight="1">
      <c r="A17" s="118" t="s">
        <v>42</v>
      </c>
      <c r="B17" s="118" t="s">
        <v>7</v>
      </c>
      <c r="C17" s="118">
        <v>6.0</v>
      </c>
      <c r="D17" s="119" t="s">
        <v>668</v>
      </c>
      <c r="E17" s="120">
        <v>200000.0</v>
      </c>
      <c r="F17" s="122" t="s">
        <v>43</v>
      </c>
      <c r="G17" s="50" t="s">
        <v>16</v>
      </c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</row>
    <row r="18" ht="15.75" customHeight="1">
      <c r="A18" s="118" t="s">
        <v>42</v>
      </c>
      <c r="B18" s="118" t="s">
        <v>7</v>
      </c>
      <c r="C18" s="118">
        <v>7.0</v>
      </c>
      <c r="D18" s="121" t="s">
        <v>41</v>
      </c>
      <c r="E18" s="120">
        <v>200000.0</v>
      </c>
      <c r="F18" s="122" t="s">
        <v>40</v>
      </c>
      <c r="G18" s="50" t="s">
        <v>16</v>
      </c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</row>
    <row r="19" ht="15.75" customHeight="1">
      <c r="A19" s="118" t="s">
        <v>42</v>
      </c>
      <c r="B19" s="118" t="s">
        <v>7</v>
      </c>
      <c r="C19" s="118">
        <v>8.0</v>
      </c>
      <c r="D19" s="119" t="s">
        <v>667</v>
      </c>
      <c r="E19" s="120">
        <v>200000.0</v>
      </c>
      <c r="F19" s="122" t="s">
        <v>93</v>
      </c>
      <c r="G19" s="50" t="s">
        <v>16</v>
      </c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</row>
    <row r="20" ht="15.75" customHeight="1">
      <c r="A20" s="118" t="s">
        <v>42</v>
      </c>
      <c r="B20" s="118" t="s">
        <v>7</v>
      </c>
      <c r="C20" s="118">
        <v>9.0</v>
      </c>
      <c r="D20" s="119" t="s">
        <v>31</v>
      </c>
      <c r="E20" s="120">
        <v>200000.0</v>
      </c>
      <c r="F20" s="122" t="s">
        <v>31</v>
      </c>
      <c r="G20" s="50" t="s">
        <v>16</v>
      </c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</row>
    <row r="21" ht="15.75" customHeight="1">
      <c r="A21" s="118" t="s">
        <v>45</v>
      </c>
      <c r="B21" s="118" t="s">
        <v>7</v>
      </c>
      <c r="C21" s="118">
        <v>1.0</v>
      </c>
      <c r="D21" s="119" t="s">
        <v>47</v>
      </c>
      <c r="E21" s="120">
        <v>200000.0</v>
      </c>
      <c r="F21" s="122" t="s">
        <v>46</v>
      </c>
      <c r="G21" s="50" t="s">
        <v>16</v>
      </c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</row>
    <row r="22" ht="15.75" customHeight="1">
      <c r="A22" s="118" t="s">
        <v>45</v>
      </c>
      <c r="B22" s="118" t="s">
        <v>7</v>
      </c>
      <c r="C22" s="118">
        <v>2.0</v>
      </c>
      <c r="D22" s="121" t="s">
        <v>82</v>
      </c>
      <c r="E22" s="120">
        <v>200000.0</v>
      </c>
      <c r="F22" s="122" t="s">
        <v>28</v>
      </c>
      <c r="G22" s="50" t="s">
        <v>16</v>
      </c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</row>
    <row r="23" ht="15.75" customHeight="1">
      <c r="A23" s="118" t="s">
        <v>45</v>
      </c>
      <c r="B23" s="118" t="s">
        <v>7</v>
      </c>
      <c r="C23" s="118">
        <v>3.0</v>
      </c>
      <c r="D23" s="119" t="s">
        <v>71</v>
      </c>
      <c r="E23" s="120">
        <v>200000.0</v>
      </c>
      <c r="F23" s="122" t="s">
        <v>70</v>
      </c>
      <c r="G23" s="50" t="s">
        <v>16</v>
      </c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</row>
    <row r="24" ht="15.75" customHeight="1">
      <c r="A24" s="118" t="s">
        <v>48</v>
      </c>
      <c r="B24" s="118" t="s">
        <v>7</v>
      </c>
      <c r="C24" s="118">
        <v>1.0</v>
      </c>
      <c r="D24" s="121" t="s">
        <v>669</v>
      </c>
      <c r="E24" s="120">
        <v>200000.0</v>
      </c>
      <c r="F24" s="122" t="s">
        <v>28</v>
      </c>
      <c r="G24" s="50" t="s">
        <v>16</v>
      </c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</row>
    <row r="25" ht="15.75" customHeight="1">
      <c r="A25" s="118" t="s">
        <v>48</v>
      </c>
      <c r="B25" s="118" t="s">
        <v>7</v>
      </c>
      <c r="C25" s="118">
        <v>2.0</v>
      </c>
      <c r="D25" s="121" t="s">
        <v>47</v>
      </c>
      <c r="E25" s="120">
        <v>200000.0</v>
      </c>
      <c r="F25" s="122" t="s">
        <v>46</v>
      </c>
      <c r="G25" s="50" t="s">
        <v>16</v>
      </c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</row>
    <row r="26" ht="15.75" customHeight="1">
      <c r="A26" s="118" t="s">
        <v>48</v>
      </c>
      <c r="B26" s="118" t="s">
        <v>7</v>
      </c>
      <c r="C26" s="118">
        <v>3.0</v>
      </c>
      <c r="D26" s="121" t="s">
        <v>669</v>
      </c>
      <c r="E26" s="120">
        <v>200000.0</v>
      </c>
      <c r="F26" s="122" t="s">
        <v>28</v>
      </c>
      <c r="G26" s="50" t="s">
        <v>16</v>
      </c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</row>
    <row r="27" ht="15.75" customHeight="1">
      <c r="A27" s="118" t="s">
        <v>48</v>
      </c>
      <c r="B27" s="118" t="s">
        <v>7</v>
      </c>
      <c r="C27" s="118">
        <v>4.0</v>
      </c>
      <c r="D27" s="119" t="s">
        <v>47</v>
      </c>
      <c r="E27" s="120">
        <v>200000.0</v>
      </c>
      <c r="F27" s="122" t="s">
        <v>46</v>
      </c>
      <c r="G27" s="50" t="s">
        <v>16</v>
      </c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</row>
    <row r="28" ht="15.75" customHeight="1">
      <c r="A28" s="118" t="s">
        <v>48</v>
      </c>
      <c r="B28" s="118" t="s">
        <v>7</v>
      </c>
      <c r="C28" s="118">
        <v>5.0</v>
      </c>
      <c r="D28" s="119" t="s">
        <v>670</v>
      </c>
      <c r="E28" s="120">
        <v>200000.0</v>
      </c>
      <c r="F28" s="122" t="s">
        <v>111</v>
      </c>
      <c r="G28" s="50" t="s">
        <v>16</v>
      </c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</row>
    <row r="29" ht="15.75" customHeight="1">
      <c r="A29" s="118" t="s">
        <v>48</v>
      </c>
      <c r="B29" s="118" t="s">
        <v>7</v>
      </c>
      <c r="C29" s="118">
        <v>6.0</v>
      </c>
      <c r="D29" s="119" t="s">
        <v>667</v>
      </c>
      <c r="E29" s="120">
        <v>200000.0</v>
      </c>
      <c r="F29" s="122" t="s">
        <v>93</v>
      </c>
      <c r="G29" s="50" t="s">
        <v>16</v>
      </c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</row>
    <row r="30" ht="15.75" customHeight="1">
      <c r="A30" s="30" t="s">
        <v>51</v>
      </c>
      <c r="B30" s="30" t="s">
        <v>7</v>
      </c>
      <c r="C30" s="30">
        <v>1.0</v>
      </c>
      <c r="D30" s="2" t="s">
        <v>8</v>
      </c>
      <c r="E30" s="117">
        <v>125546.0</v>
      </c>
      <c r="F30" s="31" t="s">
        <v>8</v>
      </c>
      <c r="G30" s="50" t="s">
        <v>16</v>
      </c>
    </row>
    <row r="31" ht="15.75" customHeight="1">
      <c r="A31" s="30" t="s">
        <v>51</v>
      </c>
      <c r="B31" s="30" t="s">
        <v>7</v>
      </c>
      <c r="C31" s="30">
        <v>2.0</v>
      </c>
      <c r="D31" s="124" t="s">
        <v>671</v>
      </c>
      <c r="E31" s="117">
        <v>158462.57</v>
      </c>
      <c r="F31" s="31" t="s">
        <v>87</v>
      </c>
      <c r="G31" s="50" t="s">
        <v>16</v>
      </c>
    </row>
    <row r="32" ht="15.75" customHeight="1">
      <c r="A32" s="30" t="s">
        <v>51</v>
      </c>
      <c r="B32" s="30" t="s">
        <v>7</v>
      </c>
      <c r="C32" s="30">
        <v>3.0</v>
      </c>
      <c r="D32" s="125" t="s">
        <v>47</v>
      </c>
      <c r="E32" s="117">
        <v>139106.2</v>
      </c>
      <c r="F32" s="31" t="s">
        <v>46</v>
      </c>
      <c r="G32" s="50" t="s">
        <v>16</v>
      </c>
    </row>
    <row r="33" ht="15.75" customHeight="1">
      <c r="A33" s="30" t="s">
        <v>51</v>
      </c>
      <c r="B33" s="30" t="s">
        <v>7</v>
      </c>
      <c r="C33" s="30">
        <v>4.0</v>
      </c>
      <c r="D33" s="125" t="s">
        <v>672</v>
      </c>
      <c r="E33" s="117">
        <v>200000.0</v>
      </c>
      <c r="F33" s="31" t="s">
        <v>31</v>
      </c>
      <c r="G33" s="50" t="s">
        <v>16</v>
      </c>
    </row>
    <row r="34" ht="15.75" customHeight="1">
      <c r="A34" s="30" t="s">
        <v>51</v>
      </c>
      <c r="B34" s="30" t="s">
        <v>7</v>
      </c>
      <c r="C34" s="30">
        <v>5.0</v>
      </c>
      <c r="D34" s="125" t="s">
        <v>669</v>
      </c>
      <c r="E34" s="117">
        <v>137731.0</v>
      </c>
      <c r="F34" s="31" t="s">
        <v>28</v>
      </c>
      <c r="G34" s="50" t="s">
        <v>16</v>
      </c>
    </row>
    <row r="35" ht="15.75" customHeight="1">
      <c r="A35" s="30" t="s">
        <v>54</v>
      </c>
      <c r="B35" s="30" t="s">
        <v>7</v>
      </c>
      <c r="C35" s="30">
        <v>1.0</v>
      </c>
      <c r="D35" s="125" t="s">
        <v>41</v>
      </c>
      <c r="E35" s="117">
        <v>200000.0</v>
      </c>
      <c r="F35" s="31" t="s">
        <v>40</v>
      </c>
      <c r="G35" s="50" t="s">
        <v>16</v>
      </c>
    </row>
    <row r="36" ht="15.75" customHeight="1">
      <c r="A36" s="30" t="s">
        <v>54</v>
      </c>
      <c r="B36" s="30" t="s">
        <v>7</v>
      </c>
      <c r="C36" s="30">
        <v>2.0</v>
      </c>
      <c r="D36" s="2" t="s">
        <v>8</v>
      </c>
      <c r="E36" s="117">
        <v>100166.4</v>
      </c>
      <c r="F36" s="31" t="s">
        <v>8</v>
      </c>
      <c r="G36" s="50" t="s">
        <v>16</v>
      </c>
    </row>
    <row r="37" ht="15.75" customHeight="1">
      <c r="A37" s="30" t="s">
        <v>54</v>
      </c>
      <c r="B37" s="30" t="s">
        <v>7</v>
      </c>
      <c r="C37" s="30">
        <v>3.0</v>
      </c>
      <c r="D37" s="2" t="s">
        <v>8</v>
      </c>
      <c r="E37" s="117">
        <v>139121.32</v>
      </c>
      <c r="F37" s="31" t="s">
        <v>8</v>
      </c>
      <c r="G37" s="50" t="s">
        <v>16</v>
      </c>
    </row>
    <row r="38" ht="15.75" customHeight="1">
      <c r="A38" s="30" t="s">
        <v>54</v>
      </c>
      <c r="B38" s="30" t="s">
        <v>7</v>
      </c>
      <c r="C38" s="30">
        <v>4.0</v>
      </c>
      <c r="D38" s="125" t="s">
        <v>41</v>
      </c>
      <c r="E38" s="117">
        <v>199500.0</v>
      </c>
      <c r="F38" s="31" t="s">
        <v>40</v>
      </c>
      <c r="G38" s="50" t="s">
        <v>16</v>
      </c>
    </row>
    <row r="39" ht="15.75" customHeight="1">
      <c r="A39" s="30" t="s">
        <v>54</v>
      </c>
      <c r="B39" s="30" t="s">
        <v>7</v>
      </c>
      <c r="C39" s="30">
        <v>5.0</v>
      </c>
      <c r="D39" s="125" t="s">
        <v>47</v>
      </c>
      <c r="E39" s="117">
        <v>97218.81</v>
      </c>
      <c r="F39" s="31" t="s">
        <v>46</v>
      </c>
      <c r="G39" s="50" t="s">
        <v>16</v>
      </c>
    </row>
    <row r="40" ht="15.75" customHeight="1">
      <c r="A40" s="30" t="s">
        <v>54</v>
      </c>
      <c r="B40" s="30" t="s">
        <v>7</v>
      </c>
      <c r="C40" s="30">
        <v>6.0</v>
      </c>
      <c r="D40" s="125" t="s">
        <v>672</v>
      </c>
      <c r="E40" s="117">
        <v>200000.0</v>
      </c>
      <c r="F40" s="31" t="s">
        <v>31</v>
      </c>
      <c r="G40" s="50" t="s">
        <v>16</v>
      </c>
    </row>
    <row r="41" ht="15.75" customHeight="1">
      <c r="A41" s="30" t="s">
        <v>54</v>
      </c>
      <c r="B41" s="30" t="s">
        <v>7</v>
      </c>
      <c r="C41" s="30">
        <v>7.0</v>
      </c>
      <c r="D41" s="125" t="s">
        <v>673</v>
      </c>
      <c r="E41" s="117">
        <v>199800.0</v>
      </c>
      <c r="F41" s="31" t="s">
        <v>114</v>
      </c>
      <c r="G41" s="50" t="s">
        <v>16</v>
      </c>
    </row>
    <row r="42" ht="15.75" customHeight="1">
      <c r="A42" s="30" t="s">
        <v>54</v>
      </c>
      <c r="B42" s="30" t="s">
        <v>7</v>
      </c>
      <c r="C42" s="30">
        <v>8.0</v>
      </c>
      <c r="D42" s="125" t="s">
        <v>65</v>
      </c>
      <c r="E42" s="117">
        <v>143809.81</v>
      </c>
      <c r="F42" s="31" t="s">
        <v>64</v>
      </c>
      <c r="G42" s="50" t="s">
        <v>16</v>
      </c>
    </row>
    <row r="43" ht="15.75" customHeight="1">
      <c r="A43" s="30" t="s">
        <v>54</v>
      </c>
      <c r="B43" s="30" t="s">
        <v>7</v>
      </c>
      <c r="C43" s="30">
        <v>9.0</v>
      </c>
      <c r="D43" s="125" t="s">
        <v>47</v>
      </c>
      <c r="E43" s="117">
        <v>98909.62</v>
      </c>
      <c r="F43" s="31" t="s">
        <v>46</v>
      </c>
      <c r="G43" s="50" t="s">
        <v>16</v>
      </c>
    </row>
    <row r="44" ht="15.75" customHeight="1">
      <c r="A44" s="30" t="s">
        <v>54</v>
      </c>
      <c r="B44" s="30" t="s">
        <v>7</v>
      </c>
      <c r="C44" s="30">
        <v>10.0</v>
      </c>
      <c r="D44" s="125" t="s">
        <v>47</v>
      </c>
      <c r="E44" s="117">
        <v>121600.71</v>
      </c>
      <c r="F44" s="31" t="s">
        <v>46</v>
      </c>
      <c r="G44" s="50" t="s">
        <v>16</v>
      </c>
    </row>
    <row r="45" ht="15.75" customHeight="1">
      <c r="A45" s="30" t="s">
        <v>57</v>
      </c>
      <c r="B45" s="30" t="s">
        <v>7</v>
      </c>
      <c r="C45" s="30">
        <v>1.0</v>
      </c>
      <c r="D45" s="124" t="s">
        <v>671</v>
      </c>
      <c r="E45" s="117">
        <v>158696.95</v>
      </c>
      <c r="F45" s="31" t="s">
        <v>87</v>
      </c>
      <c r="G45" s="50" t="s">
        <v>16</v>
      </c>
    </row>
    <row r="46" ht="15.75" customHeight="1">
      <c r="A46" s="30" t="s">
        <v>57</v>
      </c>
      <c r="B46" s="30" t="s">
        <v>7</v>
      </c>
      <c r="C46" s="30">
        <v>2.0</v>
      </c>
      <c r="D46" s="2" t="s">
        <v>25</v>
      </c>
      <c r="E46" s="117">
        <v>200000.0</v>
      </c>
      <c r="F46" s="31" t="s">
        <v>24</v>
      </c>
      <c r="G46" s="50" t="s">
        <v>16</v>
      </c>
    </row>
    <row r="47" ht="15.75" customHeight="1">
      <c r="A47" s="30" t="s">
        <v>57</v>
      </c>
      <c r="B47" s="30" t="s">
        <v>7</v>
      </c>
      <c r="C47" s="30">
        <v>3.0</v>
      </c>
      <c r="D47" s="125" t="s">
        <v>47</v>
      </c>
      <c r="E47" s="117">
        <v>151658.0</v>
      </c>
      <c r="F47" s="31" t="s">
        <v>46</v>
      </c>
      <c r="G47" s="50" t="s">
        <v>16</v>
      </c>
    </row>
    <row r="48" ht="15.75" customHeight="1">
      <c r="A48" s="30" t="s">
        <v>57</v>
      </c>
      <c r="B48" s="30" t="s">
        <v>7</v>
      </c>
      <c r="C48" s="30">
        <v>4.0</v>
      </c>
      <c r="D48" s="125" t="s">
        <v>672</v>
      </c>
      <c r="E48" s="117">
        <v>200000.0</v>
      </c>
      <c r="F48" s="31" t="s">
        <v>31</v>
      </c>
      <c r="G48" s="50" t="s">
        <v>16</v>
      </c>
    </row>
    <row r="49" ht="15.75" customHeight="1">
      <c r="A49" s="30" t="s">
        <v>57</v>
      </c>
      <c r="B49" s="30" t="s">
        <v>7</v>
      </c>
      <c r="C49" s="30">
        <v>5.0</v>
      </c>
      <c r="D49" s="50" t="s">
        <v>669</v>
      </c>
      <c r="E49" s="117">
        <v>121139.76</v>
      </c>
      <c r="F49" s="31" t="s">
        <v>28</v>
      </c>
      <c r="G49" s="50" t="s">
        <v>16</v>
      </c>
    </row>
    <row r="50" ht="15.75" customHeight="1">
      <c r="A50" s="30" t="s">
        <v>60</v>
      </c>
      <c r="B50" s="30" t="s">
        <v>7</v>
      </c>
      <c r="C50" s="30">
        <v>1.0</v>
      </c>
      <c r="D50" s="50" t="s">
        <v>8</v>
      </c>
      <c r="E50" s="117">
        <v>199400.0</v>
      </c>
      <c r="F50" s="31" t="s">
        <v>8</v>
      </c>
      <c r="G50" s="50" t="s">
        <v>16</v>
      </c>
    </row>
    <row r="51" ht="15.75" customHeight="1">
      <c r="A51" s="30" t="s">
        <v>60</v>
      </c>
      <c r="B51" s="30" t="s">
        <v>7</v>
      </c>
      <c r="C51" s="30">
        <v>2.0</v>
      </c>
      <c r="D51" s="124" t="s">
        <v>674</v>
      </c>
      <c r="E51" s="117">
        <v>158896.71</v>
      </c>
      <c r="F51" s="31" t="s">
        <v>87</v>
      </c>
      <c r="G51" s="50" t="s">
        <v>16</v>
      </c>
    </row>
    <row r="52" ht="15.75" customHeight="1">
      <c r="A52" s="30" t="s">
        <v>60</v>
      </c>
      <c r="B52" s="30" t="s">
        <v>7</v>
      </c>
      <c r="C52" s="30">
        <v>3.0</v>
      </c>
      <c r="D52" s="125" t="s">
        <v>47</v>
      </c>
      <c r="E52" s="117">
        <v>115883.77</v>
      </c>
      <c r="F52" s="31" t="s">
        <v>46</v>
      </c>
      <c r="G52" s="50" t="s">
        <v>16</v>
      </c>
    </row>
    <row r="53" ht="15.75" customHeight="1">
      <c r="A53" s="30" t="s">
        <v>60</v>
      </c>
      <c r="B53" s="30" t="s">
        <v>7</v>
      </c>
      <c r="C53" s="30">
        <v>4.0</v>
      </c>
      <c r="D53" s="50" t="s">
        <v>672</v>
      </c>
      <c r="E53" s="117">
        <v>200000.0</v>
      </c>
      <c r="F53" s="31" t="s">
        <v>31</v>
      </c>
      <c r="G53" s="50" t="s">
        <v>16</v>
      </c>
    </row>
    <row r="54" ht="15.75" customHeight="1">
      <c r="A54" s="30" t="s">
        <v>60</v>
      </c>
      <c r="B54" s="30" t="s">
        <v>7</v>
      </c>
      <c r="C54" s="30">
        <v>5.0</v>
      </c>
      <c r="D54" s="50" t="s">
        <v>669</v>
      </c>
      <c r="E54" s="117">
        <v>122139.76</v>
      </c>
      <c r="F54" s="31" t="s">
        <v>28</v>
      </c>
      <c r="G54" s="50" t="s">
        <v>16</v>
      </c>
    </row>
    <row r="55" ht="15.75" customHeight="1">
      <c r="A55" s="30" t="s">
        <v>60</v>
      </c>
      <c r="B55" s="30" t="s">
        <v>7</v>
      </c>
      <c r="C55" s="30">
        <v>6.0</v>
      </c>
      <c r="D55" s="125" t="s">
        <v>675</v>
      </c>
      <c r="E55" s="117">
        <v>98733.87</v>
      </c>
      <c r="F55" s="31" t="s">
        <v>108</v>
      </c>
      <c r="G55" s="50" t="s">
        <v>16</v>
      </c>
    </row>
    <row r="56" ht="15.75" customHeight="1">
      <c r="A56" s="30" t="s">
        <v>60</v>
      </c>
      <c r="B56" s="30" t="s">
        <v>7</v>
      </c>
      <c r="C56" s="30">
        <v>7.0</v>
      </c>
      <c r="D56" s="125" t="s">
        <v>41</v>
      </c>
      <c r="E56" s="117">
        <v>200000.0</v>
      </c>
      <c r="F56" s="31" t="s">
        <v>40</v>
      </c>
      <c r="G56" s="50" t="s">
        <v>16</v>
      </c>
    </row>
    <row r="57" ht="15.75" customHeight="1">
      <c r="A57" s="118" t="s">
        <v>63</v>
      </c>
      <c r="B57" s="118" t="s">
        <v>7</v>
      </c>
      <c r="C57" s="118">
        <v>1.0</v>
      </c>
      <c r="D57" s="119" t="s">
        <v>65</v>
      </c>
      <c r="E57" s="120">
        <v>163000.0</v>
      </c>
      <c r="F57" s="122" t="s">
        <v>64</v>
      </c>
      <c r="G57" s="50" t="s">
        <v>16</v>
      </c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</row>
    <row r="58" ht="15.75" customHeight="1">
      <c r="A58" s="118" t="s">
        <v>63</v>
      </c>
      <c r="B58" s="118" t="s">
        <v>7</v>
      </c>
      <c r="C58" s="118">
        <v>2.0</v>
      </c>
      <c r="D58" s="119" t="s">
        <v>8</v>
      </c>
      <c r="E58" s="120">
        <v>128000.0</v>
      </c>
      <c r="F58" s="122" t="s">
        <v>8</v>
      </c>
      <c r="G58" s="50" t="s">
        <v>16</v>
      </c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</row>
    <row r="59" ht="15.75" customHeight="1">
      <c r="A59" s="118" t="s">
        <v>63</v>
      </c>
      <c r="B59" s="118" t="s">
        <v>7</v>
      </c>
      <c r="C59" s="118">
        <v>3.0</v>
      </c>
      <c r="D59" s="121" t="s">
        <v>676</v>
      </c>
      <c r="E59" s="120">
        <v>135000.0</v>
      </c>
      <c r="F59" s="122" t="s">
        <v>52</v>
      </c>
      <c r="G59" s="50" t="s">
        <v>16</v>
      </c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</row>
    <row r="60" ht="15.75" customHeight="1">
      <c r="A60" s="118" t="s">
        <v>63</v>
      </c>
      <c r="B60" s="118" t="s">
        <v>7</v>
      </c>
      <c r="C60" s="118">
        <v>4.0</v>
      </c>
      <c r="D60" s="119" t="s">
        <v>47</v>
      </c>
      <c r="E60" s="120">
        <v>176000.0</v>
      </c>
      <c r="F60" s="122" t="s">
        <v>46</v>
      </c>
      <c r="G60" s="50" t="s">
        <v>16</v>
      </c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</row>
    <row r="61" ht="15.75" customHeight="1">
      <c r="A61" s="118" t="s">
        <v>63</v>
      </c>
      <c r="B61" s="118" t="s">
        <v>7</v>
      </c>
      <c r="C61" s="118">
        <v>5.0</v>
      </c>
      <c r="D61" s="123" t="s">
        <v>667</v>
      </c>
      <c r="E61" s="120">
        <v>189000.0</v>
      </c>
      <c r="F61" s="122" t="s">
        <v>93</v>
      </c>
      <c r="G61" s="50" t="s">
        <v>16</v>
      </c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</row>
    <row r="62" ht="15.75" customHeight="1">
      <c r="A62" s="118" t="s">
        <v>63</v>
      </c>
      <c r="B62" s="118" t="s">
        <v>7</v>
      </c>
      <c r="C62" s="118">
        <v>6.0</v>
      </c>
      <c r="D62" s="119" t="s">
        <v>669</v>
      </c>
      <c r="E62" s="120">
        <v>149000.0</v>
      </c>
      <c r="F62" s="122" t="s">
        <v>28</v>
      </c>
      <c r="G62" s="50" t="s">
        <v>16</v>
      </c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</row>
    <row r="63" ht="15.75" customHeight="1">
      <c r="A63" s="118" t="s">
        <v>63</v>
      </c>
      <c r="B63" s="118" t="s">
        <v>7</v>
      </c>
      <c r="C63" s="118">
        <v>7.0</v>
      </c>
      <c r="D63" s="119" t="s">
        <v>47</v>
      </c>
      <c r="E63" s="120">
        <v>159000.0</v>
      </c>
      <c r="F63" s="122" t="s">
        <v>46</v>
      </c>
      <c r="G63" s="50" t="s">
        <v>16</v>
      </c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</row>
    <row r="64" ht="15.75" customHeight="1">
      <c r="A64" s="118" t="s">
        <v>63</v>
      </c>
      <c r="B64" s="118" t="s">
        <v>7</v>
      </c>
      <c r="C64" s="118">
        <v>8.0</v>
      </c>
      <c r="D64" s="119" t="s">
        <v>667</v>
      </c>
      <c r="E64" s="120">
        <v>128000.0</v>
      </c>
      <c r="F64" s="122" t="s">
        <v>93</v>
      </c>
      <c r="G64" s="50" t="s">
        <v>16</v>
      </c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</row>
    <row r="65" ht="15.75" customHeight="1">
      <c r="A65" s="118" t="s">
        <v>66</v>
      </c>
      <c r="B65" s="118" t="s">
        <v>7</v>
      </c>
      <c r="C65" s="118">
        <v>1.0</v>
      </c>
      <c r="D65" s="119" t="s">
        <v>8</v>
      </c>
      <c r="E65" s="120">
        <v>127000.0</v>
      </c>
      <c r="F65" s="122" t="s">
        <v>8</v>
      </c>
      <c r="G65" s="50" t="s">
        <v>16</v>
      </c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</row>
    <row r="66" ht="15.75" customHeight="1">
      <c r="A66" s="118" t="s">
        <v>66</v>
      </c>
      <c r="B66" s="118" t="s">
        <v>7</v>
      </c>
      <c r="C66" s="118">
        <v>2.0</v>
      </c>
      <c r="D66" s="119" t="s">
        <v>668</v>
      </c>
      <c r="E66" s="120">
        <v>149000.0</v>
      </c>
      <c r="F66" s="122" t="s">
        <v>43</v>
      </c>
      <c r="G66" s="50" t="s">
        <v>16</v>
      </c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</row>
    <row r="67" ht="15.75" customHeight="1">
      <c r="A67" s="118" t="s">
        <v>66</v>
      </c>
      <c r="B67" s="118" t="s">
        <v>7</v>
      </c>
      <c r="C67" s="118">
        <v>3.0</v>
      </c>
      <c r="D67" s="119" t="s">
        <v>38</v>
      </c>
      <c r="E67" s="120">
        <v>176000.0</v>
      </c>
      <c r="F67" s="122" t="s">
        <v>37</v>
      </c>
      <c r="G67" s="50" t="s">
        <v>16</v>
      </c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</row>
    <row r="68" ht="15.75" customHeight="1">
      <c r="A68" s="118" t="s">
        <v>66</v>
      </c>
      <c r="B68" s="118" t="s">
        <v>7</v>
      </c>
      <c r="C68" s="118">
        <v>4.0</v>
      </c>
      <c r="D68" s="121" t="s">
        <v>35</v>
      </c>
      <c r="E68" s="120">
        <v>161000.0</v>
      </c>
      <c r="F68" s="122" t="s">
        <v>34</v>
      </c>
      <c r="G68" s="50" t="s">
        <v>16</v>
      </c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</row>
    <row r="69" ht="15.75" customHeight="1">
      <c r="A69" s="118" t="s">
        <v>66</v>
      </c>
      <c r="B69" s="118" t="s">
        <v>7</v>
      </c>
      <c r="C69" s="118">
        <v>5.0</v>
      </c>
      <c r="D69" s="119" t="s">
        <v>47</v>
      </c>
      <c r="E69" s="120">
        <v>134000.0</v>
      </c>
      <c r="F69" s="122" t="s">
        <v>46</v>
      </c>
      <c r="G69" s="50" t="s">
        <v>16</v>
      </c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</row>
    <row r="70" ht="15.75" customHeight="1">
      <c r="A70" s="118" t="s">
        <v>66</v>
      </c>
      <c r="B70" s="118" t="s">
        <v>7</v>
      </c>
      <c r="C70" s="118">
        <v>6.0</v>
      </c>
      <c r="D70" s="119" t="s">
        <v>677</v>
      </c>
      <c r="E70" s="120">
        <v>144000.0</v>
      </c>
      <c r="F70" s="122" t="s">
        <v>70</v>
      </c>
      <c r="G70" s="50" t="s">
        <v>16</v>
      </c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</row>
    <row r="71" ht="15.75" customHeight="1">
      <c r="A71" s="118" t="s">
        <v>66</v>
      </c>
      <c r="B71" s="118" t="s">
        <v>7</v>
      </c>
      <c r="C71" s="118">
        <v>7.0</v>
      </c>
      <c r="D71" s="119" t="s">
        <v>47</v>
      </c>
      <c r="E71" s="120">
        <v>197000.0</v>
      </c>
      <c r="F71" s="122" t="s">
        <v>46</v>
      </c>
      <c r="G71" s="50" t="s">
        <v>16</v>
      </c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</row>
    <row r="72" ht="15.75" customHeight="1">
      <c r="A72" s="118" t="s">
        <v>66</v>
      </c>
      <c r="B72" s="118" t="s">
        <v>7</v>
      </c>
      <c r="C72" s="118">
        <v>8.0</v>
      </c>
      <c r="D72" s="119" t="s">
        <v>47</v>
      </c>
      <c r="E72" s="120">
        <v>128000.0</v>
      </c>
      <c r="F72" s="122" t="s">
        <v>46</v>
      </c>
      <c r="G72" s="50" t="s">
        <v>16</v>
      </c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</row>
    <row r="73" ht="15.75" customHeight="1">
      <c r="A73" s="118" t="s">
        <v>66</v>
      </c>
      <c r="B73" s="118" t="s">
        <v>7</v>
      </c>
      <c r="C73" s="118">
        <v>9.0</v>
      </c>
      <c r="D73" s="119" t="s">
        <v>678</v>
      </c>
      <c r="E73" s="120">
        <v>129000.0</v>
      </c>
      <c r="F73" s="122" t="s">
        <v>120</v>
      </c>
      <c r="G73" s="50" t="s">
        <v>16</v>
      </c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</row>
    <row r="74" ht="15.75" customHeight="1">
      <c r="A74" s="118" t="s">
        <v>66</v>
      </c>
      <c r="B74" s="118" t="s">
        <v>7</v>
      </c>
      <c r="C74" s="118">
        <v>10.0</v>
      </c>
      <c r="D74" s="119" t="s">
        <v>31</v>
      </c>
      <c r="E74" s="120">
        <v>200000.0</v>
      </c>
      <c r="F74" s="122" t="s">
        <v>31</v>
      </c>
      <c r="G74" s="50" t="s">
        <v>16</v>
      </c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</row>
    <row r="75" ht="15.75" customHeight="1">
      <c r="A75" s="118" t="s">
        <v>69</v>
      </c>
      <c r="B75" s="118" t="s">
        <v>7</v>
      </c>
      <c r="C75" s="118">
        <v>1.0</v>
      </c>
      <c r="D75" s="119" t="s">
        <v>88</v>
      </c>
      <c r="E75" s="120">
        <v>157000.0</v>
      </c>
      <c r="F75" s="122" t="s">
        <v>87</v>
      </c>
      <c r="G75" s="50" t="s">
        <v>16</v>
      </c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</row>
    <row r="76" ht="15.75" customHeight="1">
      <c r="A76" s="118" t="s">
        <v>69</v>
      </c>
      <c r="B76" s="118" t="s">
        <v>7</v>
      </c>
      <c r="C76" s="118">
        <v>2.0</v>
      </c>
      <c r="D76" s="121" t="s">
        <v>41</v>
      </c>
      <c r="E76" s="120">
        <v>200000.0</v>
      </c>
      <c r="F76" s="122" t="s">
        <v>40</v>
      </c>
      <c r="G76" s="50" t="s">
        <v>16</v>
      </c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</row>
    <row r="77" ht="15.75" customHeight="1">
      <c r="A77" s="118" t="s">
        <v>69</v>
      </c>
      <c r="B77" s="118" t="s">
        <v>7</v>
      </c>
      <c r="C77" s="118">
        <v>3.0</v>
      </c>
      <c r="D77" s="119" t="s">
        <v>673</v>
      </c>
      <c r="E77" s="120">
        <v>200000.0</v>
      </c>
      <c r="F77" s="122" t="s">
        <v>114</v>
      </c>
      <c r="G77" s="50" t="s">
        <v>16</v>
      </c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</row>
    <row r="78" ht="15.75" customHeight="1">
      <c r="A78" s="118" t="s">
        <v>69</v>
      </c>
      <c r="B78" s="118" t="s">
        <v>7</v>
      </c>
      <c r="C78" s="118">
        <v>4.0</v>
      </c>
      <c r="D78" s="119" t="s">
        <v>8</v>
      </c>
      <c r="E78" s="120">
        <v>161000.0</v>
      </c>
      <c r="F78" s="122" t="s">
        <v>8</v>
      </c>
      <c r="G78" s="50" t="s">
        <v>16</v>
      </c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</row>
    <row r="79" ht="15.75" customHeight="1">
      <c r="A79" s="118" t="s">
        <v>69</v>
      </c>
      <c r="B79" s="118" t="s">
        <v>7</v>
      </c>
      <c r="C79" s="118">
        <v>5.0</v>
      </c>
      <c r="D79" s="119" t="s">
        <v>669</v>
      </c>
      <c r="E79" s="120">
        <v>134000.0</v>
      </c>
      <c r="F79" s="122" t="s">
        <v>28</v>
      </c>
      <c r="G79" s="50" t="s">
        <v>16</v>
      </c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</row>
    <row r="80" ht="15.75" customHeight="1">
      <c r="A80" s="118" t="s">
        <v>69</v>
      </c>
      <c r="B80" s="118" t="s">
        <v>7</v>
      </c>
      <c r="C80" s="118">
        <v>6.0</v>
      </c>
      <c r="D80" s="119" t="s">
        <v>47</v>
      </c>
      <c r="E80" s="120">
        <v>144000.0</v>
      </c>
      <c r="F80" s="122" t="s">
        <v>46</v>
      </c>
      <c r="G80" s="50" t="s">
        <v>16</v>
      </c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</row>
    <row r="81" ht="15.75" customHeight="1">
      <c r="A81" s="118" t="s">
        <v>69</v>
      </c>
      <c r="B81" s="118" t="s">
        <v>7</v>
      </c>
      <c r="C81" s="118">
        <v>7.0</v>
      </c>
      <c r="D81" s="119" t="s">
        <v>88</v>
      </c>
      <c r="E81" s="120">
        <v>197000.0</v>
      </c>
      <c r="F81" s="122" t="s">
        <v>87</v>
      </c>
      <c r="G81" s="50" t="s">
        <v>16</v>
      </c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</row>
    <row r="82" ht="15.75" customHeight="1">
      <c r="A82" s="118" t="s">
        <v>69</v>
      </c>
      <c r="B82" s="118" t="s">
        <v>7</v>
      </c>
      <c r="C82" s="118">
        <v>8.0</v>
      </c>
      <c r="D82" s="119" t="s">
        <v>8</v>
      </c>
      <c r="E82" s="120">
        <v>128000.0</v>
      </c>
      <c r="F82" s="122" t="s">
        <v>8</v>
      </c>
      <c r="G82" s="50" t="s">
        <v>16</v>
      </c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</row>
    <row r="83" ht="15.75" customHeight="1">
      <c r="A83" s="118" t="s">
        <v>69</v>
      </c>
      <c r="B83" s="118" t="s">
        <v>7</v>
      </c>
      <c r="C83" s="118">
        <v>9.0</v>
      </c>
      <c r="D83" s="119" t="s">
        <v>669</v>
      </c>
      <c r="E83" s="120">
        <v>129000.0</v>
      </c>
      <c r="F83" s="122" t="s">
        <v>28</v>
      </c>
      <c r="G83" s="50" t="s">
        <v>16</v>
      </c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</row>
    <row r="84" ht="15.75" customHeight="1">
      <c r="A84" s="118" t="s">
        <v>69</v>
      </c>
      <c r="B84" s="118" t="s">
        <v>7</v>
      </c>
      <c r="C84" s="118">
        <v>10.0</v>
      </c>
      <c r="D84" s="119" t="s">
        <v>667</v>
      </c>
      <c r="E84" s="120">
        <v>156000.0</v>
      </c>
      <c r="F84" s="122" t="s">
        <v>93</v>
      </c>
      <c r="G84" s="50" t="s">
        <v>16</v>
      </c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</row>
    <row r="85" ht="15.75" customHeight="1">
      <c r="A85" s="118" t="s">
        <v>72</v>
      </c>
      <c r="B85" s="118" t="s">
        <v>7</v>
      </c>
      <c r="C85" s="118">
        <v>1.0</v>
      </c>
      <c r="D85" s="119" t="s">
        <v>47</v>
      </c>
      <c r="E85" s="120">
        <v>192000.0</v>
      </c>
      <c r="F85" s="122" t="s">
        <v>46</v>
      </c>
      <c r="G85" s="50" t="s">
        <v>16</v>
      </c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</row>
    <row r="86" ht="15.75" customHeight="1">
      <c r="A86" s="118" t="s">
        <v>72</v>
      </c>
      <c r="B86" s="118" t="s">
        <v>7</v>
      </c>
      <c r="C86" s="118">
        <v>2.0</v>
      </c>
      <c r="D86" s="119" t="s">
        <v>88</v>
      </c>
      <c r="E86" s="120">
        <v>192000.0</v>
      </c>
      <c r="F86" s="122" t="s">
        <v>87</v>
      </c>
      <c r="G86" s="50" t="s">
        <v>16</v>
      </c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</row>
    <row r="87" ht="15.75" customHeight="1">
      <c r="A87" s="118" t="s">
        <v>72</v>
      </c>
      <c r="B87" s="118" t="s">
        <v>7</v>
      </c>
      <c r="C87" s="118">
        <v>3.0</v>
      </c>
      <c r="D87" s="119" t="s">
        <v>8</v>
      </c>
      <c r="E87" s="120">
        <v>198000.0</v>
      </c>
      <c r="F87" s="122" t="s">
        <v>8</v>
      </c>
      <c r="G87" s="50" t="s">
        <v>16</v>
      </c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</row>
    <row r="88" ht="15.75" customHeight="1">
      <c r="A88" s="118" t="s">
        <v>72</v>
      </c>
      <c r="B88" s="118" t="s">
        <v>7</v>
      </c>
      <c r="C88" s="118">
        <v>4.0</v>
      </c>
      <c r="D88" s="119" t="s">
        <v>88</v>
      </c>
      <c r="E88" s="120">
        <v>145000.0</v>
      </c>
      <c r="F88" s="122" t="s">
        <v>87</v>
      </c>
      <c r="G88" s="50" t="s">
        <v>16</v>
      </c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</row>
    <row r="89" ht="15.75" customHeight="1">
      <c r="A89" s="118" t="s">
        <v>72</v>
      </c>
      <c r="B89" s="118" t="s">
        <v>7</v>
      </c>
      <c r="C89" s="118">
        <v>5.0</v>
      </c>
      <c r="D89" s="119" t="s">
        <v>47</v>
      </c>
      <c r="E89" s="120">
        <v>179000.0</v>
      </c>
      <c r="F89" s="122" t="s">
        <v>46</v>
      </c>
      <c r="G89" s="50" t="s">
        <v>16</v>
      </c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</row>
    <row r="90" ht="15.75" customHeight="1">
      <c r="A90" s="118" t="s">
        <v>72</v>
      </c>
      <c r="B90" s="118" t="s">
        <v>7</v>
      </c>
      <c r="C90" s="118">
        <v>6.0</v>
      </c>
      <c r="D90" s="119" t="s">
        <v>679</v>
      </c>
      <c r="E90" s="120">
        <v>169000.0</v>
      </c>
      <c r="F90" s="122" t="s">
        <v>46</v>
      </c>
      <c r="G90" s="50" t="s">
        <v>16</v>
      </c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</row>
    <row r="91" ht="15.75" customHeight="1">
      <c r="A91" s="118" t="s">
        <v>72</v>
      </c>
      <c r="B91" s="118" t="s">
        <v>7</v>
      </c>
      <c r="C91" s="118">
        <v>7.0</v>
      </c>
      <c r="D91" s="119" t="s">
        <v>669</v>
      </c>
      <c r="E91" s="120">
        <v>127000.0</v>
      </c>
      <c r="F91" s="122" t="s">
        <v>28</v>
      </c>
      <c r="G91" s="50" t="s">
        <v>16</v>
      </c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</row>
    <row r="92" ht="15.75" customHeight="1">
      <c r="A92" s="118" t="s">
        <v>72</v>
      </c>
      <c r="B92" s="118" t="s">
        <v>7</v>
      </c>
      <c r="C92" s="118">
        <v>8.0</v>
      </c>
      <c r="D92" s="119" t="s">
        <v>65</v>
      </c>
      <c r="E92" s="120">
        <v>156000.0</v>
      </c>
      <c r="F92" s="122" t="s">
        <v>64</v>
      </c>
      <c r="G92" s="50" t="s">
        <v>16</v>
      </c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</row>
    <row r="93" ht="15.75" customHeight="1">
      <c r="A93" s="118" t="s">
        <v>72</v>
      </c>
      <c r="B93" s="118" t="s">
        <v>7</v>
      </c>
      <c r="C93" s="118">
        <v>9.0</v>
      </c>
      <c r="D93" s="119" t="s">
        <v>667</v>
      </c>
      <c r="E93" s="120">
        <v>176000.0</v>
      </c>
      <c r="F93" s="122" t="s">
        <v>93</v>
      </c>
      <c r="G93" s="50" t="s">
        <v>16</v>
      </c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</row>
    <row r="94" ht="15.75" customHeight="1">
      <c r="A94" s="126" t="s">
        <v>72</v>
      </c>
      <c r="B94" s="126" t="s">
        <v>7</v>
      </c>
      <c r="C94" s="126">
        <v>10.0</v>
      </c>
      <c r="D94" s="127" t="s">
        <v>667</v>
      </c>
      <c r="E94" s="128">
        <v>176000.0</v>
      </c>
      <c r="F94" s="129" t="s">
        <v>93</v>
      </c>
      <c r="G94" s="50" t="s">
        <v>16</v>
      </c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</row>
    <row r="95" ht="15.75" customHeight="1">
      <c r="A95" s="130" t="s">
        <v>63</v>
      </c>
      <c r="B95" s="130" t="s">
        <v>7</v>
      </c>
      <c r="C95" s="130">
        <v>1.0</v>
      </c>
      <c r="D95" s="131" t="s">
        <v>47</v>
      </c>
      <c r="E95" s="132">
        <v>115367.15</v>
      </c>
      <c r="F95" s="133" t="s">
        <v>46</v>
      </c>
      <c r="G95" s="119" t="s">
        <v>10</v>
      </c>
      <c r="H95" s="119" t="s">
        <v>680</v>
      </c>
      <c r="I95" s="119" t="s">
        <v>681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</row>
    <row r="96" ht="15.75" customHeight="1">
      <c r="A96" s="118" t="s">
        <v>63</v>
      </c>
      <c r="B96" s="118" t="s">
        <v>7</v>
      </c>
      <c r="C96" s="118">
        <v>2.0</v>
      </c>
      <c r="D96" s="119" t="s">
        <v>47</v>
      </c>
      <c r="E96" s="134">
        <v>163402.84</v>
      </c>
      <c r="F96" s="122" t="s">
        <v>46</v>
      </c>
      <c r="G96" s="119" t="s">
        <v>10</v>
      </c>
      <c r="H96" s="119" t="s">
        <v>680</v>
      </c>
      <c r="I96" s="119" t="s">
        <v>681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</row>
    <row r="97" ht="15.75" customHeight="1">
      <c r="A97" s="135" t="s">
        <v>72</v>
      </c>
      <c r="B97" s="135" t="s">
        <v>7</v>
      </c>
      <c r="C97" s="135">
        <v>6.0</v>
      </c>
      <c r="D97" s="63" t="s">
        <v>47</v>
      </c>
      <c r="E97" s="136">
        <v>199000.0</v>
      </c>
      <c r="F97" s="137" t="s">
        <v>46</v>
      </c>
      <c r="G97" s="50" t="s">
        <v>10</v>
      </c>
      <c r="H97" s="119" t="s">
        <v>680</v>
      </c>
      <c r="I97" s="119" t="s">
        <v>681</v>
      </c>
    </row>
    <row r="98" ht="15.75" customHeight="1">
      <c r="A98" s="30" t="s">
        <v>39</v>
      </c>
      <c r="B98" s="30" t="s">
        <v>12</v>
      </c>
      <c r="C98" s="30">
        <v>1.0</v>
      </c>
      <c r="D98" s="50" t="s">
        <v>41</v>
      </c>
      <c r="E98" s="117">
        <v>199987.2</v>
      </c>
      <c r="F98" s="31" t="s">
        <v>40</v>
      </c>
      <c r="G98" s="50" t="s">
        <v>16</v>
      </c>
    </row>
    <row r="99" ht="15.75" customHeight="1">
      <c r="A99" s="30" t="s">
        <v>39</v>
      </c>
      <c r="B99" s="30" t="s">
        <v>12</v>
      </c>
      <c r="C99" s="30">
        <v>2.0</v>
      </c>
      <c r="D99" s="50" t="s">
        <v>41</v>
      </c>
      <c r="E99" s="117">
        <v>199920.0</v>
      </c>
      <c r="F99" s="31" t="s">
        <v>40</v>
      </c>
      <c r="G99" s="50" t="s">
        <v>16</v>
      </c>
    </row>
    <row r="100" ht="15.75" customHeight="1">
      <c r="A100" s="30" t="s">
        <v>39</v>
      </c>
      <c r="B100" s="30" t="s">
        <v>12</v>
      </c>
      <c r="C100" s="30">
        <v>3.0</v>
      </c>
      <c r="D100" s="124" t="s">
        <v>682</v>
      </c>
      <c r="E100" s="117">
        <v>191679.87</v>
      </c>
      <c r="F100" s="31" t="s">
        <v>43</v>
      </c>
      <c r="G100" s="50" t="s">
        <v>16</v>
      </c>
    </row>
    <row r="101" ht="15.75" customHeight="1">
      <c r="A101" s="30" t="s">
        <v>39</v>
      </c>
      <c r="B101" s="30" t="s">
        <v>12</v>
      </c>
      <c r="C101" s="30">
        <v>4.0</v>
      </c>
      <c r="D101" s="125" t="s">
        <v>56</v>
      </c>
      <c r="E101" s="117">
        <v>187424.54</v>
      </c>
      <c r="F101" s="31" t="s">
        <v>55</v>
      </c>
      <c r="G101" s="50" t="s">
        <v>16</v>
      </c>
    </row>
    <row r="102" ht="15.75" customHeight="1">
      <c r="A102" s="30" t="s">
        <v>39</v>
      </c>
      <c r="B102" s="30" t="s">
        <v>12</v>
      </c>
      <c r="C102" s="30">
        <v>5.0</v>
      </c>
      <c r="D102" s="125" t="s">
        <v>56</v>
      </c>
      <c r="E102" s="117">
        <v>189629.54</v>
      </c>
      <c r="F102" s="31" t="s">
        <v>55</v>
      </c>
      <c r="G102" s="50" t="s">
        <v>16</v>
      </c>
    </row>
    <row r="103" ht="15.75" customHeight="1">
      <c r="A103" s="30" t="s">
        <v>39</v>
      </c>
      <c r="B103" s="30" t="s">
        <v>12</v>
      </c>
      <c r="C103" s="30">
        <v>6.0</v>
      </c>
      <c r="D103" s="50" t="s">
        <v>47</v>
      </c>
      <c r="E103" s="117">
        <v>197530.49</v>
      </c>
      <c r="F103" s="31" t="s">
        <v>46</v>
      </c>
      <c r="G103" s="50" t="s">
        <v>16</v>
      </c>
    </row>
    <row r="104" ht="15.75" customHeight="1">
      <c r="A104" s="30" t="s">
        <v>39</v>
      </c>
      <c r="B104" s="30" t="s">
        <v>12</v>
      </c>
      <c r="C104" s="30">
        <v>7.0</v>
      </c>
      <c r="D104" s="50" t="s">
        <v>683</v>
      </c>
      <c r="E104" s="117">
        <v>196956.08</v>
      </c>
      <c r="F104" s="31" t="s">
        <v>46</v>
      </c>
      <c r="G104" s="50" t="s">
        <v>16</v>
      </c>
    </row>
    <row r="105" ht="15.75" customHeight="1">
      <c r="A105" s="30" t="s">
        <v>39</v>
      </c>
      <c r="B105" s="30" t="s">
        <v>12</v>
      </c>
      <c r="C105" s="30">
        <v>8.0</v>
      </c>
      <c r="D105" s="50" t="s">
        <v>47</v>
      </c>
      <c r="E105" s="117">
        <v>197530.49</v>
      </c>
      <c r="F105" s="31" t="s">
        <v>46</v>
      </c>
      <c r="G105" s="50" t="s">
        <v>16</v>
      </c>
    </row>
    <row r="106" ht="15.75" customHeight="1">
      <c r="A106" s="30" t="s">
        <v>39</v>
      </c>
      <c r="B106" s="30" t="s">
        <v>12</v>
      </c>
      <c r="C106" s="30">
        <v>9.0</v>
      </c>
      <c r="D106" s="50" t="s">
        <v>667</v>
      </c>
      <c r="E106" s="117">
        <v>199981.6</v>
      </c>
      <c r="F106" s="31" t="s">
        <v>93</v>
      </c>
      <c r="G106" s="50" t="s">
        <v>16</v>
      </c>
    </row>
    <row r="107" ht="15.75" customHeight="1">
      <c r="A107" s="30" t="s">
        <v>39</v>
      </c>
      <c r="B107" s="30" t="s">
        <v>12</v>
      </c>
      <c r="C107" s="30">
        <v>10.0</v>
      </c>
      <c r="D107" s="50" t="s">
        <v>667</v>
      </c>
      <c r="E107" s="117">
        <v>199291.01</v>
      </c>
      <c r="F107" s="31" t="s">
        <v>93</v>
      </c>
      <c r="G107" s="50" t="s">
        <v>16</v>
      </c>
    </row>
    <row r="108" ht="15.75" customHeight="1">
      <c r="A108" s="30" t="s">
        <v>42</v>
      </c>
      <c r="B108" s="30" t="s">
        <v>12</v>
      </c>
      <c r="C108" s="30">
        <v>1.0</v>
      </c>
      <c r="D108" s="50" t="s">
        <v>672</v>
      </c>
      <c r="E108" s="117">
        <v>200000.0</v>
      </c>
      <c r="F108" s="31" t="s">
        <v>31</v>
      </c>
      <c r="G108" s="50" t="s">
        <v>16</v>
      </c>
    </row>
    <row r="109" ht="15.75" customHeight="1">
      <c r="A109" s="30" t="s">
        <v>42</v>
      </c>
      <c r="B109" s="30" t="s">
        <v>12</v>
      </c>
      <c r="C109" s="30">
        <v>2.0</v>
      </c>
      <c r="D109" s="50" t="s">
        <v>672</v>
      </c>
      <c r="E109" s="117">
        <v>200000.0</v>
      </c>
      <c r="F109" s="31" t="s">
        <v>31</v>
      </c>
      <c r="G109" s="50" t="s">
        <v>16</v>
      </c>
    </row>
    <row r="110" ht="15.75" customHeight="1">
      <c r="A110" s="30" t="s">
        <v>42</v>
      </c>
      <c r="B110" s="30" t="s">
        <v>12</v>
      </c>
      <c r="C110" s="30">
        <v>3.0</v>
      </c>
      <c r="D110" s="50" t="s">
        <v>684</v>
      </c>
      <c r="E110" s="117">
        <v>173187.94</v>
      </c>
      <c r="F110" s="31" t="s">
        <v>43</v>
      </c>
      <c r="G110" s="50" t="s">
        <v>16</v>
      </c>
    </row>
    <row r="111" ht="15.75" customHeight="1">
      <c r="A111" s="30" t="s">
        <v>42</v>
      </c>
      <c r="B111" s="30" t="s">
        <v>12</v>
      </c>
      <c r="C111" s="30">
        <v>4.0</v>
      </c>
      <c r="D111" s="50" t="s">
        <v>8</v>
      </c>
      <c r="E111" s="117">
        <v>65918.72</v>
      </c>
      <c r="F111" s="31" t="s">
        <v>8</v>
      </c>
      <c r="G111" s="50" t="s">
        <v>16</v>
      </c>
    </row>
    <row r="112" ht="15.75" customHeight="1">
      <c r="A112" s="30" t="s">
        <v>42</v>
      </c>
      <c r="B112" s="30" t="s">
        <v>12</v>
      </c>
      <c r="C112" s="30">
        <v>5.0</v>
      </c>
      <c r="D112" s="50" t="s">
        <v>8</v>
      </c>
      <c r="E112" s="117">
        <v>181276.48</v>
      </c>
      <c r="F112" s="31" t="s">
        <v>8</v>
      </c>
      <c r="G112" s="50" t="s">
        <v>16</v>
      </c>
    </row>
    <row r="113" ht="15.75" customHeight="1">
      <c r="A113" s="30" t="s">
        <v>42</v>
      </c>
      <c r="B113" s="30" t="s">
        <v>12</v>
      </c>
      <c r="C113" s="30">
        <v>6.0</v>
      </c>
      <c r="D113" s="50" t="s">
        <v>47</v>
      </c>
      <c r="E113" s="117">
        <v>197530.49</v>
      </c>
      <c r="F113" s="31" t="s">
        <v>46</v>
      </c>
      <c r="G113" s="50" t="s">
        <v>16</v>
      </c>
    </row>
    <row r="114" ht="15.75" customHeight="1">
      <c r="A114" s="30" t="s">
        <v>42</v>
      </c>
      <c r="B114" s="30" t="s">
        <v>12</v>
      </c>
      <c r="C114" s="30">
        <v>7.0</v>
      </c>
      <c r="D114" s="50" t="s">
        <v>47</v>
      </c>
      <c r="E114" s="117">
        <v>197710.05</v>
      </c>
      <c r="F114" s="31" t="s">
        <v>46</v>
      </c>
      <c r="G114" s="50" t="s">
        <v>16</v>
      </c>
    </row>
    <row r="115" ht="15.75" customHeight="1">
      <c r="A115" s="30" t="s">
        <v>42</v>
      </c>
      <c r="B115" s="30" t="s">
        <v>12</v>
      </c>
      <c r="C115" s="30">
        <v>8.0</v>
      </c>
      <c r="D115" s="50" t="s">
        <v>667</v>
      </c>
      <c r="E115" s="117">
        <v>197225.09</v>
      </c>
      <c r="F115" s="31" t="s">
        <v>93</v>
      </c>
      <c r="G115" s="50" t="s">
        <v>16</v>
      </c>
    </row>
    <row r="116" ht="15.75" customHeight="1">
      <c r="A116" s="30" t="s">
        <v>42</v>
      </c>
      <c r="B116" s="30" t="s">
        <v>12</v>
      </c>
      <c r="C116" s="30">
        <v>9.0</v>
      </c>
      <c r="D116" s="50" t="s">
        <v>667</v>
      </c>
      <c r="E116" s="117">
        <v>197767.88</v>
      </c>
      <c r="F116" s="31" t="s">
        <v>93</v>
      </c>
      <c r="G116" s="50" t="s">
        <v>16</v>
      </c>
    </row>
    <row r="117" ht="15.75" customHeight="1">
      <c r="A117" s="30" t="s">
        <v>42</v>
      </c>
      <c r="B117" s="30" t="s">
        <v>12</v>
      </c>
      <c r="C117" s="30">
        <v>10.0</v>
      </c>
      <c r="D117" s="50" t="s">
        <v>41</v>
      </c>
      <c r="E117" s="117">
        <v>200000.0</v>
      </c>
      <c r="F117" s="31" t="s">
        <v>40</v>
      </c>
      <c r="G117" s="50" t="s">
        <v>16</v>
      </c>
    </row>
    <row r="118" ht="15.75" customHeight="1">
      <c r="A118" s="30" t="s">
        <v>45</v>
      </c>
      <c r="B118" s="30" t="s">
        <v>12</v>
      </c>
      <c r="C118" s="30">
        <v>1.0</v>
      </c>
      <c r="D118" s="50" t="s">
        <v>667</v>
      </c>
      <c r="E118" s="117">
        <v>169375.86</v>
      </c>
      <c r="F118" s="31" t="s">
        <v>93</v>
      </c>
      <c r="G118" s="50" t="s">
        <v>16</v>
      </c>
    </row>
    <row r="119" ht="15.75" customHeight="1">
      <c r="A119" s="30" t="s">
        <v>45</v>
      </c>
      <c r="B119" s="30" t="s">
        <v>12</v>
      </c>
      <c r="C119" s="30">
        <v>2.0</v>
      </c>
      <c r="D119" s="50" t="s">
        <v>667</v>
      </c>
      <c r="E119" s="117">
        <v>86259.9</v>
      </c>
      <c r="F119" s="31" t="s">
        <v>93</v>
      </c>
      <c r="G119" s="50" t="s">
        <v>16</v>
      </c>
    </row>
    <row r="120" ht="15.75" customHeight="1">
      <c r="A120" s="30" t="s">
        <v>45</v>
      </c>
      <c r="B120" s="30" t="s">
        <v>12</v>
      </c>
      <c r="C120" s="30">
        <v>3.0</v>
      </c>
      <c r="D120" s="50" t="s">
        <v>667</v>
      </c>
      <c r="E120" s="117">
        <v>168002.81</v>
      </c>
      <c r="F120" s="31" t="s">
        <v>93</v>
      </c>
      <c r="G120" s="50" t="s">
        <v>16</v>
      </c>
    </row>
    <row r="121" ht="15.75" customHeight="1">
      <c r="A121" s="30" t="s">
        <v>45</v>
      </c>
      <c r="B121" s="30" t="s">
        <v>12</v>
      </c>
      <c r="C121" s="30">
        <v>4.0</v>
      </c>
      <c r="D121" s="50" t="s">
        <v>667</v>
      </c>
      <c r="E121" s="117">
        <v>168198.9</v>
      </c>
      <c r="F121" s="31" t="s">
        <v>93</v>
      </c>
      <c r="G121" s="50" t="s">
        <v>16</v>
      </c>
    </row>
    <row r="122" ht="15.75" customHeight="1">
      <c r="A122" s="30" t="s">
        <v>45</v>
      </c>
      <c r="B122" s="30" t="s">
        <v>12</v>
      </c>
      <c r="C122" s="30">
        <v>5.0</v>
      </c>
      <c r="D122" s="50" t="s">
        <v>667</v>
      </c>
      <c r="E122" s="117">
        <v>199950.24</v>
      </c>
      <c r="F122" s="31" t="s">
        <v>93</v>
      </c>
      <c r="G122" s="50" t="s">
        <v>16</v>
      </c>
    </row>
    <row r="123" ht="15.75" customHeight="1">
      <c r="A123" s="30" t="s">
        <v>48</v>
      </c>
      <c r="B123" s="30" t="s">
        <v>12</v>
      </c>
      <c r="C123" s="30">
        <v>1.0</v>
      </c>
      <c r="D123" s="138" t="s">
        <v>670</v>
      </c>
      <c r="E123" s="117">
        <v>159513.9</v>
      </c>
      <c r="F123" s="31" t="s">
        <v>111</v>
      </c>
      <c r="G123" s="50" t="s">
        <v>16</v>
      </c>
    </row>
    <row r="124" ht="15.75" customHeight="1">
      <c r="A124" s="30" t="s">
        <v>48</v>
      </c>
      <c r="B124" s="30" t="s">
        <v>12</v>
      </c>
      <c r="C124" s="30">
        <v>2.0</v>
      </c>
      <c r="D124" s="50" t="s">
        <v>667</v>
      </c>
      <c r="E124" s="117">
        <v>199984.0</v>
      </c>
      <c r="F124" s="31" t="s">
        <v>93</v>
      </c>
      <c r="G124" s="50" t="s">
        <v>16</v>
      </c>
    </row>
    <row r="125" ht="15.75" customHeight="1">
      <c r="A125" s="30" t="s">
        <v>48</v>
      </c>
      <c r="B125" s="30" t="s">
        <v>12</v>
      </c>
      <c r="C125" s="30">
        <v>3.0</v>
      </c>
      <c r="D125" s="125" t="s">
        <v>669</v>
      </c>
      <c r="E125" s="117">
        <v>159744.0</v>
      </c>
      <c r="F125" s="31" t="s">
        <v>28</v>
      </c>
      <c r="G125" s="50" t="s">
        <v>16</v>
      </c>
    </row>
    <row r="126" ht="15.75" customHeight="1">
      <c r="A126" s="30" t="s">
        <v>48</v>
      </c>
      <c r="B126" s="30" t="s">
        <v>12</v>
      </c>
      <c r="C126" s="30">
        <v>4.0</v>
      </c>
      <c r="D126" s="50" t="s">
        <v>47</v>
      </c>
      <c r="E126" s="117">
        <v>161273.2</v>
      </c>
      <c r="F126" s="31" t="s">
        <v>46</v>
      </c>
      <c r="G126" s="50" t="s">
        <v>16</v>
      </c>
    </row>
    <row r="127" ht="15.75" customHeight="1">
      <c r="A127" s="30" t="s">
        <v>48</v>
      </c>
      <c r="B127" s="30" t="s">
        <v>12</v>
      </c>
      <c r="C127" s="30">
        <v>5.0</v>
      </c>
      <c r="D127" s="125" t="s">
        <v>669</v>
      </c>
      <c r="E127" s="117">
        <v>200000.0</v>
      </c>
      <c r="F127" s="31" t="s">
        <v>28</v>
      </c>
      <c r="G127" s="50" t="s">
        <v>16</v>
      </c>
    </row>
    <row r="128" ht="15.75" customHeight="1">
      <c r="A128" s="30" t="s">
        <v>48</v>
      </c>
      <c r="B128" s="30" t="s">
        <v>12</v>
      </c>
      <c r="C128" s="30">
        <v>6.0</v>
      </c>
      <c r="D128" s="124" t="s">
        <v>91</v>
      </c>
      <c r="E128" s="117">
        <v>200000.0</v>
      </c>
      <c r="F128" s="31" t="s">
        <v>90</v>
      </c>
      <c r="G128" s="50" t="s">
        <v>16</v>
      </c>
    </row>
    <row r="129" ht="15.75" customHeight="1">
      <c r="A129" s="30" t="s">
        <v>48</v>
      </c>
      <c r="B129" s="30" t="s">
        <v>12</v>
      </c>
      <c r="C129" s="30">
        <v>7.0</v>
      </c>
      <c r="D129" s="125" t="s">
        <v>685</v>
      </c>
      <c r="E129" s="117">
        <v>100000.0</v>
      </c>
      <c r="F129" s="31" t="s">
        <v>120</v>
      </c>
      <c r="G129" s="50" t="s">
        <v>16</v>
      </c>
    </row>
    <row r="130" ht="15.75" customHeight="1">
      <c r="A130" s="30" t="s">
        <v>51</v>
      </c>
      <c r="B130" s="30" t="s">
        <v>12</v>
      </c>
      <c r="C130" s="30">
        <v>1.0</v>
      </c>
      <c r="D130" s="125" t="s">
        <v>41</v>
      </c>
      <c r="E130" s="117">
        <v>199920.0</v>
      </c>
      <c r="F130" s="31" t="s">
        <v>40</v>
      </c>
      <c r="G130" s="50" t="s">
        <v>16</v>
      </c>
    </row>
    <row r="131" ht="15.75" customHeight="1">
      <c r="A131" s="30" t="s">
        <v>51</v>
      </c>
      <c r="B131" s="30" t="s">
        <v>12</v>
      </c>
      <c r="C131" s="30">
        <v>2.0</v>
      </c>
      <c r="D131" s="50" t="s">
        <v>672</v>
      </c>
      <c r="E131" s="117">
        <v>178550.0</v>
      </c>
      <c r="F131" s="31" t="s">
        <v>31</v>
      </c>
      <c r="G131" s="50" t="s">
        <v>16</v>
      </c>
    </row>
    <row r="132" ht="15.75" customHeight="1">
      <c r="A132" s="30" t="s">
        <v>51</v>
      </c>
      <c r="B132" s="30" t="s">
        <v>12</v>
      </c>
      <c r="C132" s="30">
        <v>3.0</v>
      </c>
      <c r="D132" s="124" t="s">
        <v>667</v>
      </c>
      <c r="E132" s="117">
        <v>177235.27</v>
      </c>
      <c r="F132" s="31" t="s">
        <v>93</v>
      </c>
      <c r="G132" s="50" t="s">
        <v>16</v>
      </c>
    </row>
    <row r="133" ht="15.75" customHeight="1">
      <c r="A133" s="30" t="s">
        <v>51</v>
      </c>
      <c r="B133" s="30" t="s">
        <v>12</v>
      </c>
      <c r="C133" s="30">
        <v>4.0</v>
      </c>
      <c r="D133" s="125" t="s">
        <v>41</v>
      </c>
      <c r="E133" s="117">
        <v>199920.0</v>
      </c>
      <c r="F133" s="31" t="s">
        <v>40</v>
      </c>
      <c r="G133" s="50" t="s">
        <v>16</v>
      </c>
    </row>
    <row r="134" ht="15.75" customHeight="1">
      <c r="A134" s="30" t="s">
        <v>51</v>
      </c>
      <c r="B134" s="30" t="s">
        <v>12</v>
      </c>
      <c r="C134" s="30">
        <v>5.0</v>
      </c>
      <c r="D134" s="50" t="s">
        <v>672</v>
      </c>
      <c r="E134" s="117">
        <v>178550.0</v>
      </c>
      <c r="F134" s="31" t="s">
        <v>31</v>
      </c>
      <c r="G134" s="50" t="s">
        <v>16</v>
      </c>
    </row>
    <row r="135" ht="15.75" customHeight="1">
      <c r="A135" s="30" t="s">
        <v>51</v>
      </c>
      <c r="B135" s="30" t="s">
        <v>12</v>
      </c>
      <c r="C135" s="30">
        <v>6.0</v>
      </c>
      <c r="D135" s="50" t="s">
        <v>667</v>
      </c>
      <c r="E135" s="117">
        <v>177521.48</v>
      </c>
      <c r="F135" s="31" t="s">
        <v>93</v>
      </c>
      <c r="G135" s="50" t="s">
        <v>16</v>
      </c>
    </row>
    <row r="136" ht="15.75" customHeight="1">
      <c r="A136" s="30" t="s">
        <v>51</v>
      </c>
      <c r="B136" s="30" t="s">
        <v>12</v>
      </c>
      <c r="C136" s="30">
        <v>7.0</v>
      </c>
      <c r="D136" s="50" t="s">
        <v>8</v>
      </c>
      <c r="E136" s="117">
        <v>178336.05</v>
      </c>
      <c r="F136" s="31" t="s">
        <v>8</v>
      </c>
      <c r="G136" s="50" t="s">
        <v>16</v>
      </c>
    </row>
    <row r="137" ht="15.75" customHeight="1">
      <c r="A137" s="30" t="s">
        <v>51</v>
      </c>
      <c r="B137" s="30" t="s">
        <v>12</v>
      </c>
      <c r="C137" s="30">
        <v>8.0</v>
      </c>
      <c r="D137" s="50" t="s">
        <v>41</v>
      </c>
      <c r="E137" s="117">
        <v>199920.0</v>
      </c>
      <c r="F137" s="31" t="s">
        <v>40</v>
      </c>
      <c r="G137" s="50" t="s">
        <v>16</v>
      </c>
    </row>
    <row r="138" ht="15.75" customHeight="1">
      <c r="A138" s="30" t="s">
        <v>54</v>
      </c>
      <c r="B138" s="30" t="s">
        <v>12</v>
      </c>
      <c r="C138" s="30">
        <v>1.0</v>
      </c>
      <c r="D138" s="50" t="s">
        <v>41</v>
      </c>
      <c r="E138" s="117">
        <v>199528.0</v>
      </c>
      <c r="F138" s="31" t="s">
        <v>40</v>
      </c>
      <c r="G138" s="50" t="s">
        <v>16</v>
      </c>
    </row>
    <row r="139" ht="15.75" customHeight="1">
      <c r="A139" s="30" t="s">
        <v>54</v>
      </c>
      <c r="B139" s="30" t="s">
        <v>12</v>
      </c>
      <c r="C139" s="30">
        <v>2.0</v>
      </c>
      <c r="D139" s="50" t="s">
        <v>8</v>
      </c>
      <c r="E139" s="117">
        <v>177813.22</v>
      </c>
      <c r="F139" s="31" t="s">
        <v>8</v>
      </c>
      <c r="G139" s="50" t="s">
        <v>16</v>
      </c>
    </row>
    <row r="140" ht="15.75" customHeight="1">
      <c r="A140" s="30" t="s">
        <v>54</v>
      </c>
      <c r="B140" s="30" t="s">
        <v>12</v>
      </c>
      <c r="C140" s="30">
        <v>3.0</v>
      </c>
      <c r="D140" s="50" t="s">
        <v>8</v>
      </c>
      <c r="E140" s="117">
        <v>176354.54</v>
      </c>
      <c r="F140" s="31" t="s">
        <v>8</v>
      </c>
      <c r="G140" s="50" t="s">
        <v>16</v>
      </c>
    </row>
    <row r="141" ht="15.75" customHeight="1">
      <c r="A141" s="30" t="s">
        <v>54</v>
      </c>
      <c r="B141" s="30" t="s">
        <v>12</v>
      </c>
      <c r="C141" s="30">
        <v>4.0</v>
      </c>
      <c r="D141" s="50" t="s">
        <v>41</v>
      </c>
      <c r="E141" s="117">
        <v>199808.0</v>
      </c>
      <c r="F141" s="31" t="s">
        <v>40</v>
      </c>
      <c r="G141" s="50" t="s">
        <v>16</v>
      </c>
    </row>
    <row r="142" ht="15.75" customHeight="1">
      <c r="A142" s="30" t="s">
        <v>54</v>
      </c>
      <c r="B142" s="30" t="s">
        <v>12</v>
      </c>
      <c r="C142" s="30">
        <v>5.0</v>
      </c>
      <c r="D142" s="50" t="s">
        <v>47</v>
      </c>
      <c r="E142" s="117">
        <v>149763.91</v>
      </c>
      <c r="F142" s="31" t="s">
        <v>46</v>
      </c>
      <c r="G142" s="50" t="s">
        <v>16</v>
      </c>
    </row>
    <row r="143" ht="15.75" customHeight="1">
      <c r="A143" s="30" t="s">
        <v>54</v>
      </c>
      <c r="B143" s="30" t="s">
        <v>12</v>
      </c>
      <c r="C143" s="30">
        <v>6.0</v>
      </c>
      <c r="D143" s="50" t="s">
        <v>672</v>
      </c>
      <c r="E143" s="117">
        <v>178550.0</v>
      </c>
      <c r="F143" s="31" t="s">
        <v>31</v>
      </c>
      <c r="G143" s="50" t="s">
        <v>16</v>
      </c>
    </row>
    <row r="144" ht="15.75" customHeight="1">
      <c r="A144" s="30" t="s">
        <v>54</v>
      </c>
      <c r="B144" s="30" t="s">
        <v>12</v>
      </c>
      <c r="C144" s="30">
        <v>7.0</v>
      </c>
      <c r="D144" s="138" t="s">
        <v>38</v>
      </c>
      <c r="E144" s="117">
        <v>158776.57</v>
      </c>
      <c r="F144" s="31" t="s">
        <v>37</v>
      </c>
      <c r="G144" s="50" t="s">
        <v>16</v>
      </c>
    </row>
    <row r="145" ht="15.75" customHeight="1">
      <c r="A145" s="30" t="s">
        <v>54</v>
      </c>
      <c r="B145" s="30" t="s">
        <v>12</v>
      </c>
      <c r="C145" s="30">
        <v>8.0</v>
      </c>
      <c r="D145" s="50" t="s">
        <v>667</v>
      </c>
      <c r="E145" s="117">
        <v>174875.45</v>
      </c>
      <c r="F145" s="31" t="s">
        <v>93</v>
      </c>
      <c r="G145" s="50" t="s">
        <v>16</v>
      </c>
    </row>
    <row r="146" ht="15.75" customHeight="1">
      <c r="A146" s="30" t="s">
        <v>57</v>
      </c>
      <c r="B146" s="30" t="s">
        <v>12</v>
      </c>
      <c r="C146" s="30">
        <v>1.0</v>
      </c>
      <c r="D146" s="50" t="s">
        <v>41</v>
      </c>
      <c r="E146" s="117">
        <v>200000.0</v>
      </c>
      <c r="F146" s="31" t="s">
        <v>40</v>
      </c>
      <c r="G146" s="50" t="s">
        <v>16</v>
      </c>
    </row>
    <row r="147" ht="15.75" customHeight="1">
      <c r="A147" s="30" t="s">
        <v>57</v>
      </c>
      <c r="B147" s="30" t="s">
        <v>12</v>
      </c>
      <c r="C147" s="30">
        <v>2.0</v>
      </c>
      <c r="D147" s="50" t="s">
        <v>8</v>
      </c>
      <c r="E147" s="117">
        <v>197850.5</v>
      </c>
      <c r="F147" s="31" t="s">
        <v>8</v>
      </c>
      <c r="G147" s="50" t="s">
        <v>16</v>
      </c>
    </row>
    <row r="148" ht="15.75" customHeight="1">
      <c r="A148" s="30" t="s">
        <v>57</v>
      </c>
      <c r="B148" s="30" t="s">
        <v>12</v>
      </c>
      <c r="C148" s="30">
        <v>3.0</v>
      </c>
      <c r="D148" s="50" t="s">
        <v>41</v>
      </c>
      <c r="E148" s="117">
        <v>200000.0</v>
      </c>
      <c r="F148" s="31" t="s">
        <v>40</v>
      </c>
      <c r="G148" s="50" t="s">
        <v>16</v>
      </c>
    </row>
    <row r="149" ht="15.75" customHeight="1">
      <c r="A149" s="30" t="s">
        <v>57</v>
      </c>
      <c r="B149" s="30" t="s">
        <v>12</v>
      </c>
      <c r="C149" s="30">
        <v>4.0</v>
      </c>
      <c r="D149" s="50" t="s">
        <v>672</v>
      </c>
      <c r="E149" s="117">
        <v>178550.0</v>
      </c>
      <c r="F149" s="31" t="s">
        <v>31</v>
      </c>
      <c r="G149" s="50" t="s">
        <v>16</v>
      </c>
    </row>
    <row r="150" ht="15.75" customHeight="1">
      <c r="A150" s="30" t="s">
        <v>57</v>
      </c>
      <c r="B150" s="30" t="s">
        <v>12</v>
      </c>
      <c r="C150" s="30">
        <v>5.0</v>
      </c>
      <c r="D150" s="50" t="s">
        <v>47</v>
      </c>
      <c r="E150" s="117">
        <v>197726.33</v>
      </c>
      <c r="F150" s="31" t="s">
        <v>46</v>
      </c>
      <c r="G150" s="50" t="s">
        <v>16</v>
      </c>
    </row>
    <row r="151" ht="15.75" customHeight="1">
      <c r="A151" s="30" t="s">
        <v>57</v>
      </c>
      <c r="B151" s="30" t="s">
        <v>12</v>
      </c>
      <c r="C151" s="30">
        <v>6.0</v>
      </c>
      <c r="D151" s="50" t="s">
        <v>667</v>
      </c>
      <c r="E151" s="117">
        <v>167425.12</v>
      </c>
      <c r="F151" s="31" t="s">
        <v>93</v>
      </c>
      <c r="G151" s="50" t="s">
        <v>16</v>
      </c>
    </row>
    <row r="152" ht="15.75" customHeight="1">
      <c r="A152" s="30" t="s">
        <v>57</v>
      </c>
      <c r="B152" s="30" t="s">
        <v>12</v>
      </c>
      <c r="C152" s="30">
        <v>7.0</v>
      </c>
      <c r="D152" s="138" t="s">
        <v>38</v>
      </c>
      <c r="E152" s="117">
        <v>158877.55</v>
      </c>
      <c r="F152" s="31" t="s">
        <v>37</v>
      </c>
      <c r="G152" s="50" t="s">
        <v>16</v>
      </c>
    </row>
    <row r="153" ht="15.75" customHeight="1">
      <c r="A153" s="30" t="s">
        <v>60</v>
      </c>
      <c r="B153" s="30" t="s">
        <v>12</v>
      </c>
      <c r="C153" s="30">
        <v>1.0</v>
      </c>
      <c r="D153" s="50" t="s">
        <v>41</v>
      </c>
      <c r="E153" s="117">
        <v>199808.0</v>
      </c>
      <c r="F153" s="31" t="s">
        <v>40</v>
      </c>
      <c r="G153" s="50" t="s">
        <v>16</v>
      </c>
    </row>
    <row r="154" ht="15.75" customHeight="1">
      <c r="A154" s="30" t="s">
        <v>60</v>
      </c>
      <c r="B154" s="30" t="s">
        <v>12</v>
      </c>
      <c r="C154" s="30">
        <v>2.0</v>
      </c>
      <c r="D154" s="50" t="s">
        <v>8</v>
      </c>
      <c r="E154" s="117">
        <v>178336.05</v>
      </c>
      <c r="F154" s="31" t="s">
        <v>8</v>
      </c>
      <c r="G154" s="50" t="s">
        <v>16</v>
      </c>
    </row>
    <row r="155" ht="15.75" customHeight="1">
      <c r="A155" s="30" t="s">
        <v>60</v>
      </c>
      <c r="B155" s="30" t="s">
        <v>12</v>
      </c>
      <c r="C155" s="30">
        <v>3.0</v>
      </c>
      <c r="D155" s="50" t="s">
        <v>41</v>
      </c>
      <c r="E155" s="117">
        <v>199136.0</v>
      </c>
      <c r="F155" s="31" t="s">
        <v>40</v>
      </c>
      <c r="G155" s="50" t="s">
        <v>16</v>
      </c>
    </row>
    <row r="156" ht="15.75" customHeight="1">
      <c r="A156" s="30" t="s">
        <v>60</v>
      </c>
      <c r="B156" s="30" t="s">
        <v>12</v>
      </c>
      <c r="C156" s="30">
        <v>4.0</v>
      </c>
      <c r="D156" s="50" t="s">
        <v>47</v>
      </c>
      <c r="E156" s="117">
        <v>179371.38</v>
      </c>
      <c r="F156" s="31" t="s">
        <v>46</v>
      </c>
      <c r="G156" s="50" t="s">
        <v>16</v>
      </c>
    </row>
    <row r="157" ht="15.75" customHeight="1">
      <c r="A157" s="30" t="s">
        <v>60</v>
      </c>
      <c r="B157" s="30" t="s">
        <v>12</v>
      </c>
      <c r="C157" s="30">
        <v>5.0</v>
      </c>
      <c r="D157" s="50" t="s">
        <v>672</v>
      </c>
      <c r="E157" s="117">
        <v>178550.0</v>
      </c>
      <c r="F157" s="31" t="s">
        <v>31</v>
      </c>
      <c r="G157" s="50" t="s">
        <v>16</v>
      </c>
    </row>
    <row r="158" ht="15.75" customHeight="1">
      <c r="A158" s="30" t="s">
        <v>60</v>
      </c>
      <c r="B158" s="30" t="s">
        <v>12</v>
      </c>
      <c r="C158" s="30">
        <v>6.0</v>
      </c>
      <c r="D158" s="50" t="s">
        <v>686</v>
      </c>
      <c r="E158" s="117">
        <v>175417.09</v>
      </c>
      <c r="F158" s="31" t="s">
        <v>28</v>
      </c>
      <c r="G158" s="50" t="s">
        <v>16</v>
      </c>
    </row>
    <row r="159" ht="15.75" customHeight="1">
      <c r="A159" s="30" t="s">
        <v>60</v>
      </c>
      <c r="B159" s="30" t="s">
        <v>12</v>
      </c>
      <c r="C159" s="30">
        <v>7.0</v>
      </c>
      <c r="D159" s="50" t="s">
        <v>667</v>
      </c>
      <c r="E159" s="117">
        <v>177141.86</v>
      </c>
      <c r="F159" s="31" t="s">
        <v>93</v>
      </c>
      <c r="G159" s="50" t="s">
        <v>16</v>
      </c>
    </row>
    <row r="160" ht="15.75" customHeight="1">
      <c r="A160" s="30" t="s">
        <v>63</v>
      </c>
      <c r="B160" s="30" t="s">
        <v>12</v>
      </c>
      <c r="C160" s="30">
        <v>1.0</v>
      </c>
      <c r="D160" s="50" t="s">
        <v>667</v>
      </c>
      <c r="E160" s="117">
        <v>169154.25</v>
      </c>
      <c r="F160" s="31" t="s">
        <v>93</v>
      </c>
      <c r="G160" s="50" t="s">
        <v>16</v>
      </c>
    </row>
    <row r="161" ht="15.75" customHeight="1">
      <c r="A161" s="30" t="s">
        <v>63</v>
      </c>
      <c r="B161" s="30" t="s">
        <v>12</v>
      </c>
      <c r="C161" s="30">
        <v>2.0</v>
      </c>
      <c r="D161" s="50" t="s">
        <v>667</v>
      </c>
      <c r="E161" s="117">
        <v>200000.0</v>
      </c>
      <c r="F161" s="31" t="s">
        <v>93</v>
      </c>
      <c r="G161" s="50" t="s">
        <v>16</v>
      </c>
    </row>
    <row r="162" ht="15.75" customHeight="1">
      <c r="A162" s="30" t="s">
        <v>63</v>
      </c>
      <c r="B162" s="30" t="s">
        <v>12</v>
      </c>
      <c r="C162" s="30">
        <v>3.0</v>
      </c>
      <c r="D162" s="50" t="s">
        <v>8</v>
      </c>
      <c r="E162" s="117">
        <v>199646.05</v>
      </c>
      <c r="F162" s="31" t="s">
        <v>8</v>
      </c>
      <c r="G162" s="50" t="s">
        <v>16</v>
      </c>
    </row>
    <row r="163" ht="15.75" customHeight="1">
      <c r="A163" s="30" t="s">
        <v>63</v>
      </c>
      <c r="B163" s="30" t="s">
        <v>12</v>
      </c>
      <c r="C163" s="30">
        <v>4.0</v>
      </c>
      <c r="D163" s="50" t="s">
        <v>47</v>
      </c>
      <c r="E163" s="117">
        <v>173813.52</v>
      </c>
      <c r="F163" s="31" t="s">
        <v>46</v>
      </c>
      <c r="G163" s="50" t="s">
        <v>16</v>
      </c>
    </row>
    <row r="164" ht="15.75" customHeight="1">
      <c r="A164" s="30" t="s">
        <v>63</v>
      </c>
      <c r="B164" s="30" t="s">
        <v>12</v>
      </c>
      <c r="C164" s="30">
        <v>5.0</v>
      </c>
      <c r="D164" s="50" t="s">
        <v>669</v>
      </c>
      <c r="E164" s="117">
        <v>189174.72</v>
      </c>
      <c r="F164" s="31" t="s">
        <v>28</v>
      </c>
      <c r="G164" s="50" t="s">
        <v>16</v>
      </c>
    </row>
    <row r="165" ht="15.75" customHeight="1">
      <c r="A165" s="30" t="s">
        <v>63</v>
      </c>
      <c r="B165" s="30" t="s">
        <v>12</v>
      </c>
      <c r="C165" s="30">
        <v>6.0</v>
      </c>
      <c r="D165" s="50" t="s">
        <v>8</v>
      </c>
      <c r="E165" s="117">
        <v>190390.23</v>
      </c>
      <c r="F165" s="31" t="s">
        <v>8</v>
      </c>
      <c r="G165" s="50" t="s">
        <v>16</v>
      </c>
    </row>
    <row r="166" ht="15.75" customHeight="1">
      <c r="A166" s="30" t="s">
        <v>63</v>
      </c>
      <c r="B166" s="30" t="s">
        <v>12</v>
      </c>
      <c r="C166" s="30">
        <v>7.0</v>
      </c>
      <c r="D166" s="50" t="s">
        <v>687</v>
      </c>
      <c r="E166" s="117">
        <v>179979.2</v>
      </c>
      <c r="F166" s="31" t="s">
        <v>43</v>
      </c>
      <c r="G166" s="50" t="s">
        <v>16</v>
      </c>
    </row>
    <row r="167" ht="15.75" customHeight="1">
      <c r="A167" s="30" t="s">
        <v>63</v>
      </c>
      <c r="B167" s="30" t="s">
        <v>12</v>
      </c>
      <c r="C167" s="30">
        <v>8.0</v>
      </c>
      <c r="D167" s="138" t="s">
        <v>41</v>
      </c>
      <c r="E167" s="117">
        <v>200000.0</v>
      </c>
      <c r="F167" s="31" t="s">
        <v>40</v>
      </c>
      <c r="G167" s="50" t="s">
        <v>16</v>
      </c>
    </row>
    <row r="168" ht="15.75" customHeight="1">
      <c r="A168" s="30" t="s">
        <v>63</v>
      </c>
      <c r="B168" s="30" t="s">
        <v>12</v>
      </c>
      <c r="C168" s="30">
        <v>9.0</v>
      </c>
      <c r="D168" s="50" t="s">
        <v>688</v>
      </c>
      <c r="E168" s="117">
        <v>142812.0</v>
      </c>
      <c r="F168" s="31" t="s">
        <v>28</v>
      </c>
      <c r="G168" s="50" t="s">
        <v>16</v>
      </c>
    </row>
    <row r="169" ht="15.75" customHeight="1">
      <c r="A169" s="30" t="s">
        <v>63</v>
      </c>
      <c r="B169" s="30" t="s">
        <v>12</v>
      </c>
      <c r="C169" s="30">
        <v>10.0</v>
      </c>
      <c r="D169" s="50" t="s">
        <v>689</v>
      </c>
      <c r="E169" s="117">
        <v>168517.69</v>
      </c>
      <c r="F169" s="31" t="s">
        <v>120</v>
      </c>
      <c r="G169" s="50" t="s">
        <v>16</v>
      </c>
    </row>
    <row r="170" ht="15.75" customHeight="1">
      <c r="A170" s="30" t="s">
        <v>66</v>
      </c>
      <c r="B170" s="30" t="s">
        <v>12</v>
      </c>
      <c r="C170" s="30">
        <v>1.0</v>
      </c>
      <c r="D170" s="50" t="s">
        <v>690</v>
      </c>
      <c r="E170" s="117">
        <v>178535.0</v>
      </c>
      <c r="F170" s="31" t="s">
        <v>64</v>
      </c>
      <c r="G170" s="50" t="s">
        <v>16</v>
      </c>
    </row>
    <row r="171" ht="15.75" customHeight="1">
      <c r="A171" s="30" t="s">
        <v>66</v>
      </c>
      <c r="B171" s="30" t="s">
        <v>12</v>
      </c>
      <c r="C171" s="30">
        <v>2.0</v>
      </c>
      <c r="D171" s="50" t="s">
        <v>669</v>
      </c>
      <c r="E171" s="117">
        <v>178290.0</v>
      </c>
      <c r="F171" s="31" t="s">
        <v>28</v>
      </c>
      <c r="G171" s="50" t="s">
        <v>16</v>
      </c>
    </row>
    <row r="172" ht="15.75" customHeight="1">
      <c r="A172" s="30" t="s">
        <v>66</v>
      </c>
      <c r="B172" s="30" t="s">
        <v>12</v>
      </c>
      <c r="C172" s="30">
        <v>3.0</v>
      </c>
      <c r="D172" s="50" t="s">
        <v>8</v>
      </c>
      <c r="E172" s="117">
        <v>176744.3</v>
      </c>
      <c r="F172" s="31" t="s">
        <v>8</v>
      </c>
      <c r="G172" s="50" t="s">
        <v>16</v>
      </c>
    </row>
    <row r="173" ht="15.75" customHeight="1">
      <c r="A173" s="30" t="s">
        <v>66</v>
      </c>
      <c r="B173" s="30" t="s">
        <v>12</v>
      </c>
      <c r="C173" s="30">
        <v>4.0</v>
      </c>
      <c r="D173" s="50" t="s">
        <v>8</v>
      </c>
      <c r="E173" s="117">
        <v>197897.14</v>
      </c>
      <c r="F173" s="31" t="s">
        <v>8</v>
      </c>
      <c r="G173" s="50" t="s">
        <v>16</v>
      </c>
    </row>
    <row r="174" ht="15.75" customHeight="1">
      <c r="A174" s="30" t="s">
        <v>66</v>
      </c>
      <c r="B174" s="30" t="s">
        <v>12</v>
      </c>
      <c r="C174" s="30">
        <v>5.0</v>
      </c>
      <c r="D174" s="50" t="s">
        <v>8</v>
      </c>
      <c r="E174" s="117">
        <v>197288.94</v>
      </c>
      <c r="F174" s="31" t="s">
        <v>8</v>
      </c>
      <c r="G174" s="50" t="s">
        <v>16</v>
      </c>
    </row>
    <row r="175" ht="15.75" customHeight="1">
      <c r="A175" s="30" t="s">
        <v>66</v>
      </c>
      <c r="B175" s="30" t="s">
        <v>12</v>
      </c>
      <c r="C175" s="30">
        <v>6.0</v>
      </c>
      <c r="D175" s="50" t="s">
        <v>47</v>
      </c>
      <c r="E175" s="117">
        <v>176765.52</v>
      </c>
      <c r="F175" s="31" t="s">
        <v>46</v>
      </c>
      <c r="G175" s="50" t="s">
        <v>16</v>
      </c>
    </row>
    <row r="176" ht="15.75" customHeight="1">
      <c r="A176" s="30" t="s">
        <v>66</v>
      </c>
      <c r="B176" s="30" t="s">
        <v>12</v>
      </c>
      <c r="C176" s="30">
        <v>7.0</v>
      </c>
      <c r="D176" s="50" t="s">
        <v>47</v>
      </c>
      <c r="E176" s="117">
        <v>199000.0</v>
      </c>
      <c r="F176" s="31" t="s">
        <v>46</v>
      </c>
      <c r="G176" s="50" t="s">
        <v>16</v>
      </c>
    </row>
    <row r="177" ht="15.75" customHeight="1">
      <c r="A177" s="30" t="s">
        <v>66</v>
      </c>
      <c r="B177" s="30" t="s">
        <v>12</v>
      </c>
      <c r="C177" s="30">
        <v>8.0</v>
      </c>
      <c r="D177" s="50" t="s">
        <v>667</v>
      </c>
      <c r="E177" s="117">
        <v>199000.0</v>
      </c>
      <c r="F177" s="31" t="s">
        <v>93</v>
      </c>
      <c r="G177" s="50" t="s">
        <v>16</v>
      </c>
    </row>
    <row r="178" ht="15.75" customHeight="1">
      <c r="A178" s="30" t="s">
        <v>66</v>
      </c>
      <c r="B178" s="30" t="s">
        <v>12</v>
      </c>
      <c r="C178" s="30">
        <v>9.0</v>
      </c>
      <c r="D178" s="50" t="s">
        <v>667</v>
      </c>
      <c r="E178" s="117">
        <v>168588.53</v>
      </c>
      <c r="F178" s="31" t="s">
        <v>93</v>
      </c>
      <c r="G178" s="50" t="s">
        <v>16</v>
      </c>
    </row>
    <row r="179" ht="15.75" customHeight="1">
      <c r="A179" s="30" t="s">
        <v>66</v>
      </c>
      <c r="B179" s="30" t="s">
        <v>12</v>
      </c>
      <c r="C179" s="30">
        <v>10.0</v>
      </c>
      <c r="D179" s="50" t="s">
        <v>31</v>
      </c>
      <c r="E179" s="117">
        <v>178550.0</v>
      </c>
      <c r="F179" s="31" t="s">
        <v>31</v>
      </c>
      <c r="G179" s="50" t="s">
        <v>16</v>
      </c>
    </row>
    <row r="180" ht="15.75" customHeight="1">
      <c r="A180" s="30" t="s">
        <v>69</v>
      </c>
      <c r="B180" s="30" t="s">
        <v>12</v>
      </c>
      <c r="C180" s="30">
        <v>1.0</v>
      </c>
      <c r="D180" s="50" t="s">
        <v>47</v>
      </c>
      <c r="E180" s="117">
        <v>197332.88</v>
      </c>
      <c r="F180" s="31" t="s">
        <v>46</v>
      </c>
      <c r="G180" s="50" t="s">
        <v>16</v>
      </c>
    </row>
    <row r="181" ht="15.75" customHeight="1">
      <c r="A181" s="30" t="s">
        <v>69</v>
      </c>
      <c r="B181" s="30" t="s">
        <v>12</v>
      </c>
      <c r="C181" s="30">
        <v>2.0</v>
      </c>
      <c r="D181" s="138" t="s">
        <v>109</v>
      </c>
      <c r="E181" s="117">
        <v>197598.34</v>
      </c>
      <c r="F181" s="31" t="s">
        <v>108</v>
      </c>
      <c r="G181" s="50" t="s">
        <v>16</v>
      </c>
    </row>
    <row r="182" ht="15.75" customHeight="1">
      <c r="A182" s="30" t="s">
        <v>69</v>
      </c>
      <c r="B182" s="30" t="s">
        <v>12</v>
      </c>
      <c r="C182" s="30">
        <v>3.0</v>
      </c>
      <c r="D182" s="50" t="s">
        <v>691</v>
      </c>
      <c r="E182" s="117">
        <v>200000.0</v>
      </c>
      <c r="F182" s="31" t="s">
        <v>114</v>
      </c>
      <c r="G182" s="50" t="s">
        <v>16</v>
      </c>
    </row>
    <row r="183" ht="15.75" customHeight="1">
      <c r="A183" s="30" t="s">
        <v>69</v>
      </c>
      <c r="B183" s="30" t="s">
        <v>12</v>
      </c>
      <c r="C183" s="30">
        <v>4.0</v>
      </c>
      <c r="D183" s="50" t="s">
        <v>667</v>
      </c>
      <c r="E183" s="117">
        <v>189932.27</v>
      </c>
      <c r="F183" s="31" t="s">
        <v>93</v>
      </c>
      <c r="G183" s="50" t="s">
        <v>16</v>
      </c>
    </row>
    <row r="184" ht="15.75" customHeight="1">
      <c r="A184" s="30" t="s">
        <v>69</v>
      </c>
      <c r="B184" s="30" t="s">
        <v>12</v>
      </c>
      <c r="C184" s="30">
        <v>5.0</v>
      </c>
      <c r="D184" s="138" t="s">
        <v>41</v>
      </c>
      <c r="E184" s="117">
        <v>200000.0</v>
      </c>
      <c r="F184" s="31" t="s">
        <v>40</v>
      </c>
      <c r="G184" s="50" t="s">
        <v>16</v>
      </c>
    </row>
    <row r="185" ht="15.75" customHeight="1">
      <c r="A185" s="30" t="s">
        <v>69</v>
      </c>
      <c r="B185" s="30" t="s">
        <v>12</v>
      </c>
      <c r="C185" s="30">
        <v>6.0</v>
      </c>
      <c r="D185" s="138" t="s">
        <v>102</v>
      </c>
      <c r="E185" s="117">
        <v>188481.42</v>
      </c>
      <c r="F185" s="31" t="s">
        <v>102</v>
      </c>
      <c r="G185" s="50" t="s">
        <v>16</v>
      </c>
    </row>
    <row r="186" ht="15.75" customHeight="1">
      <c r="A186" s="30" t="s">
        <v>69</v>
      </c>
      <c r="B186" s="30" t="s">
        <v>12</v>
      </c>
      <c r="C186" s="30">
        <v>7.0</v>
      </c>
      <c r="D186" s="50" t="s">
        <v>31</v>
      </c>
      <c r="E186" s="117">
        <v>100000.0</v>
      </c>
      <c r="F186" s="31" t="s">
        <v>31</v>
      </c>
      <c r="G186" s="50" t="s">
        <v>16</v>
      </c>
    </row>
    <row r="187" ht="15.75" customHeight="1">
      <c r="A187" s="30" t="s">
        <v>69</v>
      </c>
      <c r="B187" s="30" t="s">
        <v>12</v>
      </c>
      <c r="C187" s="30">
        <v>8.0</v>
      </c>
      <c r="D187" s="50" t="s">
        <v>667</v>
      </c>
      <c r="E187" s="117">
        <v>185997.01</v>
      </c>
      <c r="F187" s="31" t="s">
        <v>93</v>
      </c>
      <c r="G187" s="50" t="s">
        <v>16</v>
      </c>
    </row>
    <row r="188" ht="15.75" customHeight="1">
      <c r="A188" s="30" t="s">
        <v>69</v>
      </c>
      <c r="B188" s="30" t="s">
        <v>12</v>
      </c>
      <c r="C188" s="30">
        <v>9.0</v>
      </c>
      <c r="D188" s="50" t="s">
        <v>8</v>
      </c>
      <c r="E188" s="117">
        <v>189581.6</v>
      </c>
      <c r="F188" s="31" t="s">
        <v>8</v>
      </c>
      <c r="G188" s="50" t="s">
        <v>16</v>
      </c>
    </row>
    <row r="189" ht="15.75" customHeight="1">
      <c r="A189" s="30" t="s">
        <v>69</v>
      </c>
      <c r="B189" s="30" t="s">
        <v>12</v>
      </c>
      <c r="C189" s="30">
        <v>10.0</v>
      </c>
      <c r="D189" s="50" t="s">
        <v>47</v>
      </c>
      <c r="E189" s="117">
        <v>197925.32</v>
      </c>
      <c r="F189" s="31" t="s">
        <v>46</v>
      </c>
      <c r="G189" s="50" t="s">
        <v>16</v>
      </c>
    </row>
    <row r="190" ht="15.75" customHeight="1">
      <c r="A190" s="30" t="s">
        <v>72</v>
      </c>
      <c r="B190" s="30" t="s">
        <v>12</v>
      </c>
      <c r="C190" s="30">
        <v>1.0</v>
      </c>
      <c r="D190" s="50" t="s">
        <v>8</v>
      </c>
      <c r="E190" s="117">
        <v>169603.1</v>
      </c>
      <c r="F190" s="31" t="s">
        <v>8</v>
      </c>
      <c r="G190" s="50" t="s">
        <v>16</v>
      </c>
    </row>
    <row r="191" ht="15.75" customHeight="1">
      <c r="A191" s="30" t="s">
        <v>72</v>
      </c>
      <c r="B191" s="30" t="s">
        <v>12</v>
      </c>
      <c r="C191" s="30">
        <v>2.0</v>
      </c>
      <c r="D191" s="50" t="s">
        <v>8</v>
      </c>
      <c r="E191" s="117">
        <v>169603.1</v>
      </c>
      <c r="F191" s="31" t="s">
        <v>8</v>
      </c>
      <c r="G191" s="50" t="s">
        <v>16</v>
      </c>
    </row>
    <row r="192" ht="15.75" customHeight="1">
      <c r="A192" s="30" t="s">
        <v>72</v>
      </c>
      <c r="B192" s="30" t="s">
        <v>12</v>
      </c>
      <c r="C192" s="30">
        <v>3.0</v>
      </c>
      <c r="D192" s="50" t="s">
        <v>47</v>
      </c>
      <c r="E192" s="117">
        <v>160679.7</v>
      </c>
      <c r="F192" s="31" t="s">
        <v>46</v>
      </c>
      <c r="G192" s="50" t="s">
        <v>16</v>
      </c>
    </row>
    <row r="193" ht="15.75" customHeight="1">
      <c r="A193" s="30" t="s">
        <v>72</v>
      </c>
      <c r="B193" s="30" t="s">
        <v>12</v>
      </c>
      <c r="C193" s="30">
        <v>4.0</v>
      </c>
      <c r="D193" s="50" t="s">
        <v>667</v>
      </c>
      <c r="E193" s="117">
        <v>178495.0</v>
      </c>
      <c r="F193" s="31" t="s">
        <v>93</v>
      </c>
      <c r="G193" s="50" t="s">
        <v>16</v>
      </c>
    </row>
    <row r="194" ht="15.75" customHeight="1">
      <c r="A194" s="30" t="s">
        <v>72</v>
      </c>
      <c r="B194" s="30" t="s">
        <v>12</v>
      </c>
      <c r="C194" s="30">
        <v>5.0</v>
      </c>
      <c r="D194" s="50" t="s">
        <v>669</v>
      </c>
      <c r="E194" s="117">
        <v>160906.72</v>
      </c>
      <c r="F194" s="31" t="s">
        <v>28</v>
      </c>
      <c r="G194" s="50" t="s">
        <v>16</v>
      </c>
    </row>
    <row r="195" ht="15.75" customHeight="1">
      <c r="A195" s="30" t="s">
        <v>72</v>
      </c>
      <c r="B195" s="30" t="s">
        <v>12</v>
      </c>
      <c r="C195" s="30">
        <v>6.0</v>
      </c>
      <c r="D195" s="50" t="s">
        <v>667</v>
      </c>
      <c r="E195" s="117">
        <v>160466.4</v>
      </c>
      <c r="F195" s="31" t="s">
        <v>93</v>
      </c>
      <c r="G195" s="50" t="s">
        <v>16</v>
      </c>
    </row>
    <row r="196" ht="15.75" customHeight="1">
      <c r="A196" s="30" t="s">
        <v>72</v>
      </c>
      <c r="B196" s="30" t="s">
        <v>12</v>
      </c>
      <c r="C196" s="30">
        <v>7.0</v>
      </c>
      <c r="D196" s="50" t="s">
        <v>47</v>
      </c>
      <c r="E196" s="117">
        <v>199000.0</v>
      </c>
      <c r="F196" s="31" t="s">
        <v>46</v>
      </c>
      <c r="G196" s="50" t="s">
        <v>16</v>
      </c>
    </row>
    <row r="197" ht="15.75" customHeight="1">
      <c r="A197" s="135" t="s">
        <v>72</v>
      </c>
      <c r="B197" s="135" t="s">
        <v>12</v>
      </c>
      <c r="C197" s="135">
        <v>8.0</v>
      </c>
      <c r="D197" s="63" t="s">
        <v>692</v>
      </c>
      <c r="E197" s="139">
        <v>178548.0</v>
      </c>
      <c r="F197" s="137" t="s">
        <v>49</v>
      </c>
      <c r="G197" s="50" t="s">
        <v>16</v>
      </c>
    </row>
    <row r="198" ht="15.75" customHeight="1">
      <c r="A198" s="30" t="s">
        <v>39</v>
      </c>
      <c r="B198" s="30" t="s">
        <v>18</v>
      </c>
      <c r="C198" s="30">
        <v>1.0</v>
      </c>
      <c r="D198" s="50" t="s">
        <v>47</v>
      </c>
      <c r="E198" s="117">
        <v>199702.72</v>
      </c>
      <c r="F198" s="31" t="s">
        <v>46</v>
      </c>
      <c r="G198" s="50" t="s">
        <v>16</v>
      </c>
    </row>
    <row r="199" ht="15.75" customHeight="1">
      <c r="A199" s="30" t="s">
        <v>39</v>
      </c>
      <c r="B199" s="30" t="s">
        <v>18</v>
      </c>
      <c r="C199" s="30">
        <v>2.0</v>
      </c>
      <c r="D199" s="50" t="s">
        <v>47</v>
      </c>
      <c r="E199" s="117">
        <v>199820.32</v>
      </c>
      <c r="F199" s="31" t="s">
        <v>46</v>
      </c>
      <c r="G199" s="50" t="s">
        <v>16</v>
      </c>
    </row>
    <row r="200" ht="15.75" customHeight="1">
      <c r="A200" s="30" t="s">
        <v>39</v>
      </c>
      <c r="B200" s="30" t="s">
        <v>18</v>
      </c>
      <c r="C200" s="30">
        <v>3.0</v>
      </c>
      <c r="D200" s="50" t="s">
        <v>56</v>
      </c>
      <c r="E200" s="117">
        <v>199893.79</v>
      </c>
      <c r="F200" s="31" t="s">
        <v>55</v>
      </c>
      <c r="G200" s="50" t="s">
        <v>16</v>
      </c>
    </row>
    <row r="201" ht="15.75" customHeight="1">
      <c r="A201" s="30" t="s">
        <v>39</v>
      </c>
      <c r="B201" s="30" t="s">
        <v>18</v>
      </c>
      <c r="C201" s="30">
        <v>4.0</v>
      </c>
      <c r="D201" s="50" t="s">
        <v>56</v>
      </c>
      <c r="E201" s="117">
        <v>192231.0</v>
      </c>
      <c r="F201" s="31" t="s">
        <v>55</v>
      </c>
      <c r="G201" s="50" t="s">
        <v>16</v>
      </c>
    </row>
    <row r="202" ht="15.75" customHeight="1">
      <c r="A202" s="30" t="s">
        <v>39</v>
      </c>
      <c r="B202" s="30" t="s">
        <v>18</v>
      </c>
      <c r="C202" s="30">
        <v>5.0</v>
      </c>
      <c r="D202" s="50" t="s">
        <v>88</v>
      </c>
      <c r="E202" s="117">
        <v>199987.2</v>
      </c>
      <c r="F202" s="31" t="s">
        <v>87</v>
      </c>
      <c r="G202" s="50" t="s">
        <v>16</v>
      </c>
    </row>
    <row r="203" ht="15.75" customHeight="1">
      <c r="A203" s="30" t="s">
        <v>39</v>
      </c>
      <c r="B203" s="30" t="s">
        <v>18</v>
      </c>
      <c r="C203" s="30">
        <v>6.0</v>
      </c>
      <c r="D203" s="50" t="s">
        <v>672</v>
      </c>
      <c r="E203" s="117">
        <v>200000.0</v>
      </c>
      <c r="F203" s="31" t="s">
        <v>31</v>
      </c>
      <c r="G203" s="50" t="s">
        <v>10</v>
      </c>
      <c r="H203" s="50" t="s">
        <v>693</v>
      </c>
      <c r="I203" s="50" t="s">
        <v>694</v>
      </c>
    </row>
    <row r="204" ht="15.75" customHeight="1">
      <c r="A204" s="30" t="s">
        <v>39</v>
      </c>
      <c r="B204" s="30" t="s">
        <v>18</v>
      </c>
      <c r="C204" s="30">
        <v>7.0</v>
      </c>
      <c r="D204" s="50" t="s">
        <v>672</v>
      </c>
      <c r="E204" s="117">
        <v>200000.0</v>
      </c>
      <c r="F204" s="31" t="s">
        <v>31</v>
      </c>
      <c r="G204" s="50" t="s">
        <v>10</v>
      </c>
      <c r="H204" s="50" t="s">
        <v>693</v>
      </c>
      <c r="I204" s="50" t="s">
        <v>694</v>
      </c>
    </row>
    <row r="205" ht="15.75" customHeight="1">
      <c r="A205" s="30" t="s">
        <v>42</v>
      </c>
      <c r="B205" s="30" t="s">
        <v>18</v>
      </c>
      <c r="C205" s="30">
        <v>1.0</v>
      </c>
      <c r="D205" s="125" t="s">
        <v>35</v>
      </c>
      <c r="E205" s="117">
        <v>200000.0</v>
      </c>
      <c r="F205" s="31" t="s">
        <v>34</v>
      </c>
      <c r="G205" s="50" t="s">
        <v>16</v>
      </c>
    </row>
    <row r="206" ht="15.75" customHeight="1">
      <c r="A206" s="30" t="s">
        <v>42</v>
      </c>
      <c r="B206" s="30" t="s">
        <v>18</v>
      </c>
      <c r="C206" s="30">
        <v>2.0</v>
      </c>
      <c r="D206" s="50" t="s">
        <v>47</v>
      </c>
      <c r="E206" s="117">
        <v>197652.0</v>
      </c>
      <c r="F206" s="31" t="s">
        <v>46</v>
      </c>
      <c r="G206" s="50" t="s">
        <v>16</v>
      </c>
    </row>
    <row r="207" ht="15.75" customHeight="1">
      <c r="A207" s="30" t="s">
        <v>42</v>
      </c>
      <c r="B207" s="30" t="s">
        <v>18</v>
      </c>
      <c r="C207" s="30">
        <v>3.0</v>
      </c>
      <c r="D207" s="124" t="s">
        <v>91</v>
      </c>
      <c r="E207" s="117">
        <v>199697.12</v>
      </c>
      <c r="F207" s="31" t="s">
        <v>90</v>
      </c>
      <c r="G207" s="50" t="s">
        <v>16</v>
      </c>
    </row>
    <row r="208" ht="15.75" customHeight="1">
      <c r="A208" s="30" t="s">
        <v>42</v>
      </c>
      <c r="B208" s="30" t="s">
        <v>18</v>
      </c>
      <c r="C208" s="30">
        <v>4.0</v>
      </c>
      <c r="D208" s="125" t="s">
        <v>695</v>
      </c>
      <c r="E208" s="117">
        <v>189420.0</v>
      </c>
      <c r="F208" s="31" t="s">
        <v>76</v>
      </c>
      <c r="G208" s="50" t="s">
        <v>16</v>
      </c>
    </row>
    <row r="209" ht="15.75" customHeight="1">
      <c r="A209" s="30" t="s">
        <v>42</v>
      </c>
      <c r="B209" s="30" t="s">
        <v>18</v>
      </c>
      <c r="C209" s="30">
        <v>5.0</v>
      </c>
      <c r="D209" s="50" t="s">
        <v>667</v>
      </c>
      <c r="E209" s="117">
        <v>199893.79</v>
      </c>
      <c r="F209" s="31" t="s">
        <v>93</v>
      </c>
      <c r="G209" s="50" t="s">
        <v>16</v>
      </c>
    </row>
    <row r="210" ht="15.75" customHeight="1">
      <c r="A210" s="30" t="s">
        <v>42</v>
      </c>
      <c r="B210" s="30" t="s">
        <v>18</v>
      </c>
      <c r="C210" s="30">
        <v>6.0</v>
      </c>
      <c r="D210" s="50" t="s">
        <v>47</v>
      </c>
      <c r="E210" s="117">
        <v>197696.0</v>
      </c>
      <c r="F210" s="31" t="s">
        <v>46</v>
      </c>
      <c r="G210" s="50" t="s">
        <v>16</v>
      </c>
    </row>
    <row r="211" ht="15.75" customHeight="1">
      <c r="A211" s="30" t="s">
        <v>42</v>
      </c>
      <c r="B211" s="30" t="s">
        <v>18</v>
      </c>
      <c r="C211" s="30">
        <v>7.0</v>
      </c>
      <c r="D211" s="125" t="s">
        <v>695</v>
      </c>
      <c r="E211" s="117">
        <v>197350.0</v>
      </c>
      <c r="F211" s="31" t="s">
        <v>76</v>
      </c>
      <c r="G211" s="50" t="s">
        <v>16</v>
      </c>
    </row>
    <row r="212" ht="15.75" customHeight="1">
      <c r="A212" s="30" t="s">
        <v>42</v>
      </c>
      <c r="B212" s="30" t="s">
        <v>18</v>
      </c>
      <c r="C212" s="30">
        <v>8.0</v>
      </c>
      <c r="D212" s="50" t="s">
        <v>8</v>
      </c>
      <c r="E212" s="117">
        <v>100000.0</v>
      </c>
      <c r="F212" s="31" t="s">
        <v>8</v>
      </c>
      <c r="G212" s="50" t="s">
        <v>16</v>
      </c>
    </row>
    <row r="213" ht="15.75" customHeight="1">
      <c r="A213" s="30" t="s">
        <v>42</v>
      </c>
      <c r="B213" s="30" t="s">
        <v>18</v>
      </c>
      <c r="C213" s="30">
        <v>9.0</v>
      </c>
      <c r="D213" s="50" t="s">
        <v>8</v>
      </c>
      <c r="E213" s="117">
        <v>200000.0</v>
      </c>
      <c r="F213" s="31" t="s">
        <v>8</v>
      </c>
      <c r="G213" s="50" t="s">
        <v>16</v>
      </c>
    </row>
    <row r="214" ht="15.75" customHeight="1">
      <c r="A214" s="30" t="s">
        <v>42</v>
      </c>
      <c r="B214" s="30" t="s">
        <v>18</v>
      </c>
      <c r="C214" s="30">
        <v>10.0</v>
      </c>
      <c r="D214" s="138" t="s">
        <v>82</v>
      </c>
      <c r="E214" s="117">
        <v>164287.0</v>
      </c>
      <c r="F214" s="31" t="s">
        <v>81</v>
      </c>
      <c r="G214" s="50" t="s">
        <v>16</v>
      </c>
    </row>
    <row r="215" ht="15.75" customHeight="1">
      <c r="A215" s="30" t="s">
        <v>42</v>
      </c>
      <c r="B215" s="30" t="s">
        <v>18</v>
      </c>
      <c r="C215" s="30">
        <v>11.0</v>
      </c>
      <c r="D215" s="2" t="s">
        <v>696</v>
      </c>
      <c r="E215" s="117">
        <v>100000.0</v>
      </c>
      <c r="F215" s="31" t="s">
        <v>123</v>
      </c>
      <c r="G215" s="50" t="s">
        <v>16</v>
      </c>
    </row>
    <row r="216" ht="15.75" customHeight="1">
      <c r="A216" s="30" t="s">
        <v>45</v>
      </c>
      <c r="B216" s="30" t="s">
        <v>18</v>
      </c>
      <c r="C216" s="30">
        <v>1.0</v>
      </c>
      <c r="D216" s="125" t="s">
        <v>44</v>
      </c>
      <c r="E216" s="117">
        <v>122975.0</v>
      </c>
      <c r="F216" s="31" t="s">
        <v>43</v>
      </c>
      <c r="G216" s="50" t="s">
        <v>16</v>
      </c>
    </row>
    <row r="217" ht="15.75" customHeight="1">
      <c r="A217" s="30" t="s">
        <v>45</v>
      </c>
      <c r="B217" s="30" t="s">
        <v>18</v>
      </c>
      <c r="C217" s="30">
        <v>2.0</v>
      </c>
      <c r="D217" s="50" t="s">
        <v>667</v>
      </c>
      <c r="E217" s="117">
        <v>147108.0</v>
      </c>
      <c r="F217" s="31" t="s">
        <v>93</v>
      </c>
      <c r="G217" s="50" t="s">
        <v>16</v>
      </c>
    </row>
    <row r="218" ht="15.75" customHeight="1">
      <c r="A218" s="30" t="s">
        <v>45</v>
      </c>
      <c r="B218" s="30" t="s">
        <v>18</v>
      </c>
      <c r="C218" s="30">
        <v>3.0</v>
      </c>
      <c r="D218" s="125" t="s">
        <v>38</v>
      </c>
      <c r="E218" s="117">
        <v>122990.0</v>
      </c>
      <c r="F218" s="31" t="s">
        <v>37</v>
      </c>
      <c r="G218" s="50" t="s">
        <v>16</v>
      </c>
    </row>
    <row r="219" ht="15.75" customHeight="1">
      <c r="A219" s="30" t="s">
        <v>45</v>
      </c>
      <c r="B219" s="30" t="s">
        <v>18</v>
      </c>
      <c r="C219" s="30">
        <v>4.0</v>
      </c>
      <c r="D219" s="125" t="s">
        <v>673</v>
      </c>
      <c r="E219" s="117">
        <v>200000.0</v>
      </c>
      <c r="F219" s="31" t="s">
        <v>114</v>
      </c>
      <c r="G219" s="50" t="s">
        <v>16</v>
      </c>
    </row>
    <row r="220" ht="15.75" customHeight="1">
      <c r="A220" s="30" t="s">
        <v>45</v>
      </c>
      <c r="B220" s="30" t="s">
        <v>18</v>
      </c>
      <c r="C220" s="30">
        <v>5.0</v>
      </c>
      <c r="D220" s="125" t="s">
        <v>673</v>
      </c>
      <c r="E220" s="117">
        <v>200000.0</v>
      </c>
      <c r="F220" s="31" t="s">
        <v>114</v>
      </c>
      <c r="G220" s="50" t="s">
        <v>16</v>
      </c>
    </row>
    <row r="221" ht="15.75" customHeight="1">
      <c r="A221" s="30" t="s">
        <v>45</v>
      </c>
      <c r="B221" s="30" t="s">
        <v>18</v>
      </c>
      <c r="C221" s="30">
        <v>6.0</v>
      </c>
      <c r="D221" s="125" t="s">
        <v>41</v>
      </c>
      <c r="E221" s="117">
        <v>200000.0</v>
      </c>
      <c r="F221" s="31" t="s">
        <v>40</v>
      </c>
      <c r="G221" s="50" t="s">
        <v>16</v>
      </c>
    </row>
    <row r="222" ht="15.75" customHeight="1">
      <c r="A222" s="30" t="s">
        <v>45</v>
      </c>
      <c r="B222" s="30" t="s">
        <v>18</v>
      </c>
      <c r="C222" s="30">
        <v>7.0</v>
      </c>
      <c r="D222" s="125" t="s">
        <v>41</v>
      </c>
      <c r="E222" s="117">
        <v>200000.0</v>
      </c>
      <c r="F222" s="31" t="s">
        <v>40</v>
      </c>
      <c r="G222" s="50" t="s">
        <v>16</v>
      </c>
    </row>
    <row r="223" ht="15.75" customHeight="1">
      <c r="A223" s="30" t="s">
        <v>45</v>
      </c>
      <c r="B223" s="30" t="s">
        <v>18</v>
      </c>
      <c r="C223" s="30">
        <v>8.0</v>
      </c>
      <c r="D223" s="2" t="s">
        <v>696</v>
      </c>
      <c r="E223" s="117">
        <v>100000.0</v>
      </c>
      <c r="F223" s="31" t="s">
        <v>123</v>
      </c>
      <c r="G223" s="50" t="s">
        <v>16</v>
      </c>
    </row>
    <row r="224" ht="15.75" customHeight="1">
      <c r="A224" s="30" t="s">
        <v>45</v>
      </c>
      <c r="B224" s="30" t="s">
        <v>18</v>
      </c>
      <c r="C224" s="30">
        <v>9.0</v>
      </c>
      <c r="D224" s="50" t="s">
        <v>31</v>
      </c>
      <c r="E224" s="117">
        <v>200000.0</v>
      </c>
      <c r="F224" s="31" t="s">
        <v>31</v>
      </c>
      <c r="G224" s="50" t="s">
        <v>16</v>
      </c>
    </row>
    <row r="225" ht="15.75" customHeight="1">
      <c r="A225" s="30" t="s">
        <v>45</v>
      </c>
      <c r="B225" s="30" t="s">
        <v>18</v>
      </c>
      <c r="C225" s="30">
        <v>10.0</v>
      </c>
      <c r="D225" s="125" t="s">
        <v>673</v>
      </c>
      <c r="E225" s="117">
        <v>100000.0</v>
      </c>
      <c r="F225" s="31" t="s">
        <v>114</v>
      </c>
      <c r="G225" s="50" t="s">
        <v>16</v>
      </c>
    </row>
    <row r="226" ht="15.75" customHeight="1">
      <c r="A226" s="30" t="s">
        <v>45</v>
      </c>
      <c r="B226" s="30" t="s">
        <v>18</v>
      </c>
      <c r="C226" s="30">
        <v>11.0</v>
      </c>
      <c r="D226" s="50" t="s">
        <v>672</v>
      </c>
      <c r="E226" s="117">
        <v>200000.0</v>
      </c>
      <c r="F226" s="31" t="s">
        <v>31</v>
      </c>
      <c r="G226" s="50" t="s">
        <v>16</v>
      </c>
    </row>
    <row r="227" ht="15.75" customHeight="1">
      <c r="A227" s="30" t="s">
        <v>48</v>
      </c>
      <c r="B227" s="30" t="s">
        <v>18</v>
      </c>
      <c r="C227" s="30">
        <v>1.0</v>
      </c>
      <c r="D227" s="50" t="s">
        <v>56</v>
      </c>
      <c r="E227" s="117">
        <v>200000.0</v>
      </c>
      <c r="F227" s="31" t="s">
        <v>55</v>
      </c>
      <c r="G227" s="50" t="s">
        <v>16</v>
      </c>
    </row>
    <row r="228" ht="15.75" customHeight="1">
      <c r="A228" s="30" t="s">
        <v>48</v>
      </c>
      <c r="B228" s="30" t="s">
        <v>18</v>
      </c>
      <c r="C228" s="30">
        <v>2.0</v>
      </c>
      <c r="D228" s="50" t="s">
        <v>686</v>
      </c>
      <c r="E228" s="117">
        <v>199995.04</v>
      </c>
      <c r="F228" s="31" t="s">
        <v>28</v>
      </c>
      <c r="G228" s="50" t="s">
        <v>16</v>
      </c>
    </row>
    <row r="229" ht="15.75" customHeight="1">
      <c r="A229" s="30" t="s">
        <v>48</v>
      </c>
      <c r="B229" s="30" t="s">
        <v>18</v>
      </c>
      <c r="C229" s="30">
        <v>3.0</v>
      </c>
      <c r="D229" s="124" t="s">
        <v>97</v>
      </c>
      <c r="E229" s="117">
        <v>200000.0</v>
      </c>
      <c r="F229" s="31" t="s">
        <v>96</v>
      </c>
      <c r="G229" s="50" t="s">
        <v>16</v>
      </c>
    </row>
    <row r="230" ht="15.75" customHeight="1">
      <c r="A230" s="30" t="s">
        <v>48</v>
      </c>
      <c r="B230" s="30" t="s">
        <v>18</v>
      </c>
      <c r="C230" s="30">
        <v>4.0</v>
      </c>
      <c r="D230" s="124" t="s">
        <v>667</v>
      </c>
      <c r="E230" s="117">
        <v>99993.6</v>
      </c>
      <c r="F230" s="31" t="s">
        <v>93</v>
      </c>
      <c r="G230" s="50" t="s">
        <v>16</v>
      </c>
    </row>
    <row r="231" ht="15.75" customHeight="1">
      <c r="A231" s="30" t="s">
        <v>48</v>
      </c>
      <c r="B231" s="30" t="s">
        <v>18</v>
      </c>
      <c r="C231" s="30">
        <v>5.0</v>
      </c>
      <c r="D231" s="124" t="s">
        <v>97</v>
      </c>
      <c r="E231" s="117">
        <v>199903.76</v>
      </c>
      <c r="F231" s="31" t="s">
        <v>96</v>
      </c>
      <c r="G231" s="50" t="s">
        <v>16</v>
      </c>
    </row>
    <row r="232" ht="15.75" customHeight="1">
      <c r="A232" s="30" t="s">
        <v>48</v>
      </c>
      <c r="B232" s="30" t="s">
        <v>18</v>
      </c>
      <c r="C232" s="30">
        <v>6.0</v>
      </c>
      <c r="D232" s="138" t="s">
        <v>697</v>
      </c>
      <c r="E232" s="117">
        <v>199979.36</v>
      </c>
      <c r="F232" s="31" t="s">
        <v>81</v>
      </c>
      <c r="G232" s="50" t="s">
        <v>16</v>
      </c>
    </row>
    <row r="233" ht="15.75" customHeight="1">
      <c r="A233" s="30" t="s">
        <v>48</v>
      </c>
      <c r="B233" s="30" t="s">
        <v>18</v>
      </c>
      <c r="C233" s="30">
        <v>7.0</v>
      </c>
      <c r="D233" s="50" t="s">
        <v>47</v>
      </c>
      <c r="E233" s="117">
        <v>199914.4</v>
      </c>
      <c r="F233" s="31" t="s">
        <v>46</v>
      </c>
      <c r="G233" s="50" t="s">
        <v>16</v>
      </c>
    </row>
    <row r="234" ht="15.75" customHeight="1">
      <c r="A234" s="30" t="s">
        <v>48</v>
      </c>
      <c r="B234" s="30" t="s">
        <v>18</v>
      </c>
      <c r="C234" s="30">
        <v>8.0</v>
      </c>
      <c r="D234" s="50" t="s">
        <v>667</v>
      </c>
      <c r="E234" s="117">
        <v>99923.15</v>
      </c>
      <c r="F234" s="31" t="s">
        <v>93</v>
      </c>
      <c r="G234" s="50" t="s">
        <v>16</v>
      </c>
    </row>
    <row r="235" ht="15.75" customHeight="1">
      <c r="A235" s="30" t="s">
        <v>48</v>
      </c>
      <c r="B235" s="30" t="s">
        <v>18</v>
      </c>
      <c r="C235" s="30">
        <v>9.0</v>
      </c>
      <c r="D235" s="50" t="s">
        <v>667</v>
      </c>
      <c r="E235" s="117">
        <v>99923.15</v>
      </c>
      <c r="F235" s="31" t="s">
        <v>93</v>
      </c>
      <c r="G235" s="50" t="s">
        <v>16</v>
      </c>
    </row>
    <row r="236" ht="15.75" customHeight="1">
      <c r="A236" s="30" t="s">
        <v>51</v>
      </c>
      <c r="B236" s="30" t="s">
        <v>18</v>
      </c>
      <c r="C236" s="30">
        <v>1.0</v>
      </c>
      <c r="D236" s="50" t="s">
        <v>667</v>
      </c>
      <c r="E236" s="117">
        <v>199961.66</v>
      </c>
      <c r="F236" s="31" t="s">
        <v>93</v>
      </c>
      <c r="G236" s="50" t="s">
        <v>16</v>
      </c>
    </row>
    <row r="237" ht="15.75" customHeight="1">
      <c r="A237" s="30" t="s">
        <v>51</v>
      </c>
      <c r="B237" s="30" t="s">
        <v>18</v>
      </c>
      <c r="C237" s="30">
        <v>2.0</v>
      </c>
      <c r="D237" s="50" t="s">
        <v>695</v>
      </c>
      <c r="E237" s="117">
        <v>199779.78</v>
      </c>
      <c r="F237" s="31" t="s">
        <v>76</v>
      </c>
      <c r="G237" s="50" t="s">
        <v>16</v>
      </c>
    </row>
    <row r="238" ht="15.75" customHeight="1">
      <c r="A238" s="30" t="s">
        <v>51</v>
      </c>
      <c r="B238" s="30" t="s">
        <v>18</v>
      </c>
      <c r="C238" s="30">
        <v>3.0</v>
      </c>
      <c r="D238" s="124" t="s">
        <v>91</v>
      </c>
      <c r="E238" s="117">
        <v>199828.6</v>
      </c>
      <c r="F238" s="31" t="s">
        <v>90</v>
      </c>
      <c r="G238" s="50" t="s">
        <v>16</v>
      </c>
    </row>
    <row r="239" ht="15.75" customHeight="1">
      <c r="A239" s="30" t="s">
        <v>51</v>
      </c>
      <c r="B239" s="30" t="s">
        <v>18</v>
      </c>
      <c r="C239" s="30">
        <v>4.0</v>
      </c>
      <c r="D239" s="50" t="s">
        <v>47</v>
      </c>
      <c r="E239" s="117">
        <v>199809.12</v>
      </c>
      <c r="F239" s="31" t="s">
        <v>46</v>
      </c>
      <c r="G239" s="50" t="s">
        <v>16</v>
      </c>
    </row>
    <row r="240" ht="15.75" customHeight="1">
      <c r="A240" s="30" t="s">
        <v>51</v>
      </c>
      <c r="B240" s="30" t="s">
        <v>18</v>
      </c>
      <c r="C240" s="30">
        <v>5.0</v>
      </c>
      <c r="D240" s="50" t="s">
        <v>47</v>
      </c>
      <c r="E240" s="117">
        <v>199809.12</v>
      </c>
      <c r="F240" s="31" t="s">
        <v>46</v>
      </c>
      <c r="G240" s="50" t="s">
        <v>16</v>
      </c>
    </row>
    <row r="241" ht="15.75" customHeight="1">
      <c r="A241" s="30" t="s">
        <v>51</v>
      </c>
      <c r="B241" s="30" t="s">
        <v>18</v>
      </c>
      <c r="C241" s="30">
        <v>6.0</v>
      </c>
      <c r="D241" s="125" t="s">
        <v>38</v>
      </c>
      <c r="E241" s="117">
        <v>199940.16</v>
      </c>
      <c r="F241" s="31" t="s">
        <v>37</v>
      </c>
      <c r="G241" s="50" t="s">
        <v>16</v>
      </c>
    </row>
    <row r="242" ht="15.75" customHeight="1">
      <c r="A242" s="30" t="s">
        <v>51</v>
      </c>
      <c r="B242" s="30" t="s">
        <v>18</v>
      </c>
      <c r="C242" s="30">
        <v>7.0</v>
      </c>
      <c r="D242" s="50" t="s">
        <v>65</v>
      </c>
      <c r="E242" s="117">
        <v>199940.16</v>
      </c>
      <c r="F242" s="31" t="s">
        <v>64</v>
      </c>
      <c r="G242" s="50" t="s">
        <v>16</v>
      </c>
    </row>
    <row r="243" ht="15.75" customHeight="1">
      <c r="A243" s="30" t="s">
        <v>51</v>
      </c>
      <c r="B243" s="30" t="s">
        <v>18</v>
      </c>
      <c r="C243" s="30">
        <v>8.0</v>
      </c>
      <c r="D243" s="50" t="s">
        <v>65</v>
      </c>
      <c r="E243" s="117">
        <v>199831.52</v>
      </c>
      <c r="F243" s="31" t="s">
        <v>64</v>
      </c>
      <c r="G243" s="50" t="s">
        <v>16</v>
      </c>
    </row>
    <row r="244" ht="15.75" customHeight="1">
      <c r="A244" s="30" t="s">
        <v>54</v>
      </c>
      <c r="B244" s="30" t="s">
        <v>18</v>
      </c>
      <c r="C244" s="30">
        <v>1.0</v>
      </c>
      <c r="D244" s="138" t="s">
        <v>82</v>
      </c>
      <c r="E244" s="117">
        <v>199901.0</v>
      </c>
      <c r="F244" s="31" t="s">
        <v>81</v>
      </c>
      <c r="G244" s="50" t="s">
        <v>16</v>
      </c>
    </row>
    <row r="245" ht="15.75" customHeight="1">
      <c r="A245" s="30" t="s">
        <v>54</v>
      </c>
      <c r="B245" s="30" t="s">
        <v>18</v>
      </c>
      <c r="C245" s="30">
        <v>2.0</v>
      </c>
      <c r="D245" s="138" t="s">
        <v>109</v>
      </c>
      <c r="E245" s="117">
        <v>200000.0</v>
      </c>
      <c r="F245" s="31" t="s">
        <v>108</v>
      </c>
      <c r="G245" s="50" t="s">
        <v>16</v>
      </c>
    </row>
    <row r="246" ht="15.75" customHeight="1">
      <c r="A246" s="30" t="s">
        <v>54</v>
      </c>
      <c r="B246" s="30" t="s">
        <v>18</v>
      </c>
      <c r="C246" s="30">
        <v>3.0</v>
      </c>
      <c r="D246" s="50" t="s">
        <v>47</v>
      </c>
      <c r="E246" s="117">
        <v>177813.22</v>
      </c>
      <c r="F246" s="31" t="s">
        <v>46</v>
      </c>
      <c r="G246" s="50" t="s">
        <v>16</v>
      </c>
    </row>
    <row r="247" ht="15.75" customHeight="1">
      <c r="A247" s="30" t="s">
        <v>54</v>
      </c>
      <c r="B247" s="30" t="s">
        <v>18</v>
      </c>
      <c r="C247" s="30">
        <v>4.0</v>
      </c>
      <c r="D247" s="138" t="s">
        <v>41</v>
      </c>
      <c r="E247" s="117">
        <v>199901.0</v>
      </c>
      <c r="F247" s="31" t="s">
        <v>40</v>
      </c>
      <c r="G247" s="50" t="s">
        <v>16</v>
      </c>
    </row>
    <row r="248" ht="15.75" customHeight="1">
      <c r="A248" s="30" t="s">
        <v>54</v>
      </c>
      <c r="B248" s="30" t="s">
        <v>18</v>
      </c>
      <c r="C248" s="30">
        <v>5.0</v>
      </c>
      <c r="D248" s="50" t="s">
        <v>47</v>
      </c>
      <c r="E248" s="117">
        <v>149848.26</v>
      </c>
      <c r="F248" s="31" t="s">
        <v>46</v>
      </c>
      <c r="G248" s="50" t="s">
        <v>16</v>
      </c>
    </row>
    <row r="249" ht="15.75" customHeight="1">
      <c r="A249" s="30" t="s">
        <v>54</v>
      </c>
      <c r="B249" s="30" t="s">
        <v>18</v>
      </c>
      <c r="C249" s="30">
        <v>6.0</v>
      </c>
      <c r="D249" s="50" t="s">
        <v>672</v>
      </c>
      <c r="E249" s="117">
        <v>178550.0</v>
      </c>
      <c r="F249" s="31" t="s">
        <v>31</v>
      </c>
      <c r="G249" s="50" t="s">
        <v>16</v>
      </c>
    </row>
    <row r="250" ht="15.75" customHeight="1">
      <c r="A250" s="30" t="s">
        <v>54</v>
      </c>
      <c r="B250" s="30" t="s">
        <v>18</v>
      </c>
      <c r="C250" s="30">
        <v>7.0</v>
      </c>
      <c r="D250" s="138" t="s">
        <v>38</v>
      </c>
      <c r="E250" s="117">
        <v>159776.57</v>
      </c>
      <c r="F250" s="31" t="s">
        <v>37</v>
      </c>
      <c r="G250" s="50" t="s">
        <v>16</v>
      </c>
    </row>
    <row r="251" ht="15.75" customHeight="1">
      <c r="A251" s="30" t="s">
        <v>54</v>
      </c>
      <c r="B251" s="30" t="s">
        <v>18</v>
      </c>
      <c r="C251" s="30">
        <v>8.0</v>
      </c>
      <c r="D251" s="50" t="s">
        <v>667</v>
      </c>
      <c r="E251" s="117">
        <v>174875.45</v>
      </c>
      <c r="F251" s="31" t="s">
        <v>93</v>
      </c>
      <c r="G251" s="50" t="s">
        <v>16</v>
      </c>
    </row>
    <row r="252" ht="15.75" customHeight="1">
      <c r="A252" s="30" t="s">
        <v>57</v>
      </c>
      <c r="B252" s="30" t="s">
        <v>18</v>
      </c>
      <c r="C252" s="30">
        <v>1.0</v>
      </c>
      <c r="D252" s="138" t="s">
        <v>82</v>
      </c>
      <c r="E252" s="117">
        <v>172359.0</v>
      </c>
      <c r="F252" s="31" t="s">
        <v>81</v>
      </c>
      <c r="G252" s="50" t="s">
        <v>16</v>
      </c>
    </row>
    <row r="253" ht="15.75" customHeight="1">
      <c r="A253" s="30" t="s">
        <v>57</v>
      </c>
      <c r="B253" s="30" t="s">
        <v>18</v>
      </c>
      <c r="C253" s="30">
        <v>2.0</v>
      </c>
      <c r="D253" s="50" t="s">
        <v>695</v>
      </c>
      <c r="E253" s="117">
        <v>169803.0</v>
      </c>
      <c r="F253" s="31" t="s">
        <v>76</v>
      </c>
      <c r="G253" s="50" t="s">
        <v>16</v>
      </c>
    </row>
    <row r="254" ht="15.75" customHeight="1">
      <c r="A254" s="30" t="s">
        <v>57</v>
      </c>
      <c r="B254" s="30" t="s">
        <v>18</v>
      </c>
      <c r="C254" s="30">
        <v>3.0</v>
      </c>
      <c r="D254" s="50" t="s">
        <v>695</v>
      </c>
      <c r="E254" s="117">
        <v>199779.78</v>
      </c>
      <c r="F254" s="31" t="s">
        <v>76</v>
      </c>
      <c r="G254" s="50" t="s">
        <v>16</v>
      </c>
    </row>
    <row r="255" ht="15.75" customHeight="1">
      <c r="A255" s="30" t="s">
        <v>57</v>
      </c>
      <c r="B255" s="30" t="s">
        <v>18</v>
      </c>
      <c r="C255" s="30">
        <v>4.0</v>
      </c>
      <c r="D255" s="124" t="s">
        <v>97</v>
      </c>
      <c r="E255" s="117">
        <v>199903.76</v>
      </c>
      <c r="F255" s="31" t="s">
        <v>96</v>
      </c>
      <c r="G255" s="50" t="s">
        <v>16</v>
      </c>
    </row>
    <row r="256" ht="15.75" customHeight="1">
      <c r="A256" s="30" t="s">
        <v>57</v>
      </c>
      <c r="B256" s="30" t="s">
        <v>18</v>
      </c>
      <c r="C256" s="30">
        <v>5.0</v>
      </c>
      <c r="D256" s="50" t="s">
        <v>695</v>
      </c>
      <c r="E256" s="117">
        <v>199841.6</v>
      </c>
      <c r="F256" s="31" t="s">
        <v>76</v>
      </c>
      <c r="G256" s="50" t="s">
        <v>16</v>
      </c>
    </row>
    <row r="257" ht="15.75" customHeight="1">
      <c r="A257" s="30" t="s">
        <v>57</v>
      </c>
      <c r="B257" s="30" t="s">
        <v>18</v>
      </c>
      <c r="C257" s="30">
        <v>6.0</v>
      </c>
      <c r="D257" s="138" t="s">
        <v>698</v>
      </c>
      <c r="E257" s="117">
        <v>199951.36</v>
      </c>
      <c r="F257" s="31" t="s">
        <v>37</v>
      </c>
      <c r="G257" s="50" t="s">
        <v>16</v>
      </c>
    </row>
    <row r="258" ht="15.75" customHeight="1">
      <c r="A258" s="30" t="s">
        <v>57</v>
      </c>
      <c r="B258" s="30" t="s">
        <v>18</v>
      </c>
      <c r="C258" s="30">
        <v>7.0</v>
      </c>
      <c r="D258" s="138" t="s">
        <v>699</v>
      </c>
      <c r="E258" s="117">
        <v>199924.48</v>
      </c>
      <c r="F258" s="31" t="s">
        <v>105</v>
      </c>
      <c r="G258" s="50" t="s">
        <v>16</v>
      </c>
    </row>
    <row r="259" ht="15.75" customHeight="1">
      <c r="A259" s="30" t="s">
        <v>57</v>
      </c>
      <c r="B259" s="30" t="s">
        <v>18</v>
      </c>
      <c r="C259" s="30">
        <v>8.0</v>
      </c>
      <c r="D259" s="138" t="s">
        <v>699</v>
      </c>
      <c r="E259" s="117">
        <v>199903.76</v>
      </c>
      <c r="F259" s="31" t="s">
        <v>105</v>
      </c>
      <c r="G259" s="50" t="s">
        <v>16</v>
      </c>
    </row>
    <row r="260" ht="15.75" customHeight="1">
      <c r="A260" s="30" t="s">
        <v>57</v>
      </c>
      <c r="B260" s="30" t="s">
        <v>18</v>
      </c>
      <c r="C260" s="30">
        <v>9.0</v>
      </c>
      <c r="D260" s="138" t="s">
        <v>85</v>
      </c>
      <c r="E260" s="117">
        <v>199841.6</v>
      </c>
      <c r="F260" s="31" t="s">
        <v>84</v>
      </c>
      <c r="G260" s="50" t="s">
        <v>16</v>
      </c>
    </row>
    <row r="261" ht="15.75" customHeight="1">
      <c r="A261" s="30" t="s">
        <v>60</v>
      </c>
      <c r="B261" s="30" t="s">
        <v>18</v>
      </c>
      <c r="C261" s="30">
        <v>1.0</v>
      </c>
      <c r="D261" s="50" t="s">
        <v>65</v>
      </c>
      <c r="E261" s="117">
        <v>199977.68</v>
      </c>
      <c r="F261" s="31" t="s">
        <v>64</v>
      </c>
      <c r="G261" s="50" t="s">
        <v>16</v>
      </c>
    </row>
    <row r="262" ht="15.75" customHeight="1">
      <c r="A262" s="30" t="s">
        <v>60</v>
      </c>
      <c r="B262" s="30" t="s">
        <v>18</v>
      </c>
      <c r="C262" s="30">
        <v>2.0</v>
      </c>
      <c r="D262" s="50" t="s">
        <v>667</v>
      </c>
      <c r="E262" s="117">
        <v>76849.32</v>
      </c>
      <c r="F262" s="31" t="s">
        <v>93</v>
      </c>
      <c r="G262" s="50" t="s">
        <v>16</v>
      </c>
    </row>
    <row r="263" ht="15.75" customHeight="1">
      <c r="A263" s="30" t="s">
        <v>60</v>
      </c>
      <c r="B263" s="30" t="s">
        <v>18</v>
      </c>
      <c r="C263" s="30">
        <v>3.0</v>
      </c>
      <c r="D263" s="138" t="s">
        <v>71</v>
      </c>
      <c r="E263" s="117">
        <v>199607.52</v>
      </c>
      <c r="F263" s="31" t="s">
        <v>70</v>
      </c>
      <c r="G263" s="50" t="s">
        <v>16</v>
      </c>
    </row>
    <row r="264" ht="15.75" customHeight="1">
      <c r="A264" s="30" t="s">
        <v>60</v>
      </c>
      <c r="B264" s="30" t="s">
        <v>18</v>
      </c>
      <c r="C264" s="30">
        <v>4.0</v>
      </c>
      <c r="D264" s="50" t="s">
        <v>65</v>
      </c>
      <c r="E264" s="117">
        <v>199809.12</v>
      </c>
      <c r="F264" s="31" t="s">
        <v>64</v>
      </c>
      <c r="G264" s="50" t="s">
        <v>16</v>
      </c>
    </row>
    <row r="265" ht="15.75" customHeight="1">
      <c r="A265" s="30" t="s">
        <v>60</v>
      </c>
      <c r="B265" s="30" t="s">
        <v>18</v>
      </c>
      <c r="C265" s="30">
        <v>5.0</v>
      </c>
      <c r="D265" s="50" t="s">
        <v>47</v>
      </c>
      <c r="E265" s="117">
        <v>151713.0</v>
      </c>
      <c r="F265" s="31" t="s">
        <v>46</v>
      </c>
      <c r="G265" s="50" t="s">
        <v>16</v>
      </c>
    </row>
    <row r="266" ht="15.75" customHeight="1">
      <c r="A266" s="30" t="s">
        <v>60</v>
      </c>
      <c r="B266" s="30" t="s">
        <v>18</v>
      </c>
      <c r="C266" s="30">
        <v>6.0</v>
      </c>
      <c r="D266" s="50" t="s">
        <v>700</v>
      </c>
      <c r="E266" s="117">
        <v>171630.0</v>
      </c>
      <c r="F266" s="31" t="s">
        <v>37</v>
      </c>
      <c r="G266" s="50" t="s">
        <v>16</v>
      </c>
    </row>
    <row r="267" ht="15.75" customHeight="1">
      <c r="A267" s="30" t="s">
        <v>60</v>
      </c>
      <c r="B267" s="30" t="s">
        <v>18</v>
      </c>
      <c r="C267" s="30">
        <v>7.0</v>
      </c>
      <c r="D267" s="50" t="s">
        <v>65</v>
      </c>
      <c r="E267" s="117">
        <v>199977.68</v>
      </c>
      <c r="F267" s="31" t="s">
        <v>64</v>
      </c>
      <c r="G267" s="50" t="s">
        <v>16</v>
      </c>
    </row>
    <row r="268" ht="15.75" customHeight="1">
      <c r="A268" s="30" t="s">
        <v>60</v>
      </c>
      <c r="B268" s="30" t="s">
        <v>18</v>
      </c>
      <c r="C268" s="30">
        <v>8.0</v>
      </c>
      <c r="D268" s="50" t="s">
        <v>47</v>
      </c>
      <c r="E268" s="117">
        <v>149305.0</v>
      </c>
      <c r="F268" s="31" t="s">
        <v>46</v>
      </c>
      <c r="G268" s="50" t="s">
        <v>16</v>
      </c>
    </row>
    <row r="269" ht="15.75" customHeight="1">
      <c r="A269" s="30" t="s">
        <v>60</v>
      </c>
      <c r="B269" s="30" t="s">
        <v>18</v>
      </c>
      <c r="C269" s="30">
        <v>9.0</v>
      </c>
      <c r="D269" s="138" t="s">
        <v>701</v>
      </c>
      <c r="E269" s="117">
        <v>199977.68</v>
      </c>
      <c r="F269" s="31" t="s">
        <v>84</v>
      </c>
      <c r="G269" s="50" t="s">
        <v>16</v>
      </c>
    </row>
    <row r="270" ht="15.75" customHeight="1">
      <c r="A270" s="30" t="s">
        <v>60</v>
      </c>
      <c r="B270" s="30" t="s">
        <v>18</v>
      </c>
      <c r="C270" s="30">
        <v>10.0</v>
      </c>
      <c r="D270" s="138" t="s">
        <v>702</v>
      </c>
      <c r="E270" s="117">
        <v>199885.84</v>
      </c>
      <c r="F270" s="31" t="s">
        <v>84</v>
      </c>
      <c r="G270" s="50" t="s">
        <v>16</v>
      </c>
    </row>
    <row r="271" ht="15.75" customHeight="1">
      <c r="A271" s="30" t="s">
        <v>63</v>
      </c>
      <c r="B271" s="30" t="s">
        <v>18</v>
      </c>
      <c r="C271" s="30">
        <v>1.0</v>
      </c>
      <c r="D271" s="50" t="s">
        <v>667</v>
      </c>
      <c r="E271" s="117">
        <v>173655.0</v>
      </c>
      <c r="F271" s="31" t="s">
        <v>93</v>
      </c>
      <c r="G271" s="50" t="s">
        <v>16</v>
      </c>
    </row>
    <row r="272" ht="15.75" customHeight="1">
      <c r="A272" s="30" t="s">
        <v>63</v>
      </c>
      <c r="B272" s="30" t="s">
        <v>18</v>
      </c>
      <c r="C272" s="30">
        <v>2.0</v>
      </c>
      <c r="D272" s="50" t="s">
        <v>47</v>
      </c>
      <c r="E272" s="117">
        <v>171610.0</v>
      </c>
      <c r="F272" s="31" t="s">
        <v>46</v>
      </c>
      <c r="G272" s="50" t="s">
        <v>16</v>
      </c>
    </row>
    <row r="273" ht="15.75" customHeight="1">
      <c r="A273" s="30" t="s">
        <v>63</v>
      </c>
      <c r="B273" s="30" t="s">
        <v>18</v>
      </c>
      <c r="C273" s="30">
        <v>3.0</v>
      </c>
      <c r="D273" s="50" t="s">
        <v>102</v>
      </c>
      <c r="E273" s="117">
        <v>161914.0</v>
      </c>
      <c r="F273" s="31" t="s">
        <v>102</v>
      </c>
      <c r="G273" s="50" t="s">
        <v>16</v>
      </c>
    </row>
    <row r="274" ht="15.75" customHeight="1">
      <c r="A274" s="30" t="s">
        <v>63</v>
      </c>
      <c r="B274" s="30" t="s">
        <v>18</v>
      </c>
      <c r="C274" s="30">
        <v>4.0</v>
      </c>
      <c r="D274" s="50" t="s">
        <v>47</v>
      </c>
      <c r="E274" s="117">
        <v>128464.56</v>
      </c>
      <c r="F274" s="31" t="s">
        <v>46</v>
      </c>
      <c r="G274" s="50" t="s">
        <v>16</v>
      </c>
    </row>
    <row r="275" ht="15.75" customHeight="1">
      <c r="A275" s="30" t="s">
        <v>63</v>
      </c>
      <c r="B275" s="30" t="s">
        <v>18</v>
      </c>
      <c r="C275" s="30">
        <v>5.0</v>
      </c>
      <c r="D275" s="50" t="s">
        <v>686</v>
      </c>
      <c r="E275" s="117">
        <v>161883.0</v>
      </c>
      <c r="F275" s="31" t="s">
        <v>28</v>
      </c>
      <c r="G275" s="50" t="s">
        <v>16</v>
      </c>
    </row>
    <row r="276" ht="15.75" customHeight="1">
      <c r="A276" s="30" t="s">
        <v>63</v>
      </c>
      <c r="B276" s="30" t="s">
        <v>18</v>
      </c>
      <c r="C276" s="30">
        <v>6.0</v>
      </c>
      <c r="D276" s="50" t="s">
        <v>703</v>
      </c>
      <c r="E276" s="117">
        <v>161861.0</v>
      </c>
      <c r="F276" s="31" t="s">
        <v>81</v>
      </c>
      <c r="G276" s="50" t="s">
        <v>16</v>
      </c>
    </row>
    <row r="277" ht="15.75" customHeight="1">
      <c r="A277" s="30" t="s">
        <v>63</v>
      </c>
      <c r="B277" s="30" t="s">
        <v>18</v>
      </c>
      <c r="C277" s="30">
        <v>7.0</v>
      </c>
      <c r="D277" s="50" t="s">
        <v>692</v>
      </c>
      <c r="E277" s="117">
        <v>200000.0</v>
      </c>
      <c r="F277" s="31" t="s">
        <v>49</v>
      </c>
      <c r="G277" s="50" t="s">
        <v>16</v>
      </c>
    </row>
    <row r="278" ht="15.75" customHeight="1">
      <c r="A278" s="30" t="s">
        <v>63</v>
      </c>
      <c r="B278" s="30" t="s">
        <v>18</v>
      </c>
      <c r="C278" s="30">
        <v>8.0</v>
      </c>
      <c r="D278" s="50" t="s">
        <v>692</v>
      </c>
      <c r="E278" s="117">
        <v>157932.0</v>
      </c>
      <c r="F278" s="31" t="s">
        <v>49</v>
      </c>
      <c r="G278" s="50" t="s">
        <v>16</v>
      </c>
    </row>
    <row r="279" ht="15.75" customHeight="1">
      <c r="A279" s="30" t="s">
        <v>66</v>
      </c>
      <c r="B279" s="30" t="s">
        <v>18</v>
      </c>
      <c r="C279" s="30">
        <v>1.0</v>
      </c>
      <c r="D279" s="138" t="s">
        <v>74</v>
      </c>
      <c r="E279" s="117">
        <v>132115.251</v>
      </c>
      <c r="F279" s="31" t="s">
        <v>73</v>
      </c>
      <c r="G279" s="50" t="s">
        <v>16</v>
      </c>
    </row>
    <row r="280" ht="15.75" customHeight="1">
      <c r="A280" s="30" t="s">
        <v>66</v>
      </c>
      <c r="B280" s="30" t="s">
        <v>18</v>
      </c>
      <c r="C280" s="30">
        <v>2.0</v>
      </c>
      <c r="D280" s="50" t="s">
        <v>667</v>
      </c>
      <c r="E280" s="117">
        <v>155322.247</v>
      </c>
      <c r="F280" s="31" t="s">
        <v>93</v>
      </c>
      <c r="G280" s="50" t="s">
        <v>16</v>
      </c>
    </row>
    <row r="281" ht="15.75" customHeight="1">
      <c r="A281" s="30" t="s">
        <v>66</v>
      </c>
      <c r="B281" s="30" t="s">
        <v>18</v>
      </c>
      <c r="C281" s="30">
        <v>3.0</v>
      </c>
      <c r="D281" s="50" t="s">
        <v>669</v>
      </c>
      <c r="E281" s="117">
        <v>154208.0</v>
      </c>
      <c r="F281" s="31" t="s">
        <v>28</v>
      </c>
      <c r="G281" s="50" t="s">
        <v>16</v>
      </c>
    </row>
    <row r="282" ht="15.75" customHeight="1">
      <c r="A282" s="30" t="s">
        <v>66</v>
      </c>
      <c r="B282" s="30" t="s">
        <v>18</v>
      </c>
      <c r="C282" s="30">
        <v>4.0</v>
      </c>
      <c r="D282" s="50" t="s">
        <v>667</v>
      </c>
      <c r="E282" s="117">
        <v>155346.784</v>
      </c>
      <c r="F282" s="31" t="s">
        <v>93</v>
      </c>
      <c r="G282" s="50" t="s">
        <v>16</v>
      </c>
    </row>
    <row r="283" ht="15.75" customHeight="1">
      <c r="A283" s="30" t="s">
        <v>66</v>
      </c>
      <c r="B283" s="30" t="s">
        <v>18</v>
      </c>
      <c r="C283" s="30">
        <v>5.0</v>
      </c>
      <c r="D283" s="50" t="s">
        <v>38</v>
      </c>
      <c r="E283" s="117">
        <v>139658.0</v>
      </c>
      <c r="F283" s="31" t="s">
        <v>37</v>
      </c>
      <c r="G283" s="50" t="s">
        <v>16</v>
      </c>
    </row>
    <row r="284" ht="15.75" customHeight="1">
      <c r="A284" s="30" t="s">
        <v>66</v>
      </c>
      <c r="B284" s="30" t="s">
        <v>18</v>
      </c>
      <c r="C284" s="30">
        <v>6.0</v>
      </c>
      <c r="D284" s="50" t="s">
        <v>47</v>
      </c>
      <c r="E284" s="117">
        <v>148940.0</v>
      </c>
      <c r="F284" s="31" t="s">
        <v>46</v>
      </c>
      <c r="G284" s="50" t="s">
        <v>16</v>
      </c>
    </row>
    <row r="285" ht="15.75" customHeight="1">
      <c r="A285" s="30" t="s">
        <v>66</v>
      </c>
      <c r="B285" s="30" t="s">
        <v>18</v>
      </c>
      <c r="C285" s="30">
        <v>7.0</v>
      </c>
      <c r="D285" s="138" t="s">
        <v>109</v>
      </c>
      <c r="E285" s="117">
        <v>149516.0</v>
      </c>
      <c r="F285" s="31" t="s">
        <v>108</v>
      </c>
      <c r="G285" s="50" t="s">
        <v>16</v>
      </c>
    </row>
    <row r="286" ht="15.75" customHeight="1">
      <c r="A286" s="30" t="s">
        <v>66</v>
      </c>
      <c r="B286" s="30" t="s">
        <v>18</v>
      </c>
      <c r="C286" s="30">
        <v>8.0</v>
      </c>
      <c r="D286" s="50" t="s">
        <v>669</v>
      </c>
      <c r="E286" s="117">
        <v>149721.0</v>
      </c>
      <c r="F286" s="31" t="s">
        <v>28</v>
      </c>
      <c r="G286" s="50" t="s">
        <v>16</v>
      </c>
    </row>
    <row r="287" ht="15.75" customHeight="1">
      <c r="A287" s="30" t="s">
        <v>66</v>
      </c>
      <c r="B287" s="30" t="s">
        <v>18</v>
      </c>
      <c r="C287" s="30">
        <v>9.0</v>
      </c>
      <c r="D287" s="50" t="s">
        <v>31</v>
      </c>
      <c r="E287" s="117">
        <v>200000.0</v>
      </c>
      <c r="F287" s="31" t="s">
        <v>31</v>
      </c>
      <c r="G287" s="50" t="s">
        <v>16</v>
      </c>
    </row>
    <row r="288" ht="15.75" customHeight="1">
      <c r="A288" s="30" t="s">
        <v>66</v>
      </c>
      <c r="B288" s="30" t="s">
        <v>18</v>
      </c>
      <c r="C288" s="30">
        <v>10.0</v>
      </c>
      <c r="D288" s="50" t="s">
        <v>667</v>
      </c>
      <c r="E288" s="117">
        <v>174516.64</v>
      </c>
      <c r="F288" s="31" t="s">
        <v>93</v>
      </c>
      <c r="G288" s="50" t="s">
        <v>16</v>
      </c>
    </row>
    <row r="289" ht="15.75" customHeight="1">
      <c r="A289" s="30" t="s">
        <v>69</v>
      </c>
      <c r="B289" s="30" t="s">
        <v>18</v>
      </c>
      <c r="C289" s="30">
        <v>1.0</v>
      </c>
      <c r="D289" s="50" t="s">
        <v>8</v>
      </c>
      <c r="E289" s="117">
        <v>200000.0</v>
      </c>
      <c r="F289" s="31" t="s">
        <v>8</v>
      </c>
      <c r="G289" s="50" t="s">
        <v>16</v>
      </c>
    </row>
    <row r="290" ht="15.75" customHeight="1">
      <c r="A290" s="30" t="s">
        <v>69</v>
      </c>
      <c r="B290" s="30" t="s">
        <v>18</v>
      </c>
      <c r="C290" s="30">
        <v>2.0</v>
      </c>
      <c r="D290" s="50" t="s">
        <v>88</v>
      </c>
      <c r="E290" s="117">
        <v>197940.0</v>
      </c>
      <c r="F290" s="31" t="s">
        <v>87</v>
      </c>
      <c r="G290" s="50" t="s">
        <v>16</v>
      </c>
    </row>
    <row r="291" ht="15.75" customHeight="1">
      <c r="A291" s="30" t="s">
        <v>69</v>
      </c>
      <c r="B291" s="30" t="s">
        <v>18</v>
      </c>
      <c r="C291" s="30">
        <v>3.0</v>
      </c>
      <c r="D291" s="50" t="s">
        <v>88</v>
      </c>
      <c r="E291" s="117">
        <v>179546.0</v>
      </c>
      <c r="F291" s="31" t="s">
        <v>87</v>
      </c>
      <c r="G291" s="50" t="s">
        <v>16</v>
      </c>
    </row>
    <row r="292" ht="15.75" customHeight="1">
      <c r="A292" s="30" t="s">
        <v>69</v>
      </c>
      <c r="B292" s="30" t="s">
        <v>18</v>
      </c>
      <c r="C292" s="30">
        <v>4.0</v>
      </c>
      <c r="D292" s="50" t="s">
        <v>8</v>
      </c>
      <c r="E292" s="117">
        <v>163058.39</v>
      </c>
      <c r="F292" s="31" t="s">
        <v>8</v>
      </c>
      <c r="G292" s="50" t="s">
        <v>16</v>
      </c>
    </row>
    <row r="293" ht="15.75" customHeight="1">
      <c r="A293" s="30" t="s">
        <v>69</v>
      </c>
      <c r="B293" s="30" t="s">
        <v>18</v>
      </c>
      <c r="C293" s="30">
        <v>5.0</v>
      </c>
      <c r="D293" s="50" t="s">
        <v>31</v>
      </c>
      <c r="E293" s="117">
        <v>200000.0</v>
      </c>
      <c r="F293" s="31" t="s">
        <v>31</v>
      </c>
      <c r="G293" s="50" t="s">
        <v>16</v>
      </c>
    </row>
    <row r="294" ht="15.75" customHeight="1">
      <c r="A294" s="30" t="s">
        <v>69</v>
      </c>
      <c r="B294" s="30" t="s">
        <v>18</v>
      </c>
      <c r="C294" s="30">
        <v>6.0</v>
      </c>
      <c r="D294" s="50" t="s">
        <v>704</v>
      </c>
      <c r="E294" s="117">
        <v>178347.0</v>
      </c>
      <c r="F294" s="31" t="s">
        <v>93</v>
      </c>
      <c r="G294" s="50" t="s">
        <v>16</v>
      </c>
    </row>
    <row r="295" ht="15.75" customHeight="1">
      <c r="A295" s="30" t="s">
        <v>69</v>
      </c>
      <c r="B295" s="30" t="s">
        <v>18</v>
      </c>
      <c r="C295" s="30">
        <v>7.0</v>
      </c>
      <c r="D295" s="50" t="s">
        <v>705</v>
      </c>
      <c r="E295" s="117">
        <v>200000.0</v>
      </c>
      <c r="F295" s="31" t="s">
        <v>93</v>
      </c>
      <c r="G295" s="50" t="s">
        <v>16</v>
      </c>
    </row>
    <row r="296" ht="15.75" customHeight="1">
      <c r="A296" s="30" t="s">
        <v>69</v>
      </c>
      <c r="B296" s="30" t="s">
        <v>18</v>
      </c>
      <c r="C296" s="30">
        <v>8.0</v>
      </c>
      <c r="D296" s="138" t="s">
        <v>41</v>
      </c>
      <c r="E296" s="117">
        <v>200000.0</v>
      </c>
      <c r="F296" s="31" t="s">
        <v>40</v>
      </c>
      <c r="G296" s="50" t="s">
        <v>16</v>
      </c>
    </row>
    <row r="297" ht="15.75" customHeight="1">
      <c r="A297" s="30" t="s">
        <v>69</v>
      </c>
      <c r="B297" s="30" t="s">
        <v>18</v>
      </c>
      <c r="C297" s="30">
        <v>9.0</v>
      </c>
      <c r="D297" s="50" t="s">
        <v>706</v>
      </c>
      <c r="E297" s="117">
        <v>200000.0</v>
      </c>
      <c r="F297" s="31" t="s">
        <v>114</v>
      </c>
      <c r="G297" s="50" t="s">
        <v>16</v>
      </c>
    </row>
    <row r="298" ht="15.75" customHeight="1">
      <c r="A298" s="30" t="s">
        <v>72</v>
      </c>
      <c r="B298" s="30" t="s">
        <v>18</v>
      </c>
      <c r="C298" s="30">
        <v>1.0</v>
      </c>
      <c r="D298" s="50" t="s">
        <v>667</v>
      </c>
      <c r="E298" s="117">
        <v>200000.0</v>
      </c>
      <c r="F298" s="31" t="s">
        <v>93</v>
      </c>
      <c r="G298" s="50" t="s">
        <v>16</v>
      </c>
    </row>
    <row r="299" ht="15.75" customHeight="1">
      <c r="A299" s="30" t="s">
        <v>72</v>
      </c>
      <c r="B299" s="30" t="s">
        <v>18</v>
      </c>
      <c r="C299" s="30">
        <v>2.0</v>
      </c>
      <c r="D299" s="50" t="s">
        <v>667</v>
      </c>
      <c r="E299" s="117">
        <v>155322.247</v>
      </c>
      <c r="F299" s="31" t="s">
        <v>93</v>
      </c>
      <c r="G299" s="50" t="s">
        <v>16</v>
      </c>
    </row>
    <row r="300" ht="15.75" customHeight="1">
      <c r="A300" s="30" t="s">
        <v>72</v>
      </c>
      <c r="B300" s="30" t="s">
        <v>18</v>
      </c>
      <c r="C300" s="30">
        <v>3.0</v>
      </c>
      <c r="D300" s="50" t="s">
        <v>47</v>
      </c>
      <c r="E300" s="117">
        <v>138993.935</v>
      </c>
      <c r="F300" s="31" t="s">
        <v>46</v>
      </c>
      <c r="G300" s="50" t="s">
        <v>16</v>
      </c>
    </row>
    <row r="301" ht="15.75" customHeight="1">
      <c r="A301" s="30" t="s">
        <v>72</v>
      </c>
      <c r="B301" s="30" t="s">
        <v>18</v>
      </c>
      <c r="C301" s="30">
        <v>4.0</v>
      </c>
      <c r="D301" s="50" t="s">
        <v>695</v>
      </c>
      <c r="E301" s="117">
        <v>155987.835</v>
      </c>
      <c r="F301" s="31" t="s">
        <v>76</v>
      </c>
      <c r="G301" s="50" t="s">
        <v>16</v>
      </c>
    </row>
    <row r="302" ht="15.75" customHeight="1">
      <c r="A302" s="30" t="s">
        <v>72</v>
      </c>
      <c r="B302" s="30" t="s">
        <v>18</v>
      </c>
      <c r="C302" s="30">
        <v>5.0</v>
      </c>
      <c r="D302" s="138" t="s">
        <v>82</v>
      </c>
      <c r="E302" s="117">
        <v>154932.858</v>
      </c>
      <c r="F302" s="31" t="s">
        <v>81</v>
      </c>
      <c r="G302" s="50" t="s">
        <v>16</v>
      </c>
    </row>
    <row r="303" ht="15.75" customHeight="1">
      <c r="A303" s="30" t="s">
        <v>72</v>
      </c>
      <c r="B303" s="30" t="s">
        <v>18</v>
      </c>
      <c r="C303" s="30">
        <v>6.0</v>
      </c>
      <c r="D303" s="50" t="s">
        <v>705</v>
      </c>
      <c r="E303" s="117">
        <v>163872.0</v>
      </c>
      <c r="F303" s="31" t="s">
        <v>93</v>
      </c>
      <c r="G303" s="50" t="s">
        <v>16</v>
      </c>
    </row>
    <row r="304" ht="15.75" customHeight="1">
      <c r="A304" s="30" t="s">
        <v>72</v>
      </c>
      <c r="B304" s="30" t="s">
        <v>18</v>
      </c>
      <c r="C304" s="30">
        <v>7.0</v>
      </c>
      <c r="D304" s="50" t="s">
        <v>705</v>
      </c>
      <c r="E304" s="117">
        <v>158406.0</v>
      </c>
      <c r="F304" s="31" t="s">
        <v>93</v>
      </c>
      <c r="G304" s="50" t="s">
        <v>16</v>
      </c>
    </row>
    <row r="305" ht="15.75" customHeight="1">
      <c r="A305" s="30" t="s">
        <v>72</v>
      </c>
      <c r="B305" s="30" t="s">
        <v>18</v>
      </c>
      <c r="C305" s="30">
        <v>8.0</v>
      </c>
      <c r="D305" s="50" t="s">
        <v>47</v>
      </c>
      <c r="E305" s="117">
        <v>148938.0</v>
      </c>
      <c r="F305" s="31" t="s">
        <v>46</v>
      </c>
      <c r="G305" s="50" t="s">
        <v>16</v>
      </c>
    </row>
    <row r="306" ht="15.75" customHeight="1">
      <c r="A306" s="30" t="s">
        <v>72</v>
      </c>
      <c r="B306" s="30" t="s">
        <v>18</v>
      </c>
      <c r="C306" s="30">
        <v>9.0</v>
      </c>
      <c r="D306" s="50" t="s">
        <v>669</v>
      </c>
      <c r="E306" s="117">
        <v>149721.0</v>
      </c>
      <c r="F306" s="31" t="s">
        <v>28</v>
      </c>
      <c r="G306" s="50" t="s">
        <v>16</v>
      </c>
    </row>
    <row r="307" ht="15.75" customHeight="1">
      <c r="A307" s="30" t="s">
        <v>72</v>
      </c>
      <c r="B307" s="30" t="s">
        <v>18</v>
      </c>
      <c r="C307" s="30">
        <v>10.0</v>
      </c>
      <c r="D307" s="138" t="s">
        <v>707</v>
      </c>
      <c r="E307" s="117">
        <v>148732.0</v>
      </c>
      <c r="F307" s="31" t="s">
        <v>108</v>
      </c>
      <c r="G307" s="50" t="s">
        <v>16</v>
      </c>
    </row>
    <row r="308" ht="15.75" customHeight="1">
      <c r="A308" s="135" t="s">
        <v>72</v>
      </c>
      <c r="B308" s="135" t="s">
        <v>18</v>
      </c>
      <c r="C308" s="135">
        <v>11.0</v>
      </c>
      <c r="D308" s="63" t="s">
        <v>31</v>
      </c>
      <c r="E308" s="139">
        <v>200000.0</v>
      </c>
      <c r="F308" s="137" t="s">
        <v>31</v>
      </c>
      <c r="G308" s="50" t="s">
        <v>16</v>
      </c>
    </row>
    <row r="309" ht="15.75" customHeight="1">
      <c r="A309" s="30" t="s">
        <v>39</v>
      </c>
      <c r="B309" s="30" t="s">
        <v>23</v>
      </c>
      <c r="C309" s="30">
        <v>1.0</v>
      </c>
      <c r="D309" s="138" t="s">
        <v>41</v>
      </c>
      <c r="E309" s="117">
        <v>200000.0</v>
      </c>
      <c r="F309" s="31" t="s">
        <v>40</v>
      </c>
      <c r="G309" s="50" t="s">
        <v>16</v>
      </c>
    </row>
    <row r="310" ht="15.75" customHeight="1">
      <c r="A310" s="30" t="s">
        <v>39</v>
      </c>
      <c r="B310" s="30" t="s">
        <v>23</v>
      </c>
      <c r="C310" s="30">
        <v>2.0</v>
      </c>
      <c r="D310" s="138" t="s">
        <v>708</v>
      </c>
      <c r="E310" s="117">
        <v>199971.0</v>
      </c>
      <c r="F310" s="31" t="s">
        <v>28</v>
      </c>
      <c r="G310" s="50" t="s">
        <v>16</v>
      </c>
    </row>
    <row r="311" ht="15.75" customHeight="1">
      <c r="A311" s="30" t="s">
        <v>39</v>
      </c>
      <c r="B311" s="30" t="s">
        <v>23</v>
      </c>
      <c r="C311" s="30">
        <v>3.0</v>
      </c>
      <c r="D311" s="50" t="s">
        <v>669</v>
      </c>
      <c r="E311" s="117">
        <v>197692.0</v>
      </c>
      <c r="F311" s="31" t="s">
        <v>28</v>
      </c>
      <c r="G311" s="50" t="s">
        <v>16</v>
      </c>
    </row>
    <row r="312" ht="15.75" customHeight="1">
      <c r="A312" s="30" t="s">
        <v>39</v>
      </c>
      <c r="B312" s="30" t="s">
        <v>23</v>
      </c>
      <c r="C312" s="30">
        <v>4.0</v>
      </c>
      <c r="D312" s="50" t="s">
        <v>47</v>
      </c>
      <c r="E312" s="117">
        <v>187824.0</v>
      </c>
      <c r="F312" s="31" t="s">
        <v>46</v>
      </c>
      <c r="G312" s="50" t="s">
        <v>16</v>
      </c>
    </row>
    <row r="313" ht="15.75" customHeight="1">
      <c r="A313" s="30" t="s">
        <v>39</v>
      </c>
      <c r="B313" s="30" t="s">
        <v>23</v>
      </c>
      <c r="C313" s="30">
        <v>5.0</v>
      </c>
      <c r="D313" s="50" t="s">
        <v>47</v>
      </c>
      <c r="E313" s="117">
        <v>156799.0</v>
      </c>
      <c r="F313" s="31" t="s">
        <v>46</v>
      </c>
      <c r="G313" s="50" t="s">
        <v>16</v>
      </c>
    </row>
    <row r="314" ht="15.75" customHeight="1">
      <c r="A314" s="30" t="s">
        <v>39</v>
      </c>
      <c r="B314" s="30" t="s">
        <v>23</v>
      </c>
      <c r="C314" s="30">
        <v>6.0</v>
      </c>
      <c r="D314" s="50" t="s">
        <v>709</v>
      </c>
      <c r="E314" s="117">
        <v>178395.0</v>
      </c>
      <c r="F314" s="31" t="s">
        <v>102</v>
      </c>
      <c r="G314" s="50" t="s">
        <v>16</v>
      </c>
    </row>
    <row r="315" ht="15.75" customHeight="1">
      <c r="A315" s="30" t="s">
        <v>39</v>
      </c>
      <c r="B315" s="30" t="s">
        <v>23</v>
      </c>
      <c r="C315" s="30">
        <v>7.0</v>
      </c>
      <c r="D315" s="50" t="s">
        <v>667</v>
      </c>
      <c r="E315" s="117">
        <v>199567.0</v>
      </c>
      <c r="F315" s="31" t="s">
        <v>93</v>
      </c>
      <c r="G315" s="50" t="s">
        <v>16</v>
      </c>
    </row>
    <row r="316" ht="15.75" customHeight="1">
      <c r="A316" s="30" t="s">
        <v>39</v>
      </c>
      <c r="B316" s="30" t="s">
        <v>23</v>
      </c>
      <c r="C316" s="30">
        <v>8.0</v>
      </c>
      <c r="D316" s="2" t="s">
        <v>710</v>
      </c>
      <c r="E316" s="117">
        <v>195000.0</v>
      </c>
      <c r="F316" s="31" t="s">
        <v>123</v>
      </c>
      <c r="G316" s="50" t="s">
        <v>16</v>
      </c>
    </row>
    <row r="317" ht="15.75" customHeight="1">
      <c r="A317" s="30" t="s">
        <v>39</v>
      </c>
      <c r="B317" s="30" t="s">
        <v>23</v>
      </c>
      <c r="C317" s="30">
        <v>9.0</v>
      </c>
      <c r="D317" s="138" t="s">
        <v>56</v>
      </c>
      <c r="E317" s="117">
        <v>200000.0</v>
      </c>
      <c r="F317" s="31" t="s">
        <v>55</v>
      </c>
      <c r="G317" s="50" t="s">
        <v>16</v>
      </c>
    </row>
    <row r="318" ht="15.75" customHeight="1">
      <c r="A318" s="30" t="s">
        <v>39</v>
      </c>
      <c r="B318" s="30" t="s">
        <v>23</v>
      </c>
      <c r="C318" s="30">
        <v>10.0</v>
      </c>
      <c r="D318" s="50" t="s">
        <v>47</v>
      </c>
      <c r="E318" s="117">
        <v>197622.0</v>
      </c>
      <c r="F318" s="31" t="s">
        <v>46</v>
      </c>
      <c r="G318" s="50" t="s">
        <v>16</v>
      </c>
    </row>
    <row r="319" ht="15.75" customHeight="1">
      <c r="A319" s="30" t="s">
        <v>42</v>
      </c>
      <c r="B319" s="30" t="s">
        <v>23</v>
      </c>
      <c r="C319" s="30">
        <v>1.0</v>
      </c>
      <c r="D319" s="2" t="s">
        <v>710</v>
      </c>
      <c r="E319" s="117">
        <v>200000.0</v>
      </c>
      <c r="F319" s="31" t="s">
        <v>123</v>
      </c>
      <c r="G319" s="50" t="s">
        <v>16</v>
      </c>
    </row>
    <row r="320" ht="15.75" customHeight="1">
      <c r="A320" s="30" t="s">
        <v>42</v>
      </c>
      <c r="B320" s="30" t="s">
        <v>23</v>
      </c>
      <c r="C320" s="30">
        <v>2.0</v>
      </c>
      <c r="D320" s="50" t="s">
        <v>686</v>
      </c>
      <c r="E320" s="117">
        <v>141627.0</v>
      </c>
      <c r="F320" s="31" t="s">
        <v>28</v>
      </c>
      <c r="G320" s="50" t="s">
        <v>16</v>
      </c>
    </row>
    <row r="321" ht="15.75" customHeight="1">
      <c r="A321" s="30" t="s">
        <v>42</v>
      </c>
      <c r="B321" s="30" t="s">
        <v>23</v>
      </c>
      <c r="C321" s="30">
        <v>3.0</v>
      </c>
      <c r="D321" s="50" t="s">
        <v>667</v>
      </c>
      <c r="E321" s="117">
        <v>161706.0</v>
      </c>
      <c r="F321" s="31" t="s">
        <v>93</v>
      </c>
      <c r="G321" s="50" t="s">
        <v>16</v>
      </c>
    </row>
    <row r="322" ht="15.75" customHeight="1">
      <c r="A322" s="30" t="s">
        <v>42</v>
      </c>
      <c r="B322" s="30" t="s">
        <v>23</v>
      </c>
      <c r="C322" s="30">
        <v>4.0</v>
      </c>
      <c r="D322" s="140" t="s">
        <v>91</v>
      </c>
      <c r="E322" s="117">
        <v>161540.0</v>
      </c>
      <c r="F322" s="31" t="s">
        <v>90</v>
      </c>
      <c r="G322" s="50" t="s">
        <v>16</v>
      </c>
    </row>
    <row r="323" ht="15.75" customHeight="1">
      <c r="A323" s="30" t="s">
        <v>42</v>
      </c>
      <c r="B323" s="30" t="s">
        <v>23</v>
      </c>
      <c r="C323" s="30">
        <v>5.0</v>
      </c>
      <c r="D323" s="50" t="s">
        <v>667</v>
      </c>
      <c r="E323" s="117">
        <v>161500.0</v>
      </c>
      <c r="F323" s="31" t="s">
        <v>93</v>
      </c>
      <c r="G323" s="50" t="s">
        <v>16</v>
      </c>
    </row>
    <row r="324" ht="15.75" customHeight="1">
      <c r="A324" s="30" t="s">
        <v>42</v>
      </c>
      <c r="B324" s="30" t="s">
        <v>23</v>
      </c>
      <c r="C324" s="30">
        <v>6.0</v>
      </c>
      <c r="D324" s="50" t="s">
        <v>47</v>
      </c>
      <c r="E324" s="117">
        <v>197825.0</v>
      </c>
      <c r="F324" s="31" t="s">
        <v>46</v>
      </c>
      <c r="G324" s="50" t="s">
        <v>16</v>
      </c>
    </row>
    <row r="325" ht="15.75" customHeight="1">
      <c r="A325" s="30" t="s">
        <v>42</v>
      </c>
      <c r="B325" s="30" t="s">
        <v>23</v>
      </c>
      <c r="C325" s="30">
        <v>7.0</v>
      </c>
      <c r="D325" s="50" t="s">
        <v>695</v>
      </c>
      <c r="E325" s="117">
        <v>155370.0</v>
      </c>
      <c r="F325" s="31" t="s">
        <v>76</v>
      </c>
      <c r="G325" s="50" t="s">
        <v>16</v>
      </c>
    </row>
    <row r="326" ht="15.75" customHeight="1">
      <c r="A326" s="30" t="s">
        <v>42</v>
      </c>
      <c r="B326" s="30" t="s">
        <v>23</v>
      </c>
      <c r="C326" s="30">
        <v>8.0</v>
      </c>
      <c r="D326" s="50" t="s">
        <v>47</v>
      </c>
      <c r="E326" s="117">
        <v>160090.0</v>
      </c>
      <c r="F326" s="31" t="s">
        <v>46</v>
      </c>
      <c r="G326" s="50" t="s">
        <v>16</v>
      </c>
    </row>
    <row r="327" ht="15.75" customHeight="1">
      <c r="A327" s="30" t="s">
        <v>45</v>
      </c>
      <c r="B327" s="30" t="s">
        <v>23</v>
      </c>
      <c r="C327" s="30">
        <v>1.0</v>
      </c>
      <c r="D327" s="138" t="s">
        <v>670</v>
      </c>
      <c r="E327" s="117">
        <v>200000.0</v>
      </c>
      <c r="F327" s="31" t="s">
        <v>111</v>
      </c>
      <c r="G327" s="50" t="s">
        <v>16</v>
      </c>
    </row>
    <row r="328" ht="15.75" customHeight="1">
      <c r="A328" s="30" t="s">
        <v>45</v>
      </c>
      <c r="B328" s="30" t="s">
        <v>23</v>
      </c>
      <c r="C328" s="30">
        <v>2.0</v>
      </c>
      <c r="D328" s="138" t="s">
        <v>670</v>
      </c>
      <c r="E328" s="117">
        <v>199735.74</v>
      </c>
      <c r="F328" s="31" t="s">
        <v>111</v>
      </c>
      <c r="G328" s="50" t="s">
        <v>16</v>
      </c>
    </row>
    <row r="329" ht="15.75" customHeight="1">
      <c r="A329" s="30" t="s">
        <v>45</v>
      </c>
      <c r="B329" s="30" t="s">
        <v>23</v>
      </c>
      <c r="C329" s="30">
        <v>3.0</v>
      </c>
      <c r="D329" s="125" t="s">
        <v>711</v>
      </c>
      <c r="E329" s="117">
        <v>200000.0</v>
      </c>
      <c r="F329" s="31" t="s">
        <v>123</v>
      </c>
      <c r="G329" s="50" t="s">
        <v>16</v>
      </c>
    </row>
    <row r="330" ht="15.75" customHeight="1">
      <c r="A330" s="30" t="s">
        <v>45</v>
      </c>
      <c r="B330" s="30" t="s">
        <v>23</v>
      </c>
      <c r="C330" s="30">
        <v>4.0</v>
      </c>
      <c r="D330" s="50" t="s">
        <v>712</v>
      </c>
      <c r="E330" s="117">
        <v>199910.0</v>
      </c>
      <c r="F330" s="31" t="s">
        <v>64</v>
      </c>
      <c r="G330" s="50" t="s">
        <v>16</v>
      </c>
    </row>
    <row r="331" ht="15.75" customHeight="1">
      <c r="A331" s="30" t="s">
        <v>45</v>
      </c>
      <c r="B331" s="30" t="s">
        <v>23</v>
      </c>
      <c r="C331" s="30">
        <v>5.0</v>
      </c>
      <c r="D331" s="50" t="s">
        <v>713</v>
      </c>
      <c r="E331" s="117">
        <v>199860.0</v>
      </c>
      <c r="F331" s="31" t="s">
        <v>76</v>
      </c>
      <c r="G331" s="50" t="s">
        <v>16</v>
      </c>
    </row>
    <row r="332" ht="15.75" customHeight="1">
      <c r="A332" s="30" t="s">
        <v>45</v>
      </c>
      <c r="B332" s="30" t="s">
        <v>23</v>
      </c>
      <c r="C332" s="30">
        <v>6.0</v>
      </c>
      <c r="D332" s="125" t="s">
        <v>714</v>
      </c>
      <c r="E332" s="117">
        <v>199938.0</v>
      </c>
      <c r="F332" s="31" t="s">
        <v>123</v>
      </c>
      <c r="G332" s="50" t="s">
        <v>16</v>
      </c>
    </row>
    <row r="333" ht="15.75" customHeight="1">
      <c r="A333" s="30" t="s">
        <v>45</v>
      </c>
      <c r="B333" s="30" t="s">
        <v>23</v>
      </c>
      <c r="C333" s="30">
        <v>7.0</v>
      </c>
      <c r="D333" s="50" t="s">
        <v>667</v>
      </c>
      <c r="E333" s="117">
        <v>199892.0</v>
      </c>
      <c r="F333" s="31" t="s">
        <v>93</v>
      </c>
      <c r="G333" s="50" t="s">
        <v>16</v>
      </c>
    </row>
    <row r="334" ht="15.75" customHeight="1">
      <c r="A334" s="30" t="s">
        <v>45</v>
      </c>
      <c r="B334" s="30" t="s">
        <v>23</v>
      </c>
      <c r="C334" s="30">
        <v>8.0</v>
      </c>
      <c r="D334" s="50" t="s">
        <v>667</v>
      </c>
      <c r="E334" s="117">
        <v>199399.0</v>
      </c>
      <c r="F334" s="31" t="s">
        <v>93</v>
      </c>
      <c r="G334" s="50" t="s">
        <v>16</v>
      </c>
    </row>
    <row r="335" ht="15.75" customHeight="1">
      <c r="A335" s="30" t="s">
        <v>45</v>
      </c>
      <c r="B335" s="30" t="s">
        <v>23</v>
      </c>
      <c r="C335" s="30">
        <v>9.0</v>
      </c>
      <c r="D335" s="138" t="s">
        <v>715</v>
      </c>
      <c r="E335" s="117">
        <v>200000.0</v>
      </c>
      <c r="F335" s="31" t="s">
        <v>114</v>
      </c>
      <c r="G335" s="50" t="s">
        <v>16</v>
      </c>
    </row>
    <row r="336" ht="15.75" customHeight="1">
      <c r="A336" s="30" t="s">
        <v>45</v>
      </c>
      <c r="B336" s="30" t="s">
        <v>23</v>
      </c>
      <c r="C336" s="30">
        <v>10.0</v>
      </c>
      <c r="D336" s="138" t="s">
        <v>41</v>
      </c>
      <c r="E336" s="117">
        <v>200000.0</v>
      </c>
      <c r="F336" s="31" t="s">
        <v>40</v>
      </c>
      <c r="G336" s="50" t="s">
        <v>16</v>
      </c>
    </row>
    <row r="337" ht="15.75" customHeight="1">
      <c r="A337" s="30" t="s">
        <v>48</v>
      </c>
      <c r="B337" s="30" t="s">
        <v>23</v>
      </c>
      <c r="C337" s="30">
        <v>1.0</v>
      </c>
      <c r="D337" s="138" t="s">
        <v>62</v>
      </c>
      <c r="E337" s="117">
        <v>105000.0</v>
      </c>
      <c r="F337" s="31" t="s">
        <v>61</v>
      </c>
      <c r="G337" s="50" t="s">
        <v>16</v>
      </c>
    </row>
    <row r="338" ht="15.75" customHeight="1">
      <c r="A338" s="30" t="s">
        <v>48</v>
      </c>
      <c r="B338" s="30" t="s">
        <v>23</v>
      </c>
      <c r="C338" s="30">
        <v>2.0</v>
      </c>
      <c r="D338" s="140" t="s">
        <v>97</v>
      </c>
      <c r="E338" s="117">
        <v>149788.0</v>
      </c>
      <c r="F338" s="31" t="s">
        <v>96</v>
      </c>
      <c r="G338" s="50" t="s">
        <v>16</v>
      </c>
    </row>
    <row r="339" ht="15.75" customHeight="1">
      <c r="A339" s="30" t="s">
        <v>48</v>
      </c>
      <c r="B339" s="30" t="s">
        <v>23</v>
      </c>
      <c r="C339" s="30">
        <v>3.0</v>
      </c>
      <c r="D339" s="50" t="s">
        <v>47</v>
      </c>
      <c r="E339" s="117">
        <v>127811.0</v>
      </c>
      <c r="F339" s="31" t="s">
        <v>46</v>
      </c>
      <c r="G339" s="50" t="s">
        <v>16</v>
      </c>
    </row>
    <row r="340" ht="15.75" customHeight="1">
      <c r="A340" s="30" t="s">
        <v>48</v>
      </c>
      <c r="B340" s="30" t="s">
        <v>23</v>
      </c>
      <c r="C340" s="30">
        <v>4.0</v>
      </c>
      <c r="D340" s="50" t="s">
        <v>709</v>
      </c>
      <c r="E340" s="117">
        <v>122453.0</v>
      </c>
      <c r="F340" s="31" t="s">
        <v>102</v>
      </c>
      <c r="G340" s="50" t="s">
        <v>16</v>
      </c>
    </row>
    <row r="341" ht="15.75" customHeight="1">
      <c r="A341" s="30" t="s">
        <v>48</v>
      </c>
      <c r="B341" s="30" t="s">
        <v>23</v>
      </c>
      <c r="C341" s="30">
        <v>5.0</v>
      </c>
      <c r="D341" s="50" t="s">
        <v>716</v>
      </c>
      <c r="E341" s="117">
        <v>134010.0</v>
      </c>
      <c r="F341" s="31" t="s">
        <v>28</v>
      </c>
      <c r="G341" s="50" t="s">
        <v>16</v>
      </c>
    </row>
    <row r="342" ht="15.75" customHeight="1">
      <c r="A342" s="30" t="s">
        <v>48</v>
      </c>
      <c r="B342" s="30" t="s">
        <v>23</v>
      </c>
      <c r="C342" s="30">
        <v>6.0</v>
      </c>
      <c r="D342" s="50" t="s">
        <v>709</v>
      </c>
      <c r="E342" s="117">
        <v>122267.0</v>
      </c>
      <c r="F342" s="31" t="s">
        <v>102</v>
      </c>
      <c r="G342" s="50" t="s">
        <v>16</v>
      </c>
    </row>
    <row r="343" ht="15.75" customHeight="1">
      <c r="A343" s="30" t="s">
        <v>48</v>
      </c>
      <c r="B343" s="30" t="s">
        <v>23</v>
      </c>
      <c r="C343" s="30">
        <v>7.0</v>
      </c>
      <c r="D343" s="50" t="s">
        <v>47</v>
      </c>
      <c r="E343" s="117">
        <v>110055.0</v>
      </c>
      <c r="F343" s="31" t="s">
        <v>46</v>
      </c>
      <c r="G343" s="50" t="s">
        <v>16</v>
      </c>
    </row>
    <row r="344" ht="15.75" customHeight="1">
      <c r="A344" s="30" t="s">
        <v>48</v>
      </c>
      <c r="B344" s="30" t="s">
        <v>23</v>
      </c>
      <c r="C344" s="30">
        <v>8.0</v>
      </c>
      <c r="D344" s="50" t="s">
        <v>670</v>
      </c>
      <c r="E344" s="117">
        <v>99117.0</v>
      </c>
      <c r="F344" s="31" t="s">
        <v>111</v>
      </c>
      <c r="G344" s="50" t="s">
        <v>16</v>
      </c>
    </row>
    <row r="345" ht="15.75" customHeight="1">
      <c r="A345" s="30" t="s">
        <v>48</v>
      </c>
      <c r="B345" s="30" t="s">
        <v>23</v>
      </c>
      <c r="C345" s="30">
        <v>9.0</v>
      </c>
      <c r="D345" s="50" t="s">
        <v>667</v>
      </c>
      <c r="E345" s="117">
        <v>77221.0</v>
      </c>
      <c r="F345" s="31" t="s">
        <v>93</v>
      </c>
      <c r="G345" s="50" t="s">
        <v>16</v>
      </c>
    </row>
    <row r="346" ht="15.75" customHeight="1">
      <c r="A346" s="30" t="s">
        <v>48</v>
      </c>
      <c r="B346" s="30" t="s">
        <v>23</v>
      </c>
      <c r="C346" s="30">
        <v>10.0</v>
      </c>
      <c r="D346" s="2" t="s">
        <v>710</v>
      </c>
      <c r="E346" s="117">
        <v>200000.0</v>
      </c>
      <c r="F346" s="31" t="s">
        <v>123</v>
      </c>
      <c r="G346" s="50" t="s">
        <v>16</v>
      </c>
    </row>
    <row r="347" ht="15.75" customHeight="1">
      <c r="A347" s="30" t="s">
        <v>51</v>
      </c>
      <c r="B347" s="30" t="s">
        <v>23</v>
      </c>
      <c r="C347" s="30">
        <v>1.0</v>
      </c>
      <c r="D347" s="138" t="s">
        <v>38</v>
      </c>
      <c r="E347" s="117">
        <v>142585.0</v>
      </c>
      <c r="F347" s="31" t="s">
        <v>37</v>
      </c>
      <c r="G347" s="50" t="s">
        <v>16</v>
      </c>
    </row>
    <row r="348" ht="15.75" customHeight="1">
      <c r="A348" s="30" t="s">
        <v>51</v>
      </c>
      <c r="B348" s="30" t="s">
        <v>23</v>
      </c>
      <c r="C348" s="30">
        <v>2.0</v>
      </c>
      <c r="D348" s="50" t="s">
        <v>47</v>
      </c>
      <c r="E348" s="117">
        <v>123628.0</v>
      </c>
      <c r="F348" s="31" t="s">
        <v>46</v>
      </c>
      <c r="G348" s="50" t="s">
        <v>16</v>
      </c>
    </row>
    <row r="349" ht="15.75" customHeight="1">
      <c r="A349" s="30" t="s">
        <v>51</v>
      </c>
      <c r="B349" s="30" t="s">
        <v>23</v>
      </c>
      <c r="C349" s="30">
        <v>3.0</v>
      </c>
      <c r="D349" s="50" t="s">
        <v>709</v>
      </c>
      <c r="E349" s="117">
        <v>122414.0</v>
      </c>
      <c r="F349" s="31" t="s">
        <v>102</v>
      </c>
      <c r="G349" s="50" t="s">
        <v>16</v>
      </c>
    </row>
    <row r="350" ht="15.75" customHeight="1">
      <c r="A350" s="30" t="s">
        <v>51</v>
      </c>
      <c r="B350" s="30" t="s">
        <v>23</v>
      </c>
      <c r="C350" s="30">
        <v>4.0</v>
      </c>
      <c r="D350" s="50" t="s">
        <v>686</v>
      </c>
      <c r="E350" s="117">
        <v>131972.0</v>
      </c>
      <c r="F350" s="31" t="s">
        <v>28</v>
      </c>
      <c r="G350" s="50" t="s">
        <v>16</v>
      </c>
    </row>
    <row r="351" ht="15.75" customHeight="1">
      <c r="A351" s="30" t="s">
        <v>51</v>
      </c>
      <c r="B351" s="30" t="s">
        <v>23</v>
      </c>
      <c r="C351" s="30">
        <v>5.0</v>
      </c>
      <c r="D351" s="50" t="s">
        <v>47</v>
      </c>
      <c r="E351" s="117">
        <v>122628.0</v>
      </c>
      <c r="F351" s="31" t="s">
        <v>46</v>
      </c>
      <c r="G351" s="50" t="s">
        <v>16</v>
      </c>
    </row>
    <row r="352" ht="15.75" customHeight="1">
      <c r="A352" s="30" t="s">
        <v>51</v>
      </c>
      <c r="B352" s="30" t="s">
        <v>23</v>
      </c>
      <c r="C352" s="30">
        <v>6.0</v>
      </c>
      <c r="D352" s="50" t="s">
        <v>65</v>
      </c>
      <c r="E352" s="117">
        <v>155760.0</v>
      </c>
      <c r="F352" s="31" t="s">
        <v>64</v>
      </c>
      <c r="G352" s="50" t="s">
        <v>16</v>
      </c>
    </row>
    <row r="353" ht="15.75" customHeight="1">
      <c r="A353" s="30" t="s">
        <v>51</v>
      </c>
      <c r="B353" s="30" t="s">
        <v>23</v>
      </c>
      <c r="C353" s="30">
        <v>7.0</v>
      </c>
      <c r="D353" s="50" t="s">
        <v>695</v>
      </c>
      <c r="E353" s="117">
        <v>155808.0</v>
      </c>
      <c r="F353" s="31" t="s">
        <v>76</v>
      </c>
      <c r="G353" s="50" t="s">
        <v>16</v>
      </c>
    </row>
    <row r="354" ht="15.75" customHeight="1">
      <c r="A354" s="30" t="s">
        <v>51</v>
      </c>
      <c r="B354" s="30" t="s">
        <v>23</v>
      </c>
      <c r="C354" s="30">
        <v>8.0</v>
      </c>
      <c r="D354" s="50" t="s">
        <v>667</v>
      </c>
      <c r="E354" s="117">
        <v>155716.0</v>
      </c>
      <c r="F354" s="31" t="s">
        <v>93</v>
      </c>
      <c r="G354" s="50" t="s">
        <v>16</v>
      </c>
    </row>
    <row r="355" ht="15.75" customHeight="1">
      <c r="A355" s="30" t="s">
        <v>51</v>
      </c>
      <c r="B355" s="30" t="s">
        <v>23</v>
      </c>
      <c r="C355" s="30">
        <v>9.0</v>
      </c>
      <c r="D355" s="2" t="s">
        <v>710</v>
      </c>
      <c r="E355" s="117">
        <v>200000.0</v>
      </c>
      <c r="F355" s="31" t="s">
        <v>123</v>
      </c>
      <c r="G355" s="50" t="s">
        <v>16</v>
      </c>
    </row>
    <row r="356" ht="15.75" customHeight="1">
      <c r="A356" s="30" t="s">
        <v>54</v>
      </c>
      <c r="B356" s="30" t="s">
        <v>23</v>
      </c>
      <c r="C356" s="30">
        <v>1.0</v>
      </c>
      <c r="D356" s="50" t="s">
        <v>47</v>
      </c>
      <c r="E356" s="117">
        <v>133272.0</v>
      </c>
      <c r="F356" s="31" t="s">
        <v>46</v>
      </c>
      <c r="G356" s="50" t="s">
        <v>16</v>
      </c>
    </row>
    <row r="357" ht="15.75" customHeight="1">
      <c r="A357" s="30" t="s">
        <v>54</v>
      </c>
      <c r="B357" s="30" t="s">
        <v>23</v>
      </c>
      <c r="C357" s="30">
        <v>2.0</v>
      </c>
      <c r="D357" s="50" t="s">
        <v>667</v>
      </c>
      <c r="E357" s="117">
        <v>173718.0</v>
      </c>
      <c r="F357" s="31" t="s">
        <v>93</v>
      </c>
      <c r="G357" s="50" t="s">
        <v>16</v>
      </c>
    </row>
    <row r="358" ht="15.75" customHeight="1">
      <c r="A358" s="30" t="s">
        <v>54</v>
      </c>
      <c r="B358" s="30" t="s">
        <v>23</v>
      </c>
      <c r="C358" s="30">
        <v>3.0</v>
      </c>
      <c r="D358" s="50" t="s">
        <v>47</v>
      </c>
      <c r="E358" s="117">
        <v>133909.0</v>
      </c>
      <c r="F358" s="31" t="s">
        <v>46</v>
      </c>
      <c r="G358" s="50" t="s">
        <v>16</v>
      </c>
    </row>
    <row r="359" ht="15.75" customHeight="1">
      <c r="A359" s="30" t="s">
        <v>54</v>
      </c>
      <c r="B359" s="30" t="s">
        <v>23</v>
      </c>
      <c r="C359" s="30">
        <v>4.0</v>
      </c>
      <c r="D359" s="50" t="s">
        <v>667</v>
      </c>
      <c r="E359" s="117">
        <v>134064.0</v>
      </c>
      <c r="F359" s="31" t="s">
        <v>93</v>
      </c>
      <c r="G359" s="50" t="s">
        <v>16</v>
      </c>
    </row>
    <row r="360" ht="15.75" customHeight="1">
      <c r="A360" s="30" t="s">
        <v>54</v>
      </c>
      <c r="B360" s="30" t="s">
        <v>23</v>
      </c>
      <c r="C360" s="30">
        <v>5.0</v>
      </c>
      <c r="D360" s="2" t="s">
        <v>710</v>
      </c>
      <c r="E360" s="117">
        <v>100000.0</v>
      </c>
      <c r="F360" s="31" t="s">
        <v>123</v>
      </c>
      <c r="G360" s="50" t="s">
        <v>16</v>
      </c>
    </row>
    <row r="361" ht="15.75" customHeight="1">
      <c r="A361" s="30" t="s">
        <v>54</v>
      </c>
      <c r="B361" s="30" t="s">
        <v>23</v>
      </c>
      <c r="C361" s="30">
        <v>6.0</v>
      </c>
      <c r="D361" s="2" t="s">
        <v>710</v>
      </c>
      <c r="E361" s="117">
        <v>200000.0</v>
      </c>
      <c r="F361" s="31" t="s">
        <v>123</v>
      </c>
      <c r="G361" s="50" t="s">
        <v>16</v>
      </c>
    </row>
    <row r="362" ht="15.75" customHeight="1">
      <c r="A362" s="30" t="s">
        <v>54</v>
      </c>
      <c r="B362" s="30" t="s">
        <v>23</v>
      </c>
      <c r="C362" s="30">
        <v>7.0</v>
      </c>
      <c r="D362" s="50" t="s">
        <v>672</v>
      </c>
      <c r="E362" s="117">
        <v>200000.0</v>
      </c>
      <c r="F362" s="31" t="s">
        <v>31</v>
      </c>
      <c r="G362" s="50" t="s">
        <v>16</v>
      </c>
    </row>
    <row r="363" ht="15.75" customHeight="1">
      <c r="A363" s="30" t="s">
        <v>54</v>
      </c>
      <c r="B363" s="30" t="s">
        <v>23</v>
      </c>
      <c r="C363" s="30">
        <v>8.0</v>
      </c>
      <c r="D363" s="50" t="s">
        <v>667</v>
      </c>
      <c r="E363" s="117">
        <v>199918.32</v>
      </c>
      <c r="F363" s="31" t="s">
        <v>93</v>
      </c>
      <c r="G363" s="50" t="s">
        <v>16</v>
      </c>
    </row>
    <row r="364" ht="15.75" customHeight="1">
      <c r="A364" s="30" t="s">
        <v>54</v>
      </c>
      <c r="B364" s="30" t="s">
        <v>23</v>
      </c>
      <c r="C364" s="30">
        <v>9.0</v>
      </c>
      <c r="D364" s="50" t="s">
        <v>71</v>
      </c>
      <c r="E364" s="117">
        <v>129950.0</v>
      </c>
      <c r="F364" s="31" t="s">
        <v>70</v>
      </c>
      <c r="G364" s="50" t="s">
        <v>16</v>
      </c>
    </row>
    <row r="365" ht="15.75" customHeight="1">
      <c r="A365" s="30" t="s">
        <v>54</v>
      </c>
      <c r="B365" s="30" t="s">
        <v>23</v>
      </c>
      <c r="C365" s="30">
        <v>10.0</v>
      </c>
      <c r="D365" s="50" t="s">
        <v>71</v>
      </c>
      <c r="E365" s="117">
        <v>128910.0</v>
      </c>
      <c r="F365" s="31" t="s">
        <v>70</v>
      </c>
      <c r="G365" s="50" t="s">
        <v>16</v>
      </c>
    </row>
    <row r="366" ht="15.75" customHeight="1">
      <c r="A366" s="30" t="s">
        <v>54</v>
      </c>
      <c r="B366" s="30" t="s">
        <v>23</v>
      </c>
      <c r="C366" s="30">
        <v>11.0</v>
      </c>
      <c r="D366" s="2" t="s">
        <v>710</v>
      </c>
      <c r="E366" s="117">
        <v>100000.0</v>
      </c>
      <c r="F366" s="31" t="s">
        <v>123</v>
      </c>
      <c r="G366" s="50" t="s">
        <v>16</v>
      </c>
    </row>
    <row r="367" ht="15.75" customHeight="1">
      <c r="A367" s="30" t="s">
        <v>57</v>
      </c>
      <c r="B367" s="30" t="s">
        <v>23</v>
      </c>
      <c r="C367" s="30">
        <v>1.0</v>
      </c>
      <c r="D367" s="138" t="s">
        <v>109</v>
      </c>
      <c r="E367" s="117">
        <v>157899.0</v>
      </c>
      <c r="F367" s="31" t="s">
        <v>108</v>
      </c>
      <c r="G367" s="50" t="s">
        <v>16</v>
      </c>
    </row>
    <row r="368" ht="15.75" customHeight="1">
      <c r="A368" s="30" t="s">
        <v>57</v>
      </c>
      <c r="B368" s="30" t="s">
        <v>23</v>
      </c>
      <c r="C368" s="30">
        <v>2.0</v>
      </c>
      <c r="D368" s="140" t="s">
        <v>97</v>
      </c>
      <c r="E368" s="117">
        <v>148314.0</v>
      </c>
      <c r="F368" s="31" t="s">
        <v>96</v>
      </c>
      <c r="G368" s="50" t="s">
        <v>16</v>
      </c>
    </row>
    <row r="369" ht="15.75" customHeight="1">
      <c r="A369" s="30" t="s">
        <v>57</v>
      </c>
      <c r="B369" s="30" t="s">
        <v>23</v>
      </c>
      <c r="C369" s="30">
        <v>3.0</v>
      </c>
      <c r="D369" s="50" t="s">
        <v>47</v>
      </c>
      <c r="E369" s="117">
        <v>120581.0</v>
      </c>
      <c r="F369" s="31" t="s">
        <v>46</v>
      </c>
      <c r="G369" s="50" t="s">
        <v>16</v>
      </c>
    </row>
    <row r="370" ht="15.75" customHeight="1">
      <c r="A370" s="30" t="s">
        <v>57</v>
      </c>
      <c r="B370" s="30" t="s">
        <v>23</v>
      </c>
      <c r="C370" s="30">
        <v>4.0</v>
      </c>
      <c r="D370" s="50" t="s">
        <v>686</v>
      </c>
      <c r="E370" s="117">
        <v>131919.0</v>
      </c>
      <c r="F370" s="31" t="s">
        <v>28</v>
      </c>
      <c r="G370" s="50" t="s">
        <v>16</v>
      </c>
    </row>
    <row r="371" ht="15.75" customHeight="1">
      <c r="A371" s="30" t="s">
        <v>57</v>
      </c>
      <c r="B371" s="30" t="s">
        <v>23</v>
      </c>
      <c r="C371" s="30">
        <v>5.0</v>
      </c>
      <c r="D371" s="50" t="s">
        <v>695</v>
      </c>
      <c r="E371" s="117">
        <v>148315.0</v>
      </c>
      <c r="F371" s="31" t="s">
        <v>76</v>
      </c>
      <c r="G371" s="50" t="s">
        <v>16</v>
      </c>
    </row>
    <row r="372" ht="15.75" customHeight="1">
      <c r="A372" s="30" t="s">
        <v>57</v>
      </c>
      <c r="B372" s="30" t="s">
        <v>23</v>
      </c>
      <c r="C372" s="30">
        <v>6.0</v>
      </c>
      <c r="D372" s="50" t="s">
        <v>695</v>
      </c>
      <c r="E372" s="117">
        <v>177789.0</v>
      </c>
      <c r="F372" s="31" t="s">
        <v>76</v>
      </c>
      <c r="G372" s="50" t="s">
        <v>16</v>
      </c>
    </row>
    <row r="373" ht="15.75" customHeight="1">
      <c r="A373" s="30" t="s">
        <v>57</v>
      </c>
      <c r="B373" s="30" t="s">
        <v>23</v>
      </c>
      <c r="C373" s="30">
        <v>7.0</v>
      </c>
      <c r="D373" s="138" t="s">
        <v>717</v>
      </c>
      <c r="E373" s="117">
        <v>145729.0</v>
      </c>
      <c r="F373" s="31" t="s">
        <v>96</v>
      </c>
      <c r="G373" s="50" t="s">
        <v>16</v>
      </c>
    </row>
    <row r="374" ht="15.75" customHeight="1">
      <c r="A374" s="30" t="s">
        <v>57</v>
      </c>
      <c r="B374" s="30" t="s">
        <v>23</v>
      </c>
      <c r="C374" s="30">
        <v>8.0</v>
      </c>
      <c r="D374" s="2" t="s">
        <v>710</v>
      </c>
      <c r="E374" s="117">
        <v>200000.0</v>
      </c>
      <c r="F374" s="31" t="s">
        <v>123</v>
      </c>
      <c r="G374" s="50" t="s">
        <v>16</v>
      </c>
    </row>
    <row r="375" ht="15.75" customHeight="1">
      <c r="A375" s="30" t="s">
        <v>57</v>
      </c>
      <c r="B375" s="30" t="s">
        <v>23</v>
      </c>
      <c r="C375" s="30">
        <v>9.0</v>
      </c>
      <c r="D375" s="138" t="s">
        <v>82</v>
      </c>
      <c r="E375" s="117">
        <v>197597.0</v>
      </c>
      <c r="F375" s="31" t="s">
        <v>81</v>
      </c>
      <c r="G375" s="50" t="s">
        <v>16</v>
      </c>
    </row>
    <row r="376" ht="15.75" customHeight="1">
      <c r="A376" s="30" t="s">
        <v>60</v>
      </c>
      <c r="B376" s="30" t="s">
        <v>23</v>
      </c>
      <c r="C376" s="30">
        <v>1.0</v>
      </c>
      <c r="D376" s="50" t="s">
        <v>47</v>
      </c>
      <c r="E376" s="117">
        <v>123242.0</v>
      </c>
      <c r="F376" s="31" t="s">
        <v>46</v>
      </c>
      <c r="G376" s="50" t="s">
        <v>16</v>
      </c>
    </row>
    <row r="377" ht="15.75" customHeight="1">
      <c r="A377" s="30" t="s">
        <v>60</v>
      </c>
      <c r="B377" s="30" t="s">
        <v>23</v>
      </c>
      <c r="C377" s="30">
        <v>2.0</v>
      </c>
      <c r="D377" s="138" t="s">
        <v>82</v>
      </c>
      <c r="E377" s="117">
        <v>200000.0</v>
      </c>
      <c r="F377" s="31" t="s">
        <v>81</v>
      </c>
      <c r="G377" s="50" t="s">
        <v>16</v>
      </c>
    </row>
    <row r="378" ht="15.75" customHeight="1">
      <c r="A378" s="30" t="s">
        <v>60</v>
      </c>
      <c r="B378" s="30" t="s">
        <v>23</v>
      </c>
      <c r="C378" s="30">
        <v>3.0</v>
      </c>
      <c r="D378" s="50" t="s">
        <v>718</v>
      </c>
      <c r="E378" s="117">
        <v>148241.0</v>
      </c>
      <c r="F378" s="31" t="s">
        <v>70</v>
      </c>
      <c r="G378" s="50" t="s">
        <v>16</v>
      </c>
    </row>
    <row r="379" ht="15.75" customHeight="1">
      <c r="A379" s="30" t="s">
        <v>60</v>
      </c>
      <c r="B379" s="30" t="s">
        <v>23</v>
      </c>
      <c r="C379" s="30">
        <v>4.0</v>
      </c>
      <c r="D379" s="2" t="s">
        <v>710</v>
      </c>
      <c r="E379" s="117">
        <v>200000.0</v>
      </c>
      <c r="F379" s="31" t="s">
        <v>123</v>
      </c>
      <c r="G379" s="50" t="s">
        <v>16</v>
      </c>
    </row>
    <row r="380" ht="15.75" customHeight="1">
      <c r="A380" s="30" t="s">
        <v>60</v>
      </c>
      <c r="B380" s="30" t="s">
        <v>23</v>
      </c>
      <c r="C380" s="30">
        <v>5.0</v>
      </c>
      <c r="D380" s="138" t="s">
        <v>719</v>
      </c>
      <c r="E380" s="117">
        <v>199918.0</v>
      </c>
      <c r="F380" s="31" t="s">
        <v>123</v>
      </c>
      <c r="G380" s="50" t="s">
        <v>16</v>
      </c>
    </row>
    <row r="381" ht="15.75" customHeight="1">
      <c r="A381" s="30" t="s">
        <v>60</v>
      </c>
      <c r="B381" s="30" t="s">
        <v>23</v>
      </c>
      <c r="C381" s="30">
        <v>6.0</v>
      </c>
      <c r="D381" s="125" t="s">
        <v>714</v>
      </c>
      <c r="E381" s="117">
        <v>199357.0</v>
      </c>
      <c r="F381" s="31" t="s">
        <v>123</v>
      </c>
      <c r="G381" s="50" t="s">
        <v>16</v>
      </c>
    </row>
    <row r="382" ht="15.75" customHeight="1">
      <c r="A382" s="30" t="s">
        <v>60</v>
      </c>
      <c r="B382" s="30" t="s">
        <v>23</v>
      </c>
      <c r="C382" s="30">
        <v>7.0</v>
      </c>
      <c r="D382" s="138" t="s">
        <v>82</v>
      </c>
      <c r="E382" s="117">
        <v>179230.0</v>
      </c>
      <c r="F382" s="31" t="s">
        <v>81</v>
      </c>
      <c r="G382" s="50" t="s">
        <v>16</v>
      </c>
    </row>
    <row r="383" ht="15.75" customHeight="1">
      <c r="A383" s="30" t="s">
        <v>60</v>
      </c>
      <c r="B383" s="30" t="s">
        <v>23</v>
      </c>
      <c r="C383" s="30">
        <v>8.0</v>
      </c>
      <c r="D383" s="50" t="s">
        <v>47</v>
      </c>
      <c r="E383" s="117">
        <v>199064.0</v>
      </c>
      <c r="F383" s="31" t="s">
        <v>46</v>
      </c>
      <c r="G383" s="50" t="s">
        <v>16</v>
      </c>
    </row>
    <row r="384" ht="15.75" customHeight="1">
      <c r="A384" s="30" t="s">
        <v>63</v>
      </c>
      <c r="B384" s="30" t="s">
        <v>23</v>
      </c>
      <c r="C384" s="30">
        <v>1.0</v>
      </c>
      <c r="D384" s="138" t="s">
        <v>720</v>
      </c>
      <c r="E384" s="117">
        <v>199350.0</v>
      </c>
      <c r="F384" s="31" t="s">
        <v>123</v>
      </c>
      <c r="G384" s="50" t="s">
        <v>16</v>
      </c>
    </row>
    <row r="385" ht="15.75" customHeight="1">
      <c r="A385" s="30" t="s">
        <v>63</v>
      </c>
      <c r="B385" s="30" t="s">
        <v>23</v>
      </c>
      <c r="C385" s="30">
        <v>2.0</v>
      </c>
      <c r="D385" s="50" t="s">
        <v>31</v>
      </c>
      <c r="E385" s="117">
        <v>198987.75</v>
      </c>
      <c r="F385" s="31" t="s">
        <v>31</v>
      </c>
      <c r="G385" s="50" t="s">
        <v>16</v>
      </c>
    </row>
    <row r="386" ht="15.75" customHeight="1">
      <c r="A386" s="30" t="s">
        <v>63</v>
      </c>
      <c r="B386" s="30" t="s">
        <v>23</v>
      </c>
      <c r="C386" s="30">
        <v>3.0</v>
      </c>
      <c r="D386" s="50" t="s">
        <v>109</v>
      </c>
      <c r="E386" s="117">
        <v>135605.0</v>
      </c>
      <c r="F386" s="31" t="s">
        <v>108</v>
      </c>
      <c r="G386" s="50" t="s">
        <v>16</v>
      </c>
    </row>
    <row r="387" ht="15.75" customHeight="1">
      <c r="A387" s="30" t="s">
        <v>63</v>
      </c>
      <c r="B387" s="30" t="s">
        <v>23</v>
      </c>
      <c r="C387" s="30">
        <v>4.0</v>
      </c>
      <c r="D387" s="140" t="s">
        <v>91</v>
      </c>
      <c r="E387" s="117">
        <v>144076.0</v>
      </c>
      <c r="F387" s="31" t="s">
        <v>90</v>
      </c>
      <c r="G387" s="50" t="s">
        <v>16</v>
      </c>
    </row>
    <row r="388" ht="15.75" customHeight="1">
      <c r="A388" s="30" t="s">
        <v>63</v>
      </c>
      <c r="B388" s="30" t="s">
        <v>23</v>
      </c>
      <c r="C388" s="30">
        <v>5.0</v>
      </c>
      <c r="D388" s="50" t="s">
        <v>669</v>
      </c>
      <c r="E388" s="117">
        <v>131103.0</v>
      </c>
      <c r="F388" s="31" t="s">
        <v>28</v>
      </c>
      <c r="G388" s="50" t="s">
        <v>16</v>
      </c>
    </row>
    <row r="389" ht="15.75" customHeight="1">
      <c r="A389" s="30" t="s">
        <v>63</v>
      </c>
      <c r="B389" s="30" t="s">
        <v>23</v>
      </c>
      <c r="C389" s="30">
        <v>6.0</v>
      </c>
      <c r="D389" s="50" t="s">
        <v>711</v>
      </c>
      <c r="E389" s="117">
        <v>195500.0</v>
      </c>
      <c r="F389" s="31" t="s">
        <v>123</v>
      </c>
      <c r="G389" s="50" t="s">
        <v>16</v>
      </c>
    </row>
    <row r="390" ht="15.75" customHeight="1">
      <c r="A390" s="30" t="s">
        <v>63</v>
      </c>
      <c r="B390" s="30" t="s">
        <v>23</v>
      </c>
      <c r="C390" s="30">
        <v>7.0</v>
      </c>
      <c r="D390" s="50" t="s">
        <v>673</v>
      </c>
      <c r="E390" s="117">
        <v>200000.0</v>
      </c>
      <c r="F390" s="31" t="s">
        <v>114</v>
      </c>
      <c r="G390" s="50" t="s">
        <v>16</v>
      </c>
    </row>
    <row r="391" ht="15.75" customHeight="1">
      <c r="A391" s="30" t="s">
        <v>63</v>
      </c>
      <c r="B391" s="30" t="s">
        <v>23</v>
      </c>
      <c r="C391" s="30">
        <v>8.0</v>
      </c>
      <c r="D391" s="50" t="s">
        <v>673</v>
      </c>
      <c r="E391" s="117">
        <v>200000.0</v>
      </c>
      <c r="F391" s="31" t="s">
        <v>114</v>
      </c>
      <c r="G391" s="50" t="s">
        <v>16</v>
      </c>
    </row>
    <row r="392" ht="15.75" customHeight="1">
      <c r="A392" s="30" t="s">
        <v>63</v>
      </c>
      <c r="B392" s="30" t="s">
        <v>23</v>
      </c>
      <c r="C392" s="30">
        <v>9.0</v>
      </c>
      <c r="D392" s="50" t="s">
        <v>667</v>
      </c>
      <c r="E392" s="117">
        <v>199618.0</v>
      </c>
      <c r="F392" s="31" t="s">
        <v>93</v>
      </c>
      <c r="G392" s="50" t="s">
        <v>16</v>
      </c>
    </row>
    <row r="393" ht="15.75" customHeight="1">
      <c r="A393" s="30" t="s">
        <v>63</v>
      </c>
      <c r="B393" s="30" t="s">
        <v>23</v>
      </c>
      <c r="C393" s="30">
        <v>10.0</v>
      </c>
      <c r="D393" s="50" t="s">
        <v>667</v>
      </c>
      <c r="E393" s="117">
        <v>199618.0</v>
      </c>
      <c r="F393" s="31" t="s">
        <v>93</v>
      </c>
      <c r="G393" s="50" t="s">
        <v>16</v>
      </c>
    </row>
    <row r="394" ht="15.75" customHeight="1">
      <c r="A394" s="30" t="s">
        <v>66</v>
      </c>
      <c r="B394" s="30" t="s">
        <v>23</v>
      </c>
      <c r="C394" s="30">
        <v>1.0</v>
      </c>
      <c r="D394" s="50" t="s">
        <v>721</v>
      </c>
      <c r="E394" s="117">
        <v>199316.0</v>
      </c>
      <c r="F394" s="31" t="s">
        <v>123</v>
      </c>
      <c r="G394" s="50" t="s">
        <v>16</v>
      </c>
    </row>
    <row r="395" ht="15.75" customHeight="1">
      <c r="A395" s="30" t="s">
        <v>66</v>
      </c>
      <c r="B395" s="30" t="s">
        <v>23</v>
      </c>
      <c r="C395" s="30">
        <v>2.0</v>
      </c>
      <c r="D395" s="50" t="s">
        <v>721</v>
      </c>
      <c r="E395" s="117">
        <v>199947.552</v>
      </c>
      <c r="F395" s="31" t="s">
        <v>123</v>
      </c>
      <c r="G395" s="50" t="s">
        <v>16</v>
      </c>
    </row>
    <row r="396" ht="15.75" customHeight="1">
      <c r="A396" s="30" t="s">
        <v>66</v>
      </c>
      <c r="B396" s="30" t="s">
        <v>23</v>
      </c>
      <c r="C396" s="30">
        <v>3.0</v>
      </c>
      <c r="D396" s="50" t="s">
        <v>47</v>
      </c>
      <c r="E396" s="117">
        <v>199950.0</v>
      </c>
      <c r="F396" s="31" t="s">
        <v>46</v>
      </c>
      <c r="G396" s="50" t="s">
        <v>16</v>
      </c>
    </row>
    <row r="397" ht="15.75" customHeight="1">
      <c r="A397" s="30" t="s">
        <v>66</v>
      </c>
      <c r="B397" s="30" t="s">
        <v>23</v>
      </c>
      <c r="C397" s="30">
        <v>4.0</v>
      </c>
      <c r="D397" s="50" t="s">
        <v>711</v>
      </c>
      <c r="E397" s="117">
        <v>195500.0</v>
      </c>
      <c r="F397" s="31" t="s">
        <v>123</v>
      </c>
      <c r="G397" s="50" t="s">
        <v>16</v>
      </c>
    </row>
    <row r="398" ht="15.75" customHeight="1">
      <c r="A398" s="30" t="s">
        <v>66</v>
      </c>
      <c r="B398" s="30" t="s">
        <v>23</v>
      </c>
      <c r="C398" s="30">
        <v>5.0</v>
      </c>
      <c r="D398" s="50" t="s">
        <v>722</v>
      </c>
      <c r="E398" s="117">
        <v>199600.0</v>
      </c>
      <c r="F398" s="31" t="s">
        <v>108</v>
      </c>
      <c r="G398" s="50" t="s">
        <v>16</v>
      </c>
    </row>
    <row r="399" ht="15.75" customHeight="1">
      <c r="A399" s="30" t="s">
        <v>66</v>
      </c>
      <c r="B399" s="30" t="s">
        <v>23</v>
      </c>
      <c r="C399" s="30">
        <v>6.0</v>
      </c>
      <c r="D399" s="50" t="s">
        <v>722</v>
      </c>
      <c r="E399" s="117">
        <v>199801.0</v>
      </c>
      <c r="F399" s="31" t="s">
        <v>108</v>
      </c>
      <c r="G399" s="50" t="s">
        <v>16</v>
      </c>
    </row>
    <row r="400" ht="15.75" customHeight="1">
      <c r="A400" s="30" t="s">
        <v>66</v>
      </c>
      <c r="B400" s="30" t="s">
        <v>23</v>
      </c>
      <c r="C400" s="30">
        <v>7.0</v>
      </c>
      <c r="D400" s="50" t="s">
        <v>723</v>
      </c>
      <c r="E400" s="117">
        <v>199793.0</v>
      </c>
      <c r="F400" s="31" t="s">
        <v>46</v>
      </c>
      <c r="G400" s="50" t="s">
        <v>16</v>
      </c>
    </row>
    <row r="401" ht="15.75" customHeight="1">
      <c r="A401" s="30" t="s">
        <v>66</v>
      </c>
      <c r="B401" s="30" t="s">
        <v>23</v>
      </c>
      <c r="C401" s="30">
        <v>8.0</v>
      </c>
      <c r="D401" s="50" t="s">
        <v>47</v>
      </c>
      <c r="E401" s="117">
        <v>199786.0</v>
      </c>
      <c r="F401" s="31" t="s">
        <v>46</v>
      </c>
      <c r="G401" s="50" t="s">
        <v>16</v>
      </c>
    </row>
    <row r="402" ht="15.75" customHeight="1">
      <c r="A402" s="30" t="s">
        <v>66</v>
      </c>
      <c r="B402" s="30" t="s">
        <v>23</v>
      </c>
      <c r="C402" s="30">
        <v>9.0</v>
      </c>
      <c r="D402" s="50" t="s">
        <v>722</v>
      </c>
      <c r="E402" s="117">
        <v>199785.3</v>
      </c>
      <c r="F402" s="31" t="s">
        <v>108</v>
      </c>
      <c r="G402" s="50" t="s">
        <v>16</v>
      </c>
    </row>
    <row r="403" ht="15.75" customHeight="1">
      <c r="A403" s="30" t="s">
        <v>66</v>
      </c>
      <c r="B403" s="30" t="s">
        <v>23</v>
      </c>
      <c r="C403" s="30">
        <v>10.0</v>
      </c>
      <c r="D403" s="138" t="s">
        <v>85</v>
      </c>
      <c r="E403" s="117">
        <v>199949.0</v>
      </c>
      <c r="F403" s="31" t="s">
        <v>84</v>
      </c>
      <c r="G403" s="50" t="s">
        <v>16</v>
      </c>
    </row>
    <row r="404" ht="15.75" customHeight="1">
      <c r="A404" s="30" t="s">
        <v>69</v>
      </c>
      <c r="B404" s="30" t="s">
        <v>23</v>
      </c>
      <c r="C404" s="30">
        <v>1.0</v>
      </c>
      <c r="D404" s="50" t="s">
        <v>724</v>
      </c>
      <c r="E404" s="117">
        <v>200000.0</v>
      </c>
      <c r="F404" s="31" t="s">
        <v>123</v>
      </c>
      <c r="G404" s="50" t="s">
        <v>16</v>
      </c>
    </row>
    <row r="405" ht="15.75" customHeight="1">
      <c r="A405" s="30" t="s">
        <v>69</v>
      </c>
      <c r="B405" s="30" t="s">
        <v>23</v>
      </c>
      <c r="C405" s="30">
        <v>2.0</v>
      </c>
      <c r="D405" s="50" t="s">
        <v>724</v>
      </c>
      <c r="E405" s="117">
        <v>195500.0</v>
      </c>
      <c r="F405" s="31" t="s">
        <v>123</v>
      </c>
      <c r="G405" s="50" t="s">
        <v>16</v>
      </c>
    </row>
    <row r="406" ht="15.75" customHeight="1">
      <c r="A406" s="30" t="s">
        <v>69</v>
      </c>
      <c r="B406" s="30" t="s">
        <v>23</v>
      </c>
      <c r="C406" s="30">
        <v>3.0</v>
      </c>
      <c r="D406" s="50" t="s">
        <v>31</v>
      </c>
      <c r="E406" s="117">
        <v>198646.34</v>
      </c>
      <c r="F406" s="31" t="s">
        <v>31</v>
      </c>
      <c r="G406" s="50" t="s">
        <v>16</v>
      </c>
    </row>
    <row r="407" ht="15.75" customHeight="1">
      <c r="A407" s="30" t="s">
        <v>69</v>
      </c>
      <c r="B407" s="30" t="s">
        <v>23</v>
      </c>
      <c r="C407" s="30">
        <v>4.0</v>
      </c>
      <c r="D407" s="50" t="s">
        <v>725</v>
      </c>
      <c r="E407" s="117">
        <v>199305.0</v>
      </c>
      <c r="F407" s="31" t="s">
        <v>123</v>
      </c>
      <c r="G407" s="50" t="s">
        <v>16</v>
      </c>
    </row>
    <row r="408" ht="15.75" customHeight="1">
      <c r="A408" s="30" t="s">
        <v>69</v>
      </c>
      <c r="B408" s="30" t="s">
        <v>23</v>
      </c>
      <c r="C408" s="30">
        <v>5.0</v>
      </c>
      <c r="D408" s="138" t="s">
        <v>41</v>
      </c>
      <c r="E408" s="117">
        <v>200000.0</v>
      </c>
      <c r="F408" s="31" t="s">
        <v>40</v>
      </c>
      <c r="G408" s="50" t="s">
        <v>16</v>
      </c>
    </row>
    <row r="409" ht="15.75" customHeight="1">
      <c r="A409" s="30" t="s">
        <v>69</v>
      </c>
      <c r="B409" s="30" t="s">
        <v>23</v>
      </c>
      <c r="C409" s="30">
        <v>6.0</v>
      </c>
      <c r="D409" s="50" t="s">
        <v>673</v>
      </c>
      <c r="E409" s="117">
        <v>200000.0</v>
      </c>
      <c r="F409" s="31" t="s">
        <v>114</v>
      </c>
      <c r="G409" s="50" t="s">
        <v>16</v>
      </c>
    </row>
    <row r="410" ht="15.75" customHeight="1">
      <c r="A410" s="30" t="s">
        <v>69</v>
      </c>
      <c r="B410" s="30" t="s">
        <v>23</v>
      </c>
      <c r="C410" s="30">
        <v>7.0</v>
      </c>
      <c r="D410" s="50" t="s">
        <v>726</v>
      </c>
      <c r="E410" s="117">
        <v>200000.0</v>
      </c>
      <c r="F410" s="31" t="s">
        <v>123</v>
      </c>
      <c r="G410" s="50" t="s">
        <v>16</v>
      </c>
    </row>
    <row r="411" ht="15.75" customHeight="1">
      <c r="A411" s="30" t="s">
        <v>69</v>
      </c>
      <c r="B411" s="30" t="s">
        <v>23</v>
      </c>
      <c r="C411" s="30">
        <v>8.0</v>
      </c>
      <c r="D411" s="50" t="s">
        <v>727</v>
      </c>
      <c r="E411" s="117">
        <v>195326.61</v>
      </c>
      <c r="F411" s="31" t="s">
        <v>87</v>
      </c>
      <c r="G411" s="50" t="s">
        <v>16</v>
      </c>
    </row>
    <row r="412" ht="15.75" customHeight="1">
      <c r="A412" s="30" t="s">
        <v>69</v>
      </c>
      <c r="B412" s="30" t="s">
        <v>23</v>
      </c>
      <c r="C412" s="30">
        <v>9.0</v>
      </c>
      <c r="D412" s="50" t="s">
        <v>673</v>
      </c>
      <c r="E412" s="117">
        <v>200000.0</v>
      </c>
      <c r="F412" s="31" t="s">
        <v>114</v>
      </c>
      <c r="G412" s="50" t="s">
        <v>16</v>
      </c>
    </row>
    <row r="413" ht="15.75" customHeight="1">
      <c r="A413" s="30" t="s">
        <v>69</v>
      </c>
      <c r="B413" s="30" t="s">
        <v>23</v>
      </c>
      <c r="C413" s="30">
        <v>10.0</v>
      </c>
      <c r="D413" s="138" t="s">
        <v>53</v>
      </c>
      <c r="E413" s="117">
        <v>200000.0</v>
      </c>
      <c r="F413" s="31" t="s">
        <v>52</v>
      </c>
      <c r="G413" s="50" t="s">
        <v>16</v>
      </c>
    </row>
    <row r="414" ht="15.75" customHeight="1">
      <c r="A414" s="30" t="s">
        <v>72</v>
      </c>
      <c r="B414" s="30" t="s">
        <v>23</v>
      </c>
      <c r="C414" s="30">
        <v>1.0</v>
      </c>
      <c r="D414" s="50" t="s">
        <v>109</v>
      </c>
      <c r="E414" s="117">
        <v>199953.0</v>
      </c>
      <c r="F414" s="31" t="s">
        <v>108</v>
      </c>
      <c r="G414" s="50" t="s">
        <v>16</v>
      </c>
    </row>
    <row r="415" ht="15.75" customHeight="1">
      <c r="A415" s="30" t="s">
        <v>72</v>
      </c>
      <c r="B415" s="30" t="s">
        <v>23</v>
      </c>
      <c r="C415" s="30">
        <v>2.0</v>
      </c>
      <c r="D415" s="50" t="s">
        <v>721</v>
      </c>
      <c r="E415" s="117">
        <v>199316.0</v>
      </c>
      <c r="F415" s="31" t="s">
        <v>123</v>
      </c>
      <c r="G415" s="50" t="s">
        <v>16</v>
      </c>
    </row>
    <row r="416" ht="15.75" customHeight="1">
      <c r="A416" s="30" t="s">
        <v>72</v>
      </c>
      <c r="B416" s="30" t="s">
        <v>23</v>
      </c>
      <c r="C416" s="30">
        <v>3.0</v>
      </c>
      <c r="D416" s="50" t="s">
        <v>721</v>
      </c>
      <c r="E416" s="117">
        <v>199938.0</v>
      </c>
      <c r="F416" s="31" t="s">
        <v>123</v>
      </c>
      <c r="G416" s="50" t="s">
        <v>16</v>
      </c>
    </row>
    <row r="417" ht="15.75" customHeight="1">
      <c r="A417" s="30" t="s">
        <v>72</v>
      </c>
      <c r="B417" s="30" t="s">
        <v>23</v>
      </c>
      <c r="C417" s="30">
        <v>4.0</v>
      </c>
      <c r="D417" s="50" t="s">
        <v>724</v>
      </c>
      <c r="E417" s="117">
        <v>195500.0</v>
      </c>
      <c r="F417" s="31" t="s">
        <v>123</v>
      </c>
      <c r="G417" s="50" t="s">
        <v>16</v>
      </c>
    </row>
    <row r="418" ht="15.75" customHeight="1">
      <c r="A418" s="30" t="s">
        <v>72</v>
      </c>
      <c r="B418" s="30" t="s">
        <v>23</v>
      </c>
      <c r="C418" s="30">
        <v>5.0</v>
      </c>
      <c r="D418" s="50" t="s">
        <v>85</v>
      </c>
      <c r="E418" s="117">
        <v>199900.0</v>
      </c>
      <c r="F418" s="31" t="s">
        <v>84</v>
      </c>
      <c r="G418" s="50" t="s">
        <v>16</v>
      </c>
    </row>
    <row r="419" ht="15.75" customHeight="1">
      <c r="A419" s="30" t="s">
        <v>72</v>
      </c>
      <c r="B419" s="30" t="s">
        <v>23</v>
      </c>
      <c r="C419" s="30">
        <v>6.0</v>
      </c>
      <c r="D419" s="50" t="s">
        <v>85</v>
      </c>
      <c r="E419" s="117">
        <v>199029.0</v>
      </c>
      <c r="F419" s="31" t="s">
        <v>84</v>
      </c>
      <c r="G419" s="50" t="s">
        <v>16</v>
      </c>
    </row>
    <row r="420" ht="15.75" customHeight="1">
      <c r="A420" s="30" t="s">
        <v>72</v>
      </c>
      <c r="B420" s="30" t="s">
        <v>23</v>
      </c>
      <c r="C420" s="30">
        <v>7.0</v>
      </c>
      <c r="D420" s="50" t="s">
        <v>47</v>
      </c>
      <c r="E420" s="117">
        <v>199711.0</v>
      </c>
      <c r="F420" s="31" t="s">
        <v>46</v>
      </c>
      <c r="G420" s="50" t="s">
        <v>16</v>
      </c>
    </row>
    <row r="421" ht="15.75" customHeight="1">
      <c r="A421" s="30" t="s">
        <v>72</v>
      </c>
      <c r="B421" s="30" t="s">
        <v>23</v>
      </c>
      <c r="C421" s="30">
        <v>8.0</v>
      </c>
      <c r="D421" s="50" t="s">
        <v>47</v>
      </c>
      <c r="E421" s="117">
        <v>199826.0</v>
      </c>
      <c r="F421" s="31" t="s">
        <v>46</v>
      </c>
      <c r="G421" s="50" t="s">
        <v>16</v>
      </c>
    </row>
    <row r="422" ht="15.75" customHeight="1">
      <c r="A422" s="30" t="s">
        <v>72</v>
      </c>
      <c r="B422" s="30" t="s">
        <v>23</v>
      </c>
      <c r="C422" s="30">
        <v>9.0</v>
      </c>
      <c r="D422" s="50" t="s">
        <v>109</v>
      </c>
      <c r="E422" s="117">
        <v>199778.0</v>
      </c>
      <c r="F422" s="31" t="s">
        <v>108</v>
      </c>
      <c r="G422" s="50" t="s">
        <v>16</v>
      </c>
    </row>
    <row r="423" ht="15.75" customHeight="1">
      <c r="A423" s="30" t="s">
        <v>72</v>
      </c>
      <c r="B423" s="30" t="s">
        <v>23</v>
      </c>
      <c r="C423" s="30">
        <v>10.0</v>
      </c>
      <c r="D423" s="50" t="s">
        <v>669</v>
      </c>
      <c r="E423" s="117">
        <v>199957.0</v>
      </c>
      <c r="F423" s="31" t="s">
        <v>28</v>
      </c>
      <c r="G423" s="50" t="s">
        <v>16</v>
      </c>
    </row>
    <row r="424" ht="15.75" customHeight="1">
      <c r="A424" s="141" t="s">
        <v>63</v>
      </c>
      <c r="B424" s="141" t="s">
        <v>27</v>
      </c>
      <c r="C424" s="141">
        <v>1.0</v>
      </c>
      <c r="D424" s="142" t="s">
        <v>114</v>
      </c>
      <c r="E424" s="143">
        <v>200000.0</v>
      </c>
      <c r="F424" s="144" t="s">
        <v>114</v>
      </c>
      <c r="G424" s="50"/>
    </row>
    <row r="425" ht="15.75" customHeight="1">
      <c r="A425" s="54" t="s">
        <v>63</v>
      </c>
      <c r="B425" s="54" t="s">
        <v>27</v>
      </c>
      <c r="C425" s="54">
        <v>2.0</v>
      </c>
      <c r="D425" s="51" t="s">
        <v>114</v>
      </c>
      <c r="E425" s="145">
        <v>200000.0</v>
      </c>
      <c r="F425" s="146" t="s">
        <v>114</v>
      </c>
      <c r="G425" s="50"/>
    </row>
    <row r="426" ht="15.75" customHeight="1">
      <c r="A426" s="54" t="s">
        <v>63</v>
      </c>
      <c r="B426" s="54" t="s">
        <v>27</v>
      </c>
      <c r="C426" s="54">
        <v>3.0</v>
      </c>
      <c r="D426" s="51" t="s">
        <v>114</v>
      </c>
      <c r="E426" s="145">
        <v>200000.0</v>
      </c>
      <c r="F426" s="146" t="s">
        <v>114</v>
      </c>
      <c r="G426" s="50"/>
    </row>
    <row r="427" ht="15.75" customHeight="1">
      <c r="A427" s="54" t="s">
        <v>63</v>
      </c>
      <c r="B427" s="54" t="s">
        <v>27</v>
      </c>
      <c r="C427" s="54">
        <v>4.0</v>
      </c>
      <c r="D427" s="52" t="s">
        <v>91</v>
      </c>
      <c r="E427" s="145">
        <v>112023.24</v>
      </c>
      <c r="F427" s="146" t="s">
        <v>90</v>
      </c>
      <c r="G427" s="50"/>
    </row>
    <row r="428" ht="15.75" customHeight="1">
      <c r="A428" s="54" t="s">
        <v>63</v>
      </c>
      <c r="B428" s="54" t="s">
        <v>27</v>
      </c>
      <c r="C428" s="54">
        <v>5.0</v>
      </c>
      <c r="D428" s="52" t="s">
        <v>686</v>
      </c>
      <c r="E428" s="147">
        <v>119654.51</v>
      </c>
      <c r="F428" s="146" t="s">
        <v>28</v>
      </c>
    </row>
    <row r="429" ht="15.75" customHeight="1">
      <c r="A429" s="54" t="s">
        <v>63</v>
      </c>
      <c r="B429" s="54" t="s">
        <v>27</v>
      </c>
      <c r="C429" s="54">
        <v>6.0</v>
      </c>
      <c r="D429" s="52" t="s">
        <v>728</v>
      </c>
      <c r="E429" s="145">
        <v>66272.89</v>
      </c>
      <c r="F429" s="146" t="s">
        <v>49</v>
      </c>
      <c r="G429" s="50"/>
    </row>
    <row r="430" ht="15.75" customHeight="1">
      <c r="A430" s="54" t="s">
        <v>63</v>
      </c>
      <c r="B430" s="54" t="s">
        <v>27</v>
      </c>
      <c r="C430" s="54">
        <v>7.0</v>
      </c>
      <c r="D430" s="52" t="s">
        <v>114</v>
      </c>
      <c r="E430" s="145">
        <v>200000.0</v>
      </c>
      <c r="F430" s="146" t="s">
        <v>114</v>
      </c>
      <c r="G430" s="50"/>
    </row>
    <row r="431" ht="15.75" customHeight="1">
      <c r="A431" s="54" t="s">
        <v>63</v>
      </c>
      <c r="B431" s="54" t="s">
        <v>27</v>
      </c>
      <c r="C431" s="54">
        <v>8.0</v>
      </c>
      <c r="D431" s="52" t="s">
        <v>114</v>
      </c>
      <c r="E431" s="145">
        <v>200000.0</v>
      </c>
      <c r="F431" s="146" t="s">
        <v>114</v>
      </c>
      <c r="G431" s="50"/>
    </row>
    <row r="432" ht="15.75" customHeight="1">
      <c r="A432" s="54" t="s">
        <v>66</v>
      </c>
      <c r="B432" s="54" t="s">
        <v>27</v>
      </c>
      <c r="C432" s="54">
        <v>9.0</v>
      </c>
      <c r="D432" s="52" t="s">
        <v>46</v>
      </c>
      <c r="E432" s="145">
        <v>110445.3</v>
      </c>
      <c r="F432" s="146" t="s">
        <v>46</v>
      </c>
      <c r="G432" s="50"/>
    </row>
    <row r="433" ht="15.75" customHeight="1">
      <c r="A433" s="54" t="s">
        <v>66</v>
      </c>
      <c r="B433" s="54" t="s">
        <v>27</v>
      </c>
      <c r="C433" s="54">
        <v>10.0</v>
      </c>
      <c r="D433" s="52" t="s">
        <v>46</v>
      </c>
      <c r="E433" s="145">
        <v>101783.76</v>
      </c>
      <c r="F433" s="146" t="s">
        <v>46</v>
      </c>
      <c r="G433" s="50"/>
    </row>
    <row r="434" ht="15.75" customHeight="1">
      <c r="A434" s="54" t="s">
        <v>66</v>
      </c>
      <c r="B434" s="54" t="s">
        <v>27</v>
      </c>
      <c r="C434" s="54">
        <v>11.0</v>
      </c>
      <c r="D434" s="52" t="s">
        <v>46</v>
      </c>
      <c r="E434" s="145">
        <v>101784.26</v>
      </c>
      <c r="F434" s="146" t="s">
        <v>46</v>
      </c>
      <c r="G434" s="50"/>
    </row>
    <row r="435" ht="15.75" customHeight="1">
      <c r="A435" s="54" t="s">
        <v>66</v>
      </c>
      <c r="B435" s="54" t="s">
        <v>27</v>
      </c>
      <c r="C435" s="54">
        <v>12.0</v>
      </c>
      <c r="D435" s="52" t="s">
        <v>729</v>
      </c>
      <c r="E435" s="145">
        <v>101785.13</v>
      </c>
      <c r="F435" s="146" t="s">
        <v>108</v>
      </c>
      <c r="G435" s="50"/>
    </row>
    <row r="436" ht="15.75" customHeight="1">
      <c r="A436" s="54" t="s">
        <v>66</v>
      </c>
      <c r="B436" s="54" t="s">
        <v>27</v>
      </c>
      <c r="C436" s="54">
        <v>13.0</v>
      </c>
      <c r="D436" s="52" t="s">
        <v>46</v>
      </c>
      <c r="E436" s="145">
        <v>101782.28</v>
      </c>
      <c r="F436" s="146" t="s">
        <v>46</v>
      </c>
      <c r="G436" s="50"/>
    </row>
    <row r="437" ht="15.75" customHeight="1">
      <c r="A437" s="54" t="s">
        <v>66</v>
      </c>
      <c r="B437" s="54" t="s">
        <v>27</v>
      </c>
      <c r="C437" s="54">
        <v>14.0</v>
      </c>
      <c r="D437" s="52" t="s">
        <v>729</v>
      </c>
      <c r="E437" s="145">
        <v>72916.0</v>
      </c>
      <c r="F437" s="146" t="s">
        <v>108</v>
      </c>
      <c r="G437" s="50"/>
    </row>
    <row r="438" ht="15.75" customHeight="1">
      <c r="A438" s="54" t="s">
        <v>66</v>
      </c>
      <c r="B438" s="54" t="s">
        <v>27</v>
      </c>
      <c r="C438" s="54">
        <v>15.0</v>
      </c>
      <c r="D438" s="52" t="s">
        <v>40</v>
      </c>
      <c r="E438" s="145">
        <v>200000.0</v>
      </c>
      <c r="F438" s="146" t="s">
        <v>40</v>
      </c>
      <c r="G438" s="50"/>
    </row>
    <row r="439" ht="15.75" customHeight="1">
      <c r="A439" s="54" t="s">
        <v>69</v>
      </c>
      <c r="B439" s="54" t="s">
        <v>27</v>
      </c>
      <c r="C439" s="54">
        <v>16.0</v>
      </c>
      <c r="D439" s="52" t="s">
        <v>102</v>
      </c>
      <c r="E439" s="145">
        <v>120812.0</v>
      </c>
      <c r="F439" s="146" t="s">
        <v>102</v>
      </c>
      <c r="G439" s="50"/>
    </row>
    <row r="440" ht="15.75" customHeight="1">
      <c r="A440" s="54" t="s">
        <v>69</v>
      </c>
      <c r="B440" s="54" t="s">
        <v>27</v>
      </c>
      <c r="C440" s="54">
        <v>17.0</v>
      </c>
      <c r="D440" s="52" t="s">
        <v>46</v>
      </c>
      <c r="E440" s="145">
        <v>114351.31</v>
      </c>
      <c r="F440" s="146" t="s">
        <v>46</v>
      </c>
      <c r="G440" s="50"/>
    </row>
    <row r="441" ht="15.75" customHeight="1">
      <c r="A441" s="54" t="s">
        <v>69</v>
      </c>
      <c r="B441" s="54" t="s">
        <v>27</v>
      </c>
      <c r="C441" s="54">
        <v>18.0</v>
      </c>
      <c r="D441" s="52" t="s">
        <v>46</v>
      </c>
      <c r="E441" s="145">
        <v>127740.92</v>
      </c>
      <c r="F441" s="146" t="s">
        <v>46</v>
      </c>
      <c r="G441" s="50"/>
    </row>
    <row r="442" ht="15.75" customHeight="1">
      <c r="A442" s="54" t="s">
        <v>69</v>
      </c>
      <c r="B442" s="54" t="s">
        <v>27</v>
      </c>
      <c r="C442" s="54">
        <v>19.0</v>
      </c>
      <c r="D442" s="52" t="s">
        <v>87</v>
      </c>
      <c r="E442" s="145">
        <v>104284.12</v>
      </c>
      <c r="F442" s="146" t="s">
        <v>87</v>
      </c>
      <c r="G442" s="50"/>
    </row>
    <row r="443" ht="15.75" customHeight="1">
      <c r="A443" s="54" t="s">
        <v>69</v>
      </c>
      <c r="B443" s="54" t="s">
        <v>27</v>
      </c>
      <c r="C443" s="54">
        <v>20.0</v>
      </c>
      <c r="D443" s="52" t="s">
        <v>28</v>
      </c>
      <c r="E443" s="145">
        <v>106777.78</v>
      </c>
      <c r="F443" s="146" t="s">
        <v>28</v>
      </c>
      <c r="G443" s="50"/>
    </row>
    <row r="444" ht="15.75" customHeight="1">
      <c r="A444" s="54" t="s">
        <v>69</v>
      </c>
      <c r="B444" s="54" t="s">
        <v>27</v>
      </c>
      <c r="C444" s="54">
        <v>21.0</v>
      </c>
      <c r="D444" s="52" t="s">
        <v>40</v>
      </c>
      <c r="E444" s="145">
        <v>200000.0</v>
      </c>
      <c r="F444" s="146" t="s">
        <v>40</v>
      </c>
      <c r="G444" s="50"/>
    </row>
    <row r="445" ht="15.75" customHeight="1">
      <c r="A445" s="54" t="s">
        <v>69</v>
      </c>
      <c r="B445" s="54" t="s">
        <v>27</v>
      </c>
      <c r="C445" s="54">
        <v>22.0</v>
      </c>
      <c r="D445" s="52" t="s">
        <v>53</v>
      </c>
      <c r="E445" s="145">
        <v>200000.0</v>
      </c>
      <c r="F445" s="146" t="s">
        <v>52</v>
      </c>
      <c r="G445" s="50"/>
    </row>
    <row r="446" ht="15.75" customHeight="1">
      <c r="A446" s="54" t="s">
        <v>69</v>
      </c>
      <c r="B446" s="54" t="s">
        <v>27</v>
      </c>
      <c r="C446" s="54">
        <v>23.0</v>
      </c>
      <c r="D446" s="52" t="s">
        <v>53</v>
      </c>
      <c r="E446" s="145">
        <v>100000.0</v>
      </c>
      <c r="F446" s="146" t="s">
        <v>52</v>
      </c>
      <c r="G446" s="50"/>
    </row>
    <row r="447" ht="15.75" customHeight="1">
      <c r="A447" s="54" t="s">
        <v>72</v>
      </c>
      <c r="B447" s="54" t="s">
        <v>27</v>
      </c>
      <c r="C447" s="54">
        <v>24.0</v>
      </c>
      <c r="D447" s="52" t="s">
        <v>46</v>
      </c>
      <c r="E447" s="145">
        <v>122509.67</v>
      </c>
      <c r="F447" s="146" t="s">
        <v>46</v>
      </c>
      <c r="G447" s="50"/>
    </row>
    <row r="448" ht="15.75" customHeight="1">
      <c r="A448" s="54" t="s">
        <v>72</v>
      </c>
      <c r="B448" s="54" t="s">
        <v>27</v>
      </c>
      <c r="C448" s="54">
        <v>25.0</v>
      </c>
      <c r="D448" s="52" t="s">
        <v>91</v>
      </c>
      <c r="E448" s="145">
        <v>121294.93</v>
      </c>
      <c r="F448" s="146" t="s">
        <v>90</v>
      </c>
      <c r="G448" s="50"/>
    </row>
    <row r="449" ht="15.75" customHeight="1">
      <c r="A449" s="54" t="s">
        <v>72</v>
      </c>
      <c r="B449" s="54" t="s">
        <v>27</v>
      </c>
      <c r="C449" s="54">
        <v>26.0</v>
      </c>
      <c r="D449" s="52" t="s">
        <v>91</v>
      </c>
      <c r="E449" s="145">
        <v>122243.74</v>
      </c>
      <c r="F449" s="146" t="s">
        <v>90</v>
      </c>
      <c r="G449" s="50"/>
    </row>
    <row r="450" ht="15.75" customHeight="1">
      <c r="A450" s="54" t="s">
        <v>72</v>
      </c>
      <c r="B450" s="54" t="s">
        <v>27</v>
      </c>
      <c r="C450" s="54">
        <v>27.0</v>
      </c>
      <c r="D450" s="52" t="s">
        <v>46</v>
      </c>
      <c r="E450" s="145">
        <v>113266.49</v>
      </c>
      <c r="F450" s="146" t="s">
        <v>46</v>
      </c>
      <c r="G450" s="50"/>
    </row>
    <row r="451" ht="15.75" customHeight="1">
      <c r="A451" s="54" t="s">
        <v>72</v>
      </c>
      <c r="B451" s="54" t="s">
        <v>27</v>
      </c>
      <c r="C451" s="54">
        <v>28.0</v>
      </c>
      <c r="D451" s="52" t="s">
        <v>53</v>
      </c>
      <c r="E451" s="145">
        <v>200000.0</v>
      </c>
      <c r="F451" s="146" t="s">
        <v>52</v>
      </c>
      <c r="G451" s="50"/>
    </row>
    <row r="452" ht="15.75" customHeight="1">
      <c r="A452" s="54" t="s">
        <v>72</v>
      </c>
      <c r="B452" s="54" t="s">
        <v>27</v>
      </c>
      <c r="C452" s="54">
        <v>29.0</v>
      </c>
      <c r="D452" s="52" t="s">
        <v>53</v>
      </c>
      <c r="E452" s="145">
        <v>200000.0</v>
      </c>
      <c r="F452" s="146" t="s">
        <v>52</v>
      </c>
      <c r="G452" s="50"/>
    </row>
    <row r="453" ht="15.75" customHeight="1">
      <c r="A453" s="54" t="s">
        <v>72</v>
      </c>
      <c r="B453" s="54" t="s">
        <v>27</v>
      </c>
      <c r="C453" s="54">
        <v>30.0</v>
      </c>
      <c r="D453" s="52" t="s">
        <v>53</v>
      </c>
      <c r="E453" s="145">
        <v>200000.0</v>
      </c>
      <c r="F453" s="146" t="s">
        <v>52</v>
      </c>
      <c r="G453" s="50"/>
    </row>
    <row r="454" ht="15.75" customHeight="1">
      <c r="A454" s="54" t="s">
        <v>72</v>
      </c>
      <c r="B454" s="54" t="s">
        <v>27</v>
      </c>
      <c r="C454" s="54">
        <v>31.0</v>
      </c>
      <c r="D454" s="52" t="s">
        <v>728</v>
      </c>
      <c r="E454" s="145">
        <v>100000.0</v>
      </c>
      <c r="F454" s="146" t="s">
        <v>49</v>
      </c>
      <c r="G454" s="50"/>
    </row>
    <row r="455" ht="15.75" customHeight="1">
      <c r="A455" s="54" t="s">
        <v>42</v>
      </c>
      <c r="B455" s="54" t="s">
        <v>27</v>
      </c>
      <c r="C455" s="54">
        <v>32.0</v>
      </c>
      <c r="D455" s="52" t="s">
        <v>46</v>
      </c>
      <c r="E455" s="145">
        <v>176484.53</v>
      </c>
      <c r="F455" s="146" t="s">
        <v>46</v>
      </c>
      <c r="G455" s="50"/>
    </row>
    <row r="456" ht="15.75" customHeight="1">
      <c r="A456" s="54" t="s">
        <v>42</v>
      </c>
      <c r="B456" s="54" t="s">
        <v>27</v>
      </c>
      <c r="C456" s="54">
        <v>33.0</v>
      </c>
      <c r="D456" s="52" t="s">
        <v>28</v>
      </c>
      <c r="E456" s="145">
        <v>176624.91</v>
      </c>
      <c r="F456" s="146" t="s">
        <v>28</v>
      </c>
      <c r="G456" s="50"/>
    </row>
    <row r="457" ht="15.75" customHeight="1">
      <c r="A457" s="54" t="s">
        <v>42</v>
      </c>
      <c r="B457" s="54" t="s">
        <v>27</v>
      </c>
      <c r="C457" s="54">
        <v>34.0</v>
      </c>
      <c r="D457" s="52" t="s">
        <v>46</v>
      </c>
      <c r="E457" s="145">
        <v>176729.14</v>
      </c>
      <c r="F457" s="146" t="s">
        <v>46</v>
      </c>
      <c r="G457" s="50"/>
    </row>
    <row r="458" ht="15.75" customHeight="1">
      <c r="A458" s="54" t="s">
        <v>42</v>
      </c>
      <c r="B458" s="54" t="s">
        <v>27</v>
      </c>
      <c r="C458" s="54">
        <v>35.0</v>
      </c>
      <c r="D458" s="52" t="s">
        <v>56</v>
      </c>
      <c r="E458" s="145">
        <v>149221.48</v>
      </c>
      <c r="F458" s="146" t="s">
        <v>55</v>
      </c>
      <c r="G458" s="50"/>
    </row>
    <row r="459" ht="15.75" customHeight="1">
      <c r="A459" s="54" t="s">
        <v>42</v>
      </c>
      <c r="B459" s="54" t="s">
        <v>27</v>
      </c>
      <c r="C459" s="54">
        <v>36.0</v>
      </c>
      <c r="D459" s="52" t="s">
        <v>56</v>
      </c>
      <c r="E459" s="145">
        <v>145835.1</v>
      </c>
      <c r="F459" s="146" t="s">
        <v>55</v>
      </c>
      <c r="G459" s="50"/>
    </row>
    <row r="460" ht="15.75" customHeight="1">
      <c r="A460" s="54" t="s">
        <v>42</v>
      </c>
      <c r="B460" s="54" t="s">
        <v>27</v>
      </c>
      <c r="C460" s="54">
        <v>37.0</v>
      </c>
      <c r="D460" s="52" t="s">
        <v>46</v>
      </c>
      <c r="E460" s="145">
        <v>155948.15</v>
      </c>
      <c r="F460" s="146" t="s">
        <v>46</v>
      </c>
      <c r="G460" s="50"/>
    </row>
    <row r="461" ht="15.75" customHeight="1">
      <c r="A461" s="54" t="s">
        <v>42</v>
      </c>
      <c r="B461" s="54" t="s">
        <v>27</v>
      </c>
      <c r="C461" s="54">
        <v>38.0</v>
      </c>
      <c r="D461" s="52" t="s">
        <v>53</v>
      </c>
      <c r="E461" s="145">
        <v>200000.0</v>
      </c>
      <c r="F461" s="146" t="s">
        <v>52</v>
      </c>
      <c r="G461" s="50"/>
    </row>
    <row r="462" ht="15.75" customHeight="1">
      <c r="A462" s="54" t="s">
        <v>45</v>
      </c>
      <c r="B462" s="54" t="s">
        <v>27</v>
      </c>
      <c r="C462" s="54">
        <v>39.0</v>
      </c>
      <c r="D462" s="52" t="s">
        <v>670</v>
      </c>
      <c r="E462" s="145">
        <v>200000.0</v>
      </c>
      <c r="F462" s="146" t="s">
        <v>111</v>
      </c>
      <c r="G462" s="50"/>
    </row>
    <row r="463" ht="15.75" customHeight="1">
      <c r="A463" s="54" t="s">
        <v>45</v>
      </c>
      <c r="B463" s="54" t="s">
        <v>27</v>
      </c>
      <c r="C463" s="54">
        <v>40.0</v>
      </c>
      <c r="D463" s="52" t="s">
        <v>56</v>
      </c>
      <c r="E463" s="145">
        <v>109784.91</v>
      </c>
      <c r="F463" s="146" t="s">
        <v>55</v>
      </c>
      <c r="G463" s="50"/>
    </row>
    <row r="464" ht="15.75" customHeight="1">
      <c r="A464" s="54" t="s">
        <v>45</v>
      </c>
      <c r="B464" s="54" t="s">
        <v>27</v>
      </c>
      <c r="C464" s="54">
        <v>41.0</v>
      </c>
      <c r="D464" s="52" t="s">
        <v>46</v>
      </c>
      <c r="E464" s="145">
        <v>111599.81</v>
      </c>
      <c r="F464" s="146" t="s">
        <v>46</v>
      </c>
      <c r="G464" s="50"/>
    </row>
    <row r="465" ht="15.75" customHeight="1">
      <c r="A465" s="54" t="s">
        <v>45</v>
      </c>
      <c r="B465" s="54" t="s">
        <v>27</v>
      </c>
      <c r="C465" s="54">
        <v>42.0</v>
      </c>
      <c r="D465" s="52" t="s">
        <v>93</v>
      </c>
      <c r="E465" s="145">
        <v>105371.94</v>
      </c>
      <c r="F465" s="146" t="s">
        <v>93</v>
      </c>
      <c r="G465" s="50"/>
    </row>
    <row r="466" ht="15.75" customHeight="1">
      <c r="A466" s="54" t="s">
        <v>45</v>
      </c>
      <c r="B466" s="54" t="s">
        <v>27</v>
      </c>
      <c r="C466" s="54">
        <v>43.0</v>
      </c>
      <c r="D466" s="52" t="s">
        <v>46</v>
      </c>
      <c r="E466" s="145">
        <v>109829.07</v>
      </c>
      <c r="F466" s="146" t="s">
        <v>46</v>
      </c>
      <c r="G466" s="50"/>
    </row>
    <row r="467" ht="15.75" customHeight="1">
      <c r="A467" s="54" t="s">
        <v>45</v>
      </c>
      <c r="B467" s="54" t="s">
        <v>27</v>
      </c>
      <c r="C467" s="54">
        <v>44.0</v>
      </c>
      <c r="D467" s="52" t="s">
        <v>730</v>
      </c>
      <c r="E467" s="145">
        <v>128761.03</v>
      </c>
      <c r="F467" s="146" t="s">
        <v>96</v>
      </c>
      <c r="G467" s="50"/>
    </row>
    <row r="468" ht="15.75" customHeight="1">
      <c r="A468" s="54" t="s">
        <v>45</v>
      </c>
      <c r="B468" s="54" t="s">
        <v>27</v>
      </c>
      <c r="C468" s="54">
        <v>45.0</v>
      </c>
      <c r="D468" s="52" t="s">
        <v>114</v>
      </c>
      <c r="E468" s="145">
        <v>100000.0</v>
      </c>
      <c r="F468" s="146" t="s">
        <v>114</v>
      </c>
      <c r="G468" s="50"/>
    </row>
    <row r="469" ht="15.75" customHeight="1">
      <c r="A469" s="54" t="s">
        <v>45</v>
      </c>
      <c r="B469" s="54" t="s">
        <v>27</v>
      </c>
      <c r="C469" s="54">
        <v>46.0</v>
      </c>
      <c r="D469" s="52" t="s">
        <v>53</v>
      </c>
      <c r="E469" s="145">
        <v>200000.0</v>
      </c>
      <c r="F469" s="146" t="s">
        <v>52</v>
      </c>
      <c r="G469" s="50"/>
    </row>
    <row r="470" ht="15.75" customHeight="1">
      <c r="A470" s="54" t="s">
        <v>48</v>
      </c>
      <c r="B470" s="54" t="s">
        <v>27</v>
      </c>
      <c r="C470" s="54">
        <v>47.0</v>
      </c>
      <c r="D470" s="52" t="s">
        <v>93</v>
      </c>
      <c r="E470" s="145">
        <v>124084.81</v>
      </c>
      <c r="F470" s="146" t="s">
        <v>93</v>
      </c>
      <c r="G470" s="50"/>
    </row>
    <row r="471" ht="15.75" customHeight="1">
      <c r="A471" s="54" t="s">
        <v>48</v>
      </c>
      <c r="B471" s="54" t="s">
        <v>27</v>
      </c>
      <c r="C471" s="54">
        <v>48.0</v>
      </c>
      <c r="D471" s="52" t="s">
        <v>730</v>
      </c>
      <c r="E471" s="145">
        <v>60912.51</v>
      </c>
      <c r="F471" s="146" t="s">
        <v>96</v>
      </c>
      <c r="G471" s="50"/>
    </row>
    <row r="472" ht="15.75" customHeight="1">
      <c r="A472" s="54" t="s">
        <v>48</v>
      </c>
      <c r="B472" s="54" t="s">
        <v>27</v>
      </c>
      <c r="C472" s="54">
        <v>49.0</v>
      </c>
      <c r="D472" s="52" t="s">
        <v>28</v>
      </c>
      <c r="E472" s="145">
        <v>114236.16</v>
      </c>
      <c r="F472" s="146" t="s">
        <v>28</v>
      </c>
      <c r="G472" s="50"/>
    </row>
    <row r="473" ht="15.75" customHeight="1">
      <c r="A473" s="54" t="s">
        <v>48</v>
      </c>
      <c r="B473" s="54" t="s">
        <v>27</v>
      </c>
      <c r="C473" s="54">
        <v>50.0</v>
      </c>
      <c r="D473" s="52" t="s">
        <v>46</v>
      </c>
      <c r="E473" s="145">
        <v>112496.64</v>
      </c>
      <c r="F473" s="146" t="s">
        <v>46</v>
      </c>
      <c r="G473" s="50"/>
    </row>
    <row r="474" ht="15.75" customHeight="1">
      <c r="A474" s="54" t="s">
        <v>48</v>
      </c>
      <c r="B474" s="54" t="s">
        <v>27</v>
      </c>
      <c r="C474" s="54">
        <v>51.0</v>
      </c>
      <c r="D474" s="52" t="s">
        <v>46</v>
      </c>
      <c r="E474" s="145">
        <v>111608.39</v>
      </c>
      <c r="F474" s="146" t="s">
        <v>46</v>
      </c>
      <c r="G474" s="50"/>
    </row>
    <row r="475" ht="15.75" customHeight="1">
      <c r="A475" s="54" t="s">
        <v>48</v>
      </c>
      <c r="B475" s="54" t="s">
        <v>27</v>
      </c>
      <c r="C475" s="54">
        <v>52.0</v>
      </c>
      <c r="D475" s="52" t="s">
        <v>46</v>
      </c>
      <c r="E475" s="145">
        <v>109834.81</v>
      </c>
      <c r="F475" s="146" t="s">
        <v>46</v>
      </c>
      <c r="G475" s="50"/>
    </row>
    <row r="476" ht="15.75" customHeight="1">
      <c r="A476" s="54" t="s">
        <v>48</v>
      </c>
      <c r="B476" s="54" t="s">
        <v>27</v>
      </c>
      <c r="C476" s="54">
        <v>53.0</v>
      </c>
      <c r="D476" s="52" t="s">
        <v>728</v>
      </c>
      <c r="E476" s="145">
        <v>200000.0</v>
      </c>
      <c r="F476" s="146" t="s">
        <v>49</v>
      </c>
      <c r="G476" s="50"/>
    </row>
    <row r="477" ht="15.75" customHeight="1">
      <c r="A477" s="54" t="s">
        <v>48</v>
      </c>
      <c r="B477" s="54" t="s">
        <v>27</v>
      </c>
      <c r="C477" s="54">
        <v>54.0</v>
      </c>
      <c r="D477" s="52" t="s">
        <v>728</v>
      </c>
      <c r="E477" s="145">
        <v>200000.0</v>
      </c>
      <c r="F477" s="146" t="s">
        <v>49</v>
      </c>
      <c r="G477" s="50"/>
    </row>
    <row r="478" ht="15.75" customHeight="1">
      <c r="A478" s="54" t="s">
        <v>48</v>
      </c>
      <c r="B478" s="54" t="s">
        <v>27</v>
      </c>
      <c r="C478" s="54">
        <v>55.0</v>
      </c>
      <c r="D478" s="52" t="s">
        <v>728</v>
      </c>
      <c r="E478" s="145">
        <v>200000.0</v>
      </c>
      <c r="F478" s="146" t="s">
        <v>49</v>
      </c>
      <c r="G478" s="50"/>
    </row>
    <row r="479" ht="15.75" customHeight="1">
      <c r="A479" s="54" t="s">
        <v>51</v>
      </c>
      <c r="B479" s="54" t="s">
        <v>27</v>
      </c>
      <c r="C479" s="54">
        <v>56.0</v>
      </c>
      <c r="D479" s="52" t="s">
        <v>28</v>
      </c>
      <c r="E479" s="145">
        <v>112415.31</v>
      </c>
      <c r="F479" s="146" t="s">
        <v>28</v>
      </c>
      <c r="G479" s="50"/>
    </row>
    <row r="480" ht="15.75" customHeight="1">
      <c r="A480" s="54" t="s">
        <v>51</v>
      </c>
      <c r="B480" s="54" t="s">
        <v>27</v>
      </c>
      <c r="C480" s="54">
        <v>57.0</v>
      </c>
      <c r="D480" s="52" t="s">
        <v>46</v>
      </c>
      <c r="E480" s="145">
        <v>97997.32</v>
      </c>
      <c r="F480" s="146" t="s">
        <v>46</v>
      </c>
      <c r="G480" s="50"/>
    </row>
    <row r="481" ht="15.75" customHeight="1">
      <c r="A481" s="54" t="s">
        <v>51</v>
      </c>
      <c r="B481" s="54" t="s">
        <v>27</v>
      </c>
      <c r="C481" s="54">
        <v>58.0</v>
      </c>
      <c r="D481" s="52" t="s">
        <v>46</v>
      </c>
      <c r="E481" s="145">
        <v>105331.22</v>
      </c>
      <c r="F481" s="146" t="s">
        <v>46</v>
      </c>
      <c r="G481" s="50"/>
    </row>
    <row r="482" ht="15.75" customHeight="1">
      <c r="A482" s="54" t="s">
        <v>54</v>
      </c>
      <c r="B482" s="54" t="s">
        <v>27</v>
      </c>
      <c r="C482" s="54">
        <v>59.0</v>
      </c>
      <c r="D482" s="52" t="s">
        <v>28</v>
      </c>
      <c r="E482" s="145">
        <v>112415.51</v>
      </c>
      <c r="F482" s="146" t="s">
        <v>28</v>
      </c>
      <c r="G482" s="50"/>
    </row>
    <row r="483" ht="15.75" customHeight="1">
      <c r="A483" s="54" t="s">
        <v>54</v>
      </c>
      <c r="B483" s="54" t="s">
        <v>27</v>
      </c>
      <c r="C483" s="54">
        <v>60.0</v>
      </c>
      <c r="D483" s="52" t="s">
        <v>46</v>
      </c>
      <c r="E483" s="145">
        <v>97939.88</v>
      </c>
      <c r="F483" s="146" t="s">
        <v>46</v>
      </c>
      <c r="G483" s="50"/>
    </row>
    <row r="484" ht="15.75" customHeight="1">
      <c r="A484" s="54" t="s">
        <v>54</v>
      </c>
      <c r="B484" s="54" t="s">
        <v>27</v>
      </c>
      <c r="C484" s="54">
        <v>61.0</v>
      </c>
      <c r="D484" s="52" t="s">
        <v>46</v>
      </c>
      <c r="E484" s="145">
        <v>121421.14</v>
      </c>
      <c r="F484" s="146" t="s">
        <v>46</v>
      </c>
      <c r="G484" s="50"/>
    </row>
    <row r="485" ht="15.75" customHeight="1">
      <c r="A485" s="54" t="s">
        <v>54</v>
      </c>
      <c r="B485" s="54" t="s">
        <v>27</v>
      </c>
      <c r="C485" s="54">
        <v>62.0</v>
      </c>
      <c r="D485" s="52" t="s">
        <v>46</v>
      </c>
      <c r="E485" s="145">
        <v>114752.51</v>
      </c>
      <c r="F485" s="146" t="s">
        <v>46</v>
      </c>
      <c r="G485" s="50"/>
    </row>
    <row r="486" ht="15.75" customHeight="1">
      <c r="A486" s="54" t="s">
        <v>57</v>
      </c>
      <c r="B486" s="54" t="s">
        <v>27</v>
      </c>
      <c r="C486" s="54">
        <v>63.0</v>
      </c>
      <c r="D486" s="52" t="s">
        <v>46</v>
      </c>
      <c r="E486" s="145">
        <v>97297.07</v>
      </c>
      <c r="F486" s="146" t="s">
        <v>46</v>
      </c>
      <c r="G486" s="50"/>
    </row>
    <row r="487" ht="15.75" customHeight="1">
      <c r="A487" s="54" t="s">
        <v>57</v>
      </c>
      <c r="B487" s="54" t="s">
        <v>27</v>
      </c>
      <c r="C487" s="54">
        <v>64.0</v>
      </c>
      <c r="D487" s="52" t="s">
        <v>28</v>
      </c>
      <c r="E487" s="145">
        <v>112415.51</v>
      </c>
      <c r="F487" s="146" t="s">
        <v>28</v>
      </c>
      <c r="G487" s="50"/>
    </row>
    <row r="488" ht="15.75" customHeight="1">
      <c r="A488" s="54" t="s">
        <v>57</v>
      </c>
      <c r="B488" s="54" t="s">
        <v>27</v>
      </c>
      <c r="C488" s="54">
        <v>65.0</v>
      </c>
      <c r="D488" s="52" t="s">
        <v>46</v>
      </c>
      <c r="E488" s="145">
        <v>124904.15</v>
      </c>
      <c r="F488" s="146" t="s">
        <v>46</v>
      </c>
      <c r="G488" s="50"/>
    </row>
    <row r="489" ht="15.75" customHeight="1">
      <c r="A489" s="54" t="s">
        <v>60</v>
      </c>
      <c r="B489" s="54" t="s">
        <v>27</v>
      </c>
      <c r="C489" s="54">
        <v>66.0</v>
      </c>
      <c r="D489" s="52" t="s">
        <v>28</v>
      </c>
      <c r="E489" s="145">
        <v>112415.51</v>
      </c>
      <c r="F489" s="146" t="s">
        <v>28</v>
      </c>
      <c r="G489" s="50"/>
    </row>
    <row r="490" ht="15.75" customHeight="1">
      <c r="A490" s="54" t="s">
        <v>60</v>
      </c>
      <c r="B490" s="54" t="s">
        <v>27</v>
      </c>
      <c r="C490" s="54">
        <v>67.0</v>
      </c>
      <c r="D490" s="52" t="s">
        <v>46</v>
      </c>
      <c r="E490" s="145">
        <v>98207.72</v>
      </c>
      <c r="F490" s="146" t="s">
        <v>46</v>
      </c>
      <c r="G490" s="50"/>
    </row>
    <row r="491" ht="15.75" customHeight="1">
      <c r="A491" s="54" t="s">
        <v>60</v>
      </c>
      <c r="B491" s="54" t="s">
        <v>27</v>
      </c>
      <c r="C491" s="54">
        <v>68.0</v>
      </c>
      <c r="D491" s="52" t="s">
        <v>93</v>
      </c>
      <c r="E491" s="145">
        <v>150222.23</v>
      </c>
      <c r="F491" s="146" t="s">
        <v>93</v>
      </c>
      <c r="G491" s="50"/>
    </row>
    <row r="492" ht="15.75" customHeight="1">
      <c r="A492" s="54" t="s">
        <v>60</v>
      </c>
      <c r="B492" s="54" t="s">
        <v>27</v>
      </c>
      <c r="C492" s="54">
        <v>69.0</v>
      </c>
      <c r="D492" s="52" t="s">
        <v>93</v>
      </c>
      <c r="E492" s="145">
        <v>151292.7</v>
      </c>
      <c r="F492" s="146" t="s">
        <v>93</v>
      </c>
      <c r="G492" s="50"/>
    </row>
    <row r="493" ht="15.75" customHeight="1">
      <c r="A493" s="54" t="s">
        <v>60</v>
      </c>
      <c r="B493" s="54" t="s">
        <v>27</v>
      </c>
      <c r="C493" s="54">
        <v>70.0</v>
      </c>
      <c r="D493" s="52" t="s">
        <v>93</v>
      </c>
      <c r="E493" s="145">
        <v>151471.11</v>
      </c>
      <c r="F493" s="146" t="s">
        <v>93</v>
      </c>
      <c r="G493" s="50"/>
    </row>
    <row r="494" ht="15.75" customHeight="1">
      <c r="A494" s="54" t="s">
        <v>60</v>
      </c>
      <c r="B494" s="54" t="s">
        <v>27</v>
      </c>
      <c r="C494" s="54">
        <v>71.0</v>
      </c>
      <c r="D494" s="52" t="s">
        <v>102</v>
      </c>
      <c r="E494" s="145">
        <v>174845.88</v>
      </c>
      <c r="F494" s="146" t="s">
        <v>102</v>
      </c>
      <c r="G494" s="50"/>
    </row>
    <row r="495" ht="15.75" customHeight="1">
      <c r="A495" s="54" t="s">
        <v>60</v>
      </c>
      <c r="B495" s="54" t="s">
        <v>27</v>
      </c>
      <c r="C495" s="54">
        <v>72.0</v>
      </c>
      <c r="D495" s="52" t="s">
        <v>46</v>
      </c>
      <c r="E495" s="145">
        <v>100757.12</v>
      </c>
      <c r="F495" s="146" t="s">
        <v>46</v>
      </c>
      <c r="G495" s="50"/>
    </row>
    <row r="496" ht="15.75" customHeight="1">
      <c r="A496" s="54" t="s">
        <v>39</v>
      </c>
      <c r="B496" s="54" t="s">
        <v>27</v>
      </c>
      <c r="C496" s="54">
        <v>73.0</v>
      </c>
      <c r="D496" s="52" t="s">
        <v>64</v>
      </c>
      <c r="E496" s="145">
        <v>167780.93</v>
      </c>
      <c r="F496" s="146" t="s">
        <v>64</v>
      </c>
      <c r="G496" s="50"/>
    </row>
    <row r="497" ht="15.75" customHeight="1">
      <c r="A497" s="54" t="s">
        <v>39</v>
      </c>
      <c r="B497" s="54" t="s">
        <v>27</v>
      </c>
      <c r="C497" s="54">
        <v>74.0</v>
      </c>
      <c r="D497" s="52" t="s">
        <v>46</v>
      </c>
      <c r="E497" s="145">
        <v>163354.72</v>
      </c>
      <c r="F497" s="146" t="s">
        <v>46</v>
      </c>
      <c r="G497" s="50"/>
    </row>
    <row r="498" ht="15.75" customHeight="1">
      <c r="A498" s="54" t="s">
        <v>39</v>
      </c>
      <c r="B498" s="54" t="s">
        <v>27</v>
      </c>
      <c r="C498" s="54">
        <v>75.0</v>
      </c>
      <c r="D498" s="52" t="s">
        <v>46</v>
      </c>
      <c r="E498" s="145">
        <v>167586.46</v>
      </c>
      <c r="F498" s="146" t="s">
        <v>46</v>
      </c>
      <c r="G498" s="50"/>
    </row>
    <row r="499" ht="15.75" customHeight="1">
      <c r="A499" s="30"/>
      <c r="B499" s="54"/>
      <c r="C499" s="54"/>
      <c r="E499" s="117"/>
      <c r="F499" s="31"/>
      <c r="G499" s="50"/>
    </row>
    <row r="500" ht="15.75" customHeight="1">
      <c r="A500" s="30"/>
      <c r="B500" s="54"/>
      <c r="C500" s="54"/>
      <c r="E500" s="117"/>
      <c r="F500" s="31"/>
      <c r="G500" s="50"/>
    </row>
    <row r="501" ht="15.75" customHeight="1">
      <c r="A501" s="30"/>
      <c r="B501" s="54"/>
      <c r="C501" s="54"/>
      <c r="E501" s="117"/>
      <c r="F501" s="31"/>
      <c r="G501" s="50"/>
    </row>
    <row r="502" ht="15.75" customHeight="1">
      <c r="A502" s="30"/>
      <c r="B502" s="54"/>
      <c r="C502" s="54"/>
      <c r="E502" s="117"/>
      <c r="F502" s="31"/>
      <c r="G502" s="50"/>
    </row>
    <row r="503" ht="15.75" customHeight="1">
      <c r="A503" s="30"/>
      <c r="B503" s="54"/>
      <c r="C503" s="54"/>
      <c r="E503" s="117"/>
      <c r="F503" s="31"/>
      <c r="G503" s="50"/>
    </row>
    <row r="504" ht="15.75" customHeight="1">
      <c r="A504" s="30"/>
      <c r="B504" s="54"/>
      <c r="C504" s="54"/>
      <c r="E504" s="117"/>
      <c r="F504" s="31"/>
      <c r="G504" s="50"/>
    </row>
    <row r="505" ht="15.75" customHeight="1">
      <c r="A505" s="30"/>
      <c r="B505" s="54"/>
      <c r="C505" s="54"/>
      <c r="E505" s="117"/>
      <c r="F505" s="31"/>
      <c r="G505" s="50"/>
    </row>
    <row r="506" ht="15.75" customHeight="1">
      <c r="A506" s="30"/>
      <c r="B506" s="54"/>
      <c r="C506" s="54"/>
      <c r="E506" s="117"/>
      <c r="F506" s="31"/>
      <c r="G506" s="50"/>
    </row>
    <row r="507" ht="15.75" customHeight="1">
      <c r="A507" s="30"/>
      <c r="B507" s="54"/>
      <c r="C507" s="54"/>
      <c r="E507" s="117"/>
      <c r="F507" s="31"/>
      <c r="G507" s="50"/>
    </row>
    <row r="508" ht="15.75" customHeight="1">
      <c r="A508" s="30"/>
      <c r="B508" s="54"/>
      <c r="C508" s="54"/>
      <c r="E508" s="117"/>
      <c r="F508" s="31"/>
      <c r="G508" s="50"/>
    </row>
    <row r="509" ht="15.75" customHeight="1">
      <c r="A509" s="30"/>
      <c r="B509" s="54"/>
      <c r="C509" s="54"/>
      <c r="E509" s="117"/>
      <c r="F509" s="31"/>
      <c r="G509" s="50"/>
    </row>
    <row r="510" ht="15.75" customHeight="1">
      <c r="A510" s="30"/>
      <c r="B510" s="54"/>
      <c r="C510" s="54"/>
      <c r="E510" s="117"/>
      <c r="F510" s="31"/>
      <c r="G510" s="50"/>
    </row>
    <row r="511" ht="15.75" customHeight="1">
      <c r="A511" s="30"/>
      <c r="B511" s="54"/>
      <c r="C511" s="54"/>
      <c r="E511" s="117"/>
      <c r="F511" s="31"/>
      <c r="G511" s="50"/>
    </row>
    <row r="512" ht="15.75" customHeight="1">
      <c r="A512" s="30"/>
      <c r="B512" s="54"/>
      <c r="C512" s="54"/>
      <c r="E512" s="117"/>
      <c r="F512" s="31"/>
      <c r="G512" s="50"/>
    </row>
    <row r="513" ht="15.75" customHeight="1">
      <c r="A513" s="30"/>
      <c r="B513" s="54"/>
      <c r="C513" s="54"/>
      <c r="E513" s="117"/>
      <c r="F513" s="31"/>
      <c r="G513" s="50"/>
    </row>
    <row r="514" ht="15.75" customHeight="1">
      <c r="A514" s="30"/>
      <c r="B514" s="54"/>
      <c r="C514" s="54"/>
      <c r="E514" s="117"/>
      <c r="F514" s="31"/>
      <c r="G514" s="50"/>
    </row>
    <row r="515" ht="15.75" customHeight="1">
      <c r="A515" s="30"/>
      <c r="B515" s="54"/>
      <c r="C515" s="54"/>
      <c r="E515" s="117"/>
      <c r="F515" s="31"/>
      <c r="G515" s="50"/>
    </row>
    <row r="516" ht="15.75" customHeight="1">
      <c r="A516" s="30"/>
      <c r="B516" s="54"/>
      <c r="C516" s="54"/>
      <c r="E516" s="117"/>
      <c r="F516" s="31"/>
      <c r="G516" s="50"/>
    </row>
    <row r="517" ht="15.75" customHeight="1">
      <c r="A517" s="30"/>
      <c r="B517" s="54"/>
      <c r="C517" s="54"/>
      <c r="E517" s="117"/>
      <c r="F517" s="31"/>
      <c r="G517" s="50"/>
    </row>
    <row r="518" ht="15.75" customHeight="1">
      <c r="A518" s="30"/>
      <c r="B518" s="54"/>
      <c r="C518" s="54"/>
      <c r="E518" s="117"/>
      <c r="F518" s="31"/>
      <c r="G518" s="50"/>
    </row>
    <row r="519" ht="15.75" customHeight="1">
      <c r="A519" s="30"/>
      <c r="B519" s="54"/>
      <c r="C519" s="54"/>
      <c r="E519" s="117"/>
      <c r="F519" s="31"/>
      <c r="G519" s="50"/>
    </row>
    <row r="520" ht="15.75" customHeight="1">
      <c r="A520" s="30"/>
      <c r="B520" s="54"/>
      <c r="C520" s="54"/>
      <c r="E520" s="117"/>
      <c r="F520" s="31"/>
      <c r="G520" s="50"/>
    </row>
    <row r="521" ht="15.75" customHeight="1">
      <c r="A521" s="30"/>
      <c r="B521" s="54"/>
      <c r="C521" s="54"/>
      <c r="E521" s="117"/>
      <c r="F521" s="31"/>
      <c r="G521" s="50"/>
    </row>
    <row r="522" ht="15.75" customHeight="1">
      <c r="A522" s="30"/>
      <c r="B522" s="54"/>
      <c r="C522" s="54"/>
      <c r="E522" s="117"/>
      <c r="F522" s="31"/>
      <c r="G522" s="50"/>
    </row>
    <row r="523" ht="15.75" customHeight="1">
      <c r="A523" s="30"/>
      <c r="B523" s="54"/>
      <c r="C523" s="54"/>
      <c r="E523" s="117"/>
      <c r="F523" s="31"/>
      <c r="G523" s="50"/>
    </row>
    <row r="524" ht="15.75" customHeight="1">
      <c r="A524" s="30"/>
      <c r="B524" s="54"/>
      <c r="C524" s="54"/>
      <c r="E524" s="117"/>
      <c r="F524" s="31"/>
      <c r="G524" s="50"/>
    </row>
    <row r="525" ht="15.75" customHeight="1">
      <c r="A525" s="30"/>
      <c r="B525" s="54"/>
      <c r="C525" s="54"/>
      <c r="E525" s="117"/>
      <c r="F525" s="31"/>
      <c r="G525" s="50"/>
    </row>
    <row r="526" ht="15.75" customHeight="1">
      <c r="A526" s="30"/>
      <c r="B526" s="54"/>
      <c r="C526" s="54"/>
      <c r="E526" s="117"/>
      <c r="F526" s="31"/>
      <c r="G526" s="50"/>
    </row>
    <row r="527" ht="15.75" customHeight="1">
      <c r="A527" s="30"/>
      <c r="B527" s="30"/>
      <c r="C527" s="30"/>
      <c r="E527" s="117"/>
      <c r="F527" s="31"/>
      <c r="G527" s="50"/>
    </row>
    <row r="528" ht="15.75" customHeight="1">
      <c r="A528" s="30"/>
      <c r="B528" s="30"/>
      <c r="C528" s="30"/>
      <c r="E528" s="117"/>
      <c r="F528" s="31"/>
      <c r="G528" s="50"/>
    </row>
    <row r="529" ht="15.75" customHeight="1">
      <c r="A529" s="30"/>
      <c r="B529" s="30"/>
      <c r="C529" s="30"/>
      <c r="E529" s="117"/>
      <c r="F529" s="31"/>
      <c r="G529" s="50"/>
    </row>
    <row r="530" ht="15.75" customHeight="1">
      <c r="A530" s="30"/>
      <c r="B530" s="30"/>
      <c r="C530" s="30"/>
      <c r="E530" s="117"/>
      <c r="F530" s="31"/>
      <c r="G530" s="50"/>
    </row>
    <row r="531" ht="15.75" customHeight="1">
      <c r="A531" s="30"/>
      <c r="B531" s="30"/>
      <c r="C531" s="30"/>
      <c r="E531" s="117"/>
      <c r="F531" s="31"/>
      <c r="G531" s="50"/>
    </row>
    <row r="532" ht="15.75" customHeight="1">
      <c r="A532" s="30"/>
      <c r="B532" s="30"/>
      <c r="C532" s="30"/>
      <c r="E532" s="117"/>
      <c r="F532" s="31"/>
      <c r="G532" s="50"/>
    </row>
    <row r="533" ht="15.75" customHeight="1">
      <c r="A533" s="30"/>
      <c r="B533" s="30"/>
      <c r="C533" s="30"/>
      <c r="E533" s="117"/>
      <c r="F533" s="31"/>
      <c r="G533" s="50"/>
    </row>
    <row r="534" ht="15.75" customHeight="1">
      <c r="A534" s="30"/>
      <c r="B534" s="30"/>
      <c r="C534" s="30"/>
      <c r="E534" s="117"/>
      <c r="F534" s="31"/>
      <c r="G534" s="50"/>
    </row>
    <row r="535" ht="15.75" customHeight="1">
      <c r="A535" s="30"/>
      <c r="B535" s="30"/>
      <c r="C535" s="30"/>
      <c r="E535" s="117"/>
      <c r="F535" s="31"/>
      <c r="G535" s="50"/>
    </row>
    <row r="536" ht="15.75" customHeight="1">
      <c r="A536" s="30"/>
      <c r="B536" s="30"/>
      <c r="C536" s="30"/>
      <c r="E536" s="117"/>
      <c r="F536" s="31"/>
      <c r="G536" s="50"/>
    </row>
    <row r="537" ht="15.75" customHeight="1">
      <c r="A537" s="30"/>
      <c r="B537" s="30"/>
      <c r="C537" s="30"/>
      <c r="E537" s="117"/>
      <c r="F537" s="31"/>
      <c r="G537" s="50"/>
    </row>
    <row r="538" ht="15.75" customHeight="1">
      <c r="A538" s="30"/>
      <c r="B538" s="30"/>
      <c r="C538" s="30"/>
      <c r="E538" s="117"/>
      <c r="F538" s="31"/>
      <c r="G538" s="50"/>
    </row>
    <row r="539" ht="15.75" customHeight="1">
      <c r="A539" s="30"/>
      <c r="B539" s="30"/>
      <c r="C539" s="30"/>
      <c r="E539" s="117"/>
      <c r="F539" s="31"/>
      <c r="G539" s="50"/>
    </row>
    <row r="540" ht="15.75" customHeight="1">
      <c r="A540" s="30"/>
      <c r="B540" s="30"/>
      <c r="C540" s="30"/>
      <c r="E540" s="117"/>
      <c r="F540" s="31"/>
      <c r="G540" s="50"/>
    </row>
    <row r="541" ht="15.75" customHeight="1">
      <c r="A541" s="30"/>
      <c r="B541" s="30"/>
      <c r="C541" s="30"/>
      <c r="E541" s="117"/>
      <c r="F541" s="31"/>
      <c r="G541" s="50"/>
    </row>
    <row r="542" ht="15.75" customHeight="1">
      <c r="A542" s="30"/>
      <c r="B542" s="30"/>
      <c r="C542" s="30"/>
      <c r="E542" s="117"/>
      <c r="F542" s="31"/>
      <c r="G542" s="50"/>
    </row>
    <row r="543" ht="15.75" customHeight="1">
      <c r="A543" s="30"/>
      <c r="B543" s="30"/>
      <c r="C543" s="30"/>
      <c r="E543" s="117"/>
      <c r="F543" s="31"/>
      <c r="G543" s="50"/>
    </row>
    <row r="544" ht="15.75" customHeight="1">
      <c r="A544" s="30"/>
      <c r="B544" s="30"/>
      <c r="C544" s="30"/>
      <c r="E544" s="117"/>
      <c r="F544" s="31"/>
      <c r="G544" s="50"/>
    </row>
    <row r="545" ht="15.75" customHeight="1">
      <c r="A545" s="30"/>
      <c r="B545" s="30"/>
      <c r="C545" s="30"/>
      <c r="E545" s="117"/>
      <c r="F545" s="31"/>
      <c r="G545" s="50"/>
    </row>
    <row r="546" ht="15.75" customHeight="1">
      <c r="A546" s="30"/>
      <c r="B546" s="30"/>
      <c r="C546" s="30"/>
      <c r="E546" s="117"/>
      <c r="F546" s="31"/>
      <c r="G546" s="50"/>
    </row>
    <row r="547" ht="15.75" customHeight="1">
      <c r="A547" s="30"/>
      <c r="B547" s="30"/>
      <c r="C547" s="30"/>
      <c r="E547" s="117"/>
      <c r="F547" s="31"/>
      <c r="G547" s="50"/>
    </row>
    <row r="548" ht="15.75" customHeight="1">
      <c r="A548" s="30"/>
      <c r="B548" s="30"/>
      <c r="C548" s="30"/>
      <c r="E548" s="117"/>
      <c r="F548" s="31"/>
      <c r="G548" s="50"/>
    </row>
    <row r="549" ht="15.75" customHeight="1">
      <c r="A549" s="30"/>
      <c r="B549" s="30"/>
      <c r="C549" s="30"/>
      <c r="E549" s="117"/>
      <c r="F549" s="31"/>
      <c r="G549" s="50"/>
    </row>
    <row r="550" ht="15.75" customHeight="1">
      <c r="A550" s="30"/>
      <c r="B550" s="30"/>
      <c r="C550" s="30"/>
      <c r="E550" s="117"/>
      <c r="F550" s="31"/>
      <c r="G550" s="50"/>
    </row>
    <row r="551" ht="15.75" customHeight="1">
      <c r="A551" s="30"/>
      <c r="B551" s="30"/>
      <c r="C551" s="30"/>
      <c r="E551" s="117"/>
      <c r="F551" s="31"/>
      <c r="G551" s="50"/>
    </row>
    <row r="552" ht="15.75" customHeight="1">
      <c r="A552" s="30"/>
      <c r="B552" s="30"/>
      <c r="C552" s="30"/>
      <c r="E552" s="117"/>
      <c r="F552" s="31"/>
      <c r="G552" s="50"/>
    </row>
    <row r="553" ht="15.75" customHeight="1">
      <c r="A553" s="30"/>
      <c r="B553" s="30"/>
      <c r="C553" s="30"/>
      <c r="E553" s="117"/>
      <c r="F553" s="31"/>
      <c r="G553" s="50"/>
    </row>
    <row r="554" ht="15.75" customHeight="1">
      <c r="A554" s="30"/>
      <c r="B554" s="30"/>
      <c r="C554" s="30"/>
      <c r="E554" s="117"/>
      <c r="F554" s="31"/>
      <c r="G554" s="50"/>
    </row>
    <row r="555" ht="15.75" customHeight="1">
      <c r="A555" s="30"/>
      <c r="B555" s="30"/>
      <c r="C555" s="30"/>
      <c r="E555" s="117"/>
      <c r="F555" s="31"/>
      <c r="G555" s="50"/>
    </row>
    <row r="556" ht="15.75" customHeight="1">
      <c r="A556" s="30"/>
      <c r="B556" s="30"/>
      <c r="C556" s="30"/>
      <c r="E556" s="117"/>
      <c r="F556" s="31"/>
      <c r="G556" s="50"/>
    </row>
    <row r="557" ht="15.75" customHeight="1">
      <c r="A557" s="30"/>
      <c r="B557" s="30"/>
      <c r="C557" s="30"/>
      <c r="E557" s="117"/>
      <c r="F557" s="31"/>
      <c r="G557" s="50"/>
    </row>
    <row r="558" ht="15.75" customHeight="1">
      <c r="A558" s="30"/>
      <c r="B558" s="30"/>
      <c r="C558" s="30"/>
      <c r="E558" s="117"/>
      <c r="F558" s="31"/>
      <c r="G558" s="50"/>
    </row>
    <row r="559" ht="15.75" customHeight="1">
      <c r="A559" s="30"/>
      <c r="B559" s="30"/>
      <c r="C559" s="30"/>
      <c r="E559" s="117"/>
      <c r="F559" s="31"/>
      <c r="G559" s="50"/>
    </row>
    <row r="560" ht="15.75" customHeight="1">
      <c r="A560" s="30"/>
      <c r="B560" s="30"/>
      <c r="C560" s="30"/>
      <c r="E560" s="117"/>
      <c r="F560" s="31"/>
      <c r="G560" s="50"/>
    </row>
    <row r="561" ht="15.75" customHeight="1">
      <c r="A561" s="30"/>
      <c r="B561" s="30"/>
      <c r="C561" s="30"/>
      <c r="E561" s="117"/>
      <c r="F561" s="31"/>
      <c r="G561" s="50"/>
    </row>
    <row r="562" ht="15.75" customHeight="1">
      <c r="A562" s="30"/>
      <c r="B562" s="30"/>
      <c r="C562" s="30"/>
      <c r="E562" s="117"/>
      <c r="F562" s="31"/>
      <c r="G562" s="50"/>
    </row>
    <row r="563" ht="15.75" customHeight="1">
      <c r="A563" s="30"/>
      <c r="B563" s="30"/>
      <c r="C563" s="30"/>
      <c r="E563" s="117"/>
      <c r="F563" s="31"/>
      <c r="G563" s="50"/>
    </row>
    <row r="564" ht="15.75" customHeight="1">
      <c r="A564" s="30"/>
      <c r="B564" s="30"/>
      <c r="C564" s="30"/>
      <c r="E564" s="117"/>
      <c r="F564" s="31"/>
      <c r="G564" s="50"/>
    </row>
    <row r="565" ht="15.75" customHeight="1">
      <c r="A565" s="30"/>
      <c r="B565" s="30"/>
      <c r="C565" s="30"/>
      <c r="E565" s="117"/>
      <c r="F565" s="31"/>
      <c r="G565" s="50"/>
    </row>
    <row r="566" ht="15.75" customHeight="1">
      <c r="A566" s="30"/>
      <c r="B566" s="30"/>
      <c r="C566" s="30"/>
      <c r="E566" s="117"/>
      <c r="F566" s="31"/>
      <c r="G566" s="50"/>
    </row>
    <row r="567" ht="15.75" customHeight="1">
      <c r="A567" s="30"/>
      <c r="B567" s="30"/>
      <c r="C567" s="30"/>
      <c r="E567" s="117"/>
      <c r="F567" s="31"/>
      <c r="G567" s="50"/>
    </row>
    <row r="568" ht="15.75" customHeight="1">
      <c r="A568" s="30"/>
      <c r="B568" s="30"/>
      <c r="C568" s="30"/>
      <c r="E568" s="117"/>
      <c r="F568" s="31"/>
      <c r="G568" s="50"/>
    </row>
    <row r="569" ht="15.75" customHeight="1">
      <c r="A569" s="30"/>
      <c r="B569" s="30"/>
      <c r="C569" s="30"/>
      <c r="E569" s="117"/>
      <c r="F569" s="31"/>
      <c r="G569" s="50"/>
    </row>
    <row r="570" ht="15.75" customHeight="1">
      <c r="A570" s="30"/>
      <c r="B570" s="30"/>
      <c r="C570" s="30"/>
      <c r="E570" s="117"/>
      <c r="F570" s="31"/>
      <c r="G570" s="50"/>
    </row>
    <row r="571" ht="15.75" customHeight="1">
      <c r="A571" s="30"/>
      <c r="B571" s="30"/>
      <c r="C571" s="30"/>
      <c r="E571" s="117"/>
      <c r="F571" s="31"/>
      <c r="G571" s="50"/>
    </row>
    <row r="572" ht="15.75" customHeight="1">
      <c r="A572" s="30"/>
      <c r="B572" s="30"/>
      <c r="C572" s="30"/>
      <c r="E572" s="117"/>
      <c r="F572" s="31"/>
      <c r="G572" s="50"/>
    </row>
    <row r="573" ht="15.75" customHeight="1">
      <c r="A573" s="30"/>
      <c r="B573" s="30"/>
      <c r="C573" s="30"/>
      <c r="E573" s="117"/>
      <c r="F573" s="31"/>
      <c r="G573" s="50"/>
    </row>
    <row r="574" ht="15.75" customHeight="1">
      <c r="A574" s="30"/>
      <c r="B574" s="30"/>
      <c r="C574" s="30"/>
      <c r="E574" s="117"/>
      <c r="F574" s="31"/>
      <c r="G574" s="50"/>
    </row>
    <row r="575" ht="15.75" customHeight="1">
      <c r="A575" s="30"/>
      <c r="B575" s="30"/>
      <c r="C575" s="30"/>
      <c r="E575" s="117"/>
      <c r="F575" s="31"/>
      <c r="G575" s="50"/>
    </row>
    <row r="576" ht="15.75" customHeight="1">
      <c r="A576" s="30"/>
      <c r="B576" s="30"/>
      <c r="C576" s="30"/>
      <c r="E576" s="117"/>
      <c r="F576" s="31"/>
      <c r="G576" s="50"/>
    </row>
    <row r="577" ht="15.75" customHeight="1">
      <c r="A577" s="30"/>
      <c r="B577" s="30"/>
      <c r="C577" s="30"/>
      <c r="E577" s="117"/>
      <c r="F577" s="31"/>
      <c r="G577" s="50"/>
    </row>
    <row r="578" ht="15.75" customHeight="1">
      <c r="A578" s="30"/>
      <c r="B578" s="30"/>
      <c r="C578" s="30"/>
      <c r="E578" s="117"/>
      <c r="F578" s="31"/>
      <c r="G578" s="50"/>
    </row>
    <row r="579" ht="15.75" customHeight="1">
      <c r="A579" s="30"/>
      <c r="B579" s="30"/>
      <c r="C579" s="30"/>
      <c r="E579" s="117"/>
      <c r="F579" s="31"/>
      <c r="G579" s="50"/>
    </row>
    <row r="580" ht="15.75" customHeight="1">
      <c r="A580" s="30"/>
      <c r="B580" s="30"/>
      <c r="C580" s="30"/>
      <c r="E580" s="117"/>
      <c r="F580" s="31"/>
      <c r="G580" s="50"/>
    </row>
    <row r="581" ht="15.75" customHeight="1">
      <c r="A581" s="30"/>
      <c r="B581" s="30"/>
      <c r="C581" s="30"/>
      <c r="E581" s="117"/>
      <c r="F581" s="31"/>
      <c r="G581" s="50"/>
    </row>
    <row r="582" ht="15.75" customHeight="1">
      <c r="A582" s="30"/>
      <c r="B582" s="30"/>
      <c r="C582" s="30"/>
      <c r="E582" s="117"/>
      <c r="F582" s="31"/>
      <c r="G582" s="50"/>
    </row>
    <row r="583" ht="15.75" customHeight="1">
      <c r="A583" s="30"/>
      <c r="B583" s="30"/>
      <c r="C583" s="30"/>
      <c r="E583" s="117"/>
      <c r="F583" s="31"/>
      <c r="G583" s="50"/>
    </row>
    <row r="584" ht="15.75" customHeight="1">
      <c r="A584" s="30"/>
      <c r="B584" s="30"/>
      <c r="C584" s="30"/>
      <c r="E584" s="117"/>
      <c r="F584" s="31"/>
      <c r="G584" s="50"/>
    </row>
    <row r="585" ht="15.75" customHeight="1">
      <c r="A585" s="30"/>
      <c r="B585" s="30"/>
      <c r="C585" s="30"/>
      <c r="E585" s="117"/>
      <c r="F585" s="31"/>
      <c r="G585" s="50"/>
    </row>
    <row r="586" ht="15.75" customHeight="1">
      <c r="A586" s="30"/>
      <c r="B586" s="30"/>
      <c r="C586" s="30"/>
      <c r="E586" s="117"/>
      <c r="F586" s="31"/>
      <c r="G586" s="50"/>
    </row>
    <row r="587" ht="15.75" customHeight="1">
      <c r="A587" s="30"/>
      <c r="B587" s="30"/>
      <c r="C587" s="30"/>
      <c r="E587" s="117"/>
      <c r="F587" s="31"/>
      <c r="G587" s="50"/>
    </row>
    <row r="588" ht="15.75" customHeight="1">
      <c r="A588" s="30"/>
      <c r="B588" s="30"/>
      <c r="C588" s="30"/>
      <c r="E588" s="117"/>
      <c r="F588" s="31"/>
      <c r="G588" s="50"/>
    </row>
    <row r="589" ht="15.75" customHeight="1">
      <c r="A589" s="30"/>
      <c r="B589" s="30"/>
      <c r="C589" s="30"/>
      <c r="E589" s="117"/>
      <c r="F589" s="31"/>
      <c r="G589" s="50"/>
    </row>
    <row r="590" ht="15.75" customHeight="1">
      <c r="A590" s="30"/>
      <c r="B590" s="30"/>
      <c r="C590" s="30"/>
      <c r="E590" s="117"/>
      <c r="F590" s="31"/>
      <c r="G590" s="50"/>
    </row>
    <row r="591" ht="15.75" customHeight="1">
      <c r="A591" s="30"/>
      <c r="B591" s="30"/>
      <c r="C591" s="30"/>
      <c r="E591" s="117"/>
      <c r="F591" s="31"/>
      <c r="G591" s="50"/>
    </row>
    <row r="592" ht="15.75" customHeight="1">
      <c r="A592" s="30"/>
      <c r="B592" s="30"/>
      <c r="C592" s="30"/>
      <c r="E592" s="117"/>
      <c r="F592" s="31"/>
      <c r="G592" s="50"/>
    </row>
    <row r="593" ht="15.75" customHeight="1">
      <c r="A593" s="30"/>
      <c r="B593" s="30"/>
      <c r="C593" s="30"/>
      <c r="E593" s="117"/>
      <c r="F593" s="31"/>
      <c r="G593" s="50"/>
    </row>
    <row r="594" ht="15.75" customHeight="1">
      <c r="A594" s="30"/>
      <c r="B594" s="30"/>
      <c r="C594" s="30"/>
      <c r="E594" s="117"/>
      <c r="F594" s="31"/>
      <c r="G594" s="50"/>
    </row>
    <row r="595" ht="15.75" customHeight="1">
      <c r="A595" s="30"/>
      <c r="B595" s="30"/>
      <c r="C595" s="30"/>
      <c r="E595" s="117"/>
      <c r="F595" s="31"/>
      <c r="G595" s="50"/>
    </row>
    <row r="596" ht="15.75" customHeight="1">
      <c r="A596" s="30"/>
      <c r="B596" s="30"/>
      <c r="C596" s="30"/>
      <c r="E596" s="117"/>
      <c r="F596" s="31"/>
      <c r="G596" s="50"/>
    </row>
    <row r="597" ht="15.75" customHeight="1">
      <c r="A597" s="30"/>
      <c r="B597" s="30"/>
      <c r="C597" s="30"/>
      <c r="E597" s="117"/>
      <c r="F597" s="31"/>
      <c r="G597" s="50"/>
    </row>
    <row r="598" ht="15.75" customHeight="1">
      <c r="A598" s="30"/>
      <c r="B598" s="30"/>
      <c r="C598" s="30"/>
      <c r="E598" s="117"/>
      <c r="F598" s="31"/>
      <c r="G598" s="50"/>
    </row>
    <row r="599" ht="15.75" customHeight="1">
      <c r="A599" s="30"/>
      <c r="B599" s="30"/>
      <c r="C599" s="30"/>
      <c r="E599" s="117"/>
      <c r="F599" s="31"/>
      <c r="G599" s="50"/>
    </row>
    <row r="600" ht="15.75" customHeight="1">
      <c r="A600" s="30"/>
      <c r="B600" s="30"/>
      <c r="C600" s="30"/>
      <c r="E600" s="117"/>
      <c r="F600" s="31"/>
      <c r="G600" s="50"/>
    </row>
    <row r="601" ht="15.75" customHeight="1">
      <c r="A601" s="30"/>
      <c r="B601" s="30"/>
      <c r="C601" s="30"/>
      <c r="E601" s="117"/>
      <c r="F601" s="31"/>
      <c r="G601" s="50"/>
    </row>
    <row r="602" ht="15.75" customHeight="1">
      <c r="A602" s="30"/>
      <c r="B602" s="30"/>
      <c r="C602" s="30"/>
      <c r="E602" s="117"/>
      <c r="F602" s="31"/>
      <c r="G602" s="50"/>
    </row>
    <row r="603" ht="15.75" customHeight="1">
      <c r="A603" s="30"/>
      <c r="B603" s="30"/>
      <c r="C603" s="30"/>
      <c r="E603" s="117"/>
      <c r="F603" s="31"/>
      <c r="G603" s="50"/>
    </row>
    <row r="604" ht="15.75" customHeight="1">
      <c r="A604" s="30"/>
      <c r="B604" s="30"/>
      <c r="C604" s="30"/>
      <c r="E604" s="117"/>
      <c r="F604" s="31"/>
      <c r="G604" s="50"/>
    </row>
    <row r="605" ht="15.75" customHeight="1">
      <c r="A605" s="30"/>
      <c r="B605" s="30"/>
      <c r="C605" s="30"/>
      <c r="E605" s="117"/>
      <c r="F605" s="31"/>
      <c r="G605" s="50"/>
    </row>
    <row r="606" ht="15.75" customHeight="1">
      <c r="A606" s="30"/>
      <c r="B606" s="30"/>
      <c r="C606" s="30"/>
      <c r="E606" s="117"/>
      <c r="F606" s="31"/>
      <c r="G606" s="50"/>
    </row>
    <row r="607" ht="15.75" customHeight="1">
      <c r="A607" s="30"/>
      <c r="B607" s="30"/>
      <c r="C607" s="30"/>
      <c r="E607" s="117"/>
      <c r="F607" s="31"/>
      <c r="G607" s="50"/>
    </row>
    <row r="608" ht="15.75" customHeight="1">
      <c r="A608" s="30"/>
      <c r="B608" s="30"/>
      <c r="C608" s="30"/>
      <c r="E608" s="117"/>
      <c r="F608" s="31"/>
      <c r="G608" s="50"/>
    </row>
    <row r="609" ht="15.75" customHeight="1">
      <c r="A609" s="30"/>
      <c r="B609" s="30"/>
      <c r="C609" s="30"/>
      <c r="E609" s="117"/>
      <c r="F609" s="31"/>
      <c r="G609" s="50"/>
    </row>
    <row r="610" ht="15.75" customHeight="1">
      <c r="A610" s="30"/>
      <c r="B610" s="30"/>
      <c r="C610" s="30"/>
      <c r="E610" s="117"/>
      <c r="F610" s="31"/>
      <c r="G610" s="50"/>
    </row>
    <row r="611" ht="15.75" customHeight="1">
      <c r="A611" s="30"/>
      <c r="B611" s="30"/>
      <c r="C611" s="30"/>
      <c r="E611" s="117"/>
      <c r="F611" s="31"/>
      <c r="G611" s="50"/>
    </row>
    <row r="612" ht="15.75" customHeight="1">
      <c r="A612" s="30"/>
      <c r="B612" s="30"/>
      <c r="C612" s="30"/>
      <c r="E612" s="117"/>
      <c r="F612" s="31"/>
      <c r="G612" s="50"/>
    </row>
    <row r="613" ht="15.75" customHeight="1">
      <c r="A613" s="30"/>
      <c r="B613" s="30"/>
      <c r="C613" s="30"/>
      <c r="E613" s="117"/>
      <c r="F613" s="31"/>
      <c r="G613" s="50"/>
    </row>
    <row r="614" ht="15.75" customHeight="1">
      <c r="A614" s="30"/>
      <c r="B614" s="30"/>
      <c r="C614" s="30"/>
      <c r="E614" s="117"/>
      <c r="F614" s="31"/>
      <c r="G614" s="50"/>
    </row>
    <row r="615" ht="15.75" customHeight="1">
      <c r="A615" s="30"/>
      <c r="B615" s="30"/>
      <c r="C615" s="30"/>
      <c r="E615" s="117"/>
      <c r="F615" s="31"/>
      <c r="G615" s="50"/>
    </row>
    <row r="616" ht="15.75" customHeight="1">
      <c r="A616" s="30"/>
      <c r="B616" s="30"/>
      <c r="C616" s="30"/>
      <c r="E616" s="117"/>
      <c r="F616" s="31"/>
      <c r="G616" s="50"/>
    </row>
    <row r="617" ht="15.75" customHeight="1">
      <c r="A617" s="30"/>
      <c r="B617" s="30"/>
      <c r="C617" s="30"/>
      <c r="E617" s="117"/>
      <c r="F617" s="31"/>
      <c r="G617" s="50"/>
    </row>
    <row r="618" ht="15.75" customHeight="1">
      <c r="A618" s="30"/>
      <c r="B618" s="30"/>
      <c r="C618" s="30"/>
      <c r="E618" s="117"/>
      <c r="F618" s="31"/>
      <c r="G618" s="50"/>
    </row>
    <row r="619" ht="15.75" customHeight="1">
      <c r="A619" s="30"/>
      <c r="B619" s="30"/>
      <c r="C619" s="30"/>
      <c r="E619" s="117"/>
      <c r="F619" s="31"/>
      <c r="G619" s="50"/>
    </row>
    <row r="620" ht="15.75" customHeight="1">
      <c r="A620" s="30"/>
      <c r="B620" s="30"/>
      <c r="C620" s="30"/>
      <c r="E620" s="117"/>
      <c r="F620" s="31"/>
      <c r="G620" s="50"/>
    </row>
    <row r="621" ht="15.75" customHeight="1">
      <c r="A621" s="30"/>
      <c r="B621" s="30"/>
      <c r="C621" s="30"/>
      <c r="E621" s="117"/>
      <c r="F621" s="31"/>
      <c r="G621" s="50"/>
    </row>
    <row r="622" ht="15.75" customHeight="1">
      <c r="A622" s="30"/>
      <c r="B622" s="30"/>
      <c r="C622" s="30"/>
      <c r="E622" s="117"/>
      <c r="F622" s="31"/>
      <c r="G622" s="50"/>
    </row>
    <row r="623" ht="15.75" customHeight="1">
      <c r="A623" s="30"/>
      <c r="B623" s="30"/>
      <c r="C623" s="30"/>
      <c r="E623" s="117"/>
      <c r="F623" s="31"/>
      <c r="G623" s="50"/>
    </row>
    <row r="624" ht="15.75" customHeight="1">
      <c r="A624" s="109"/>
      <c r="B624" s="109"/>
      <c r="F624" s="109"/>
      <c r="G624" s="109"/>
    </row>
    <row r="625" ht="15.75" customHeight="1">
      <c r="A625" s="109"/>
      <c r="B625" s="109"/>
      <c r="F625" s="109"/>
      <c r="G625" s="109"/>
    </row>
    <row r="626" ht="15.75" customHeight="1">
      <c r="A626" s="109"/>
      <c r="B626" s="109"/>
      <c r="F626" s="109"/>
      <c r="G626" s="109"/>
    </row>
    <row r="627" ht="15.75" customHeight="1">
      <c r="A627" s="109"/>
      <c r="B627" s="109"/>
      <c r="F627" s="109"/>
      <c r="G627" s="109"/>
    </row>
    <row r="628" ht="15.75" customHeight="1">
      <c r="A628" s="109"/>
      <c r="B628" s="109"/>
      <c r="F628" s="109"/>
      <c r="G628" s="109"/>
    </row>
    <row r="629" ht="15.75" customHeight="1">
      <c r="A629" s="109"/>
      <c r="B629" s="109"/>
      <c r="F629" s="109"/>
      <c r="G629" s="109"/>
    </row>
    <row r="630" ht="15.75" customHeight="1">
      <c r="A630" s="109"/>
      <c r="B630" s="109"/>
      <c r="F630" s="109"/>
      <c r="G630" s="109"/>
    </row>
    <row r="631" ht="15.75" customHeight="1">
      <c r="A631" s="109"/>
      <c r="B631" s="109"/>
      <c r="F631" s="109"/>
      <c r="G631" s="109"/>
    </row>
    <row r="632" ht="15.75" customHeight="1">
      <c r="A632" s="109"/>
      <c r="B632" s="109"/>
      <c r="F632" s="109"/>
      <c r="G632" s="109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/>
    <row r="1000" ht="15.75" customHeight="1"/>
  </sheetData>
  <autoFilter ref="$A$3:$Y$423"/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998">
      <formula1>Codes!$G$2:$G$51</formula1>
    </dataValidation>
    <dataValidation type="list" allowBlank="1" sqref="A4:A998">
      <formula1>Codes!$C$2:$C$172</formula1>
    </dataValidation>
    <dataValidation type="list" allowBlank="1" sqref="B4:B998">
      <formula1>Codes!$E$2:$E$6</formula1>
    </dataValidation>
    <dataValidation type="list" allowBlank="1" sqref="G4:G427 G429:G998">
      <formula1>Codes!$A$2:$A$6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75"/>
    <col customWidth="1" min="2" max="2" width="8.88"/>
    <col customWidth="1" min="3" max="3" width="6.13"/>
    <col customWidth="1" min="4" max="4" width="25.63"/>
    <col customWidth="1" min="5" max="6" width="12.63"/>
    <col customWidth="1" min="8" max="8" width="28.88"/>
    <col customWidth="1" min="9" max="9" width="30.5"/>
  </cols>
  <sheetData>
    <row r="1" ht="15.75" customHeight="1">
      <c r="A1" s="148">
        <v>4.0</v>
      </c>
      <c r="B1" s="115"/>
      <c r="C1" s="115"/>
      <c r="D1" s="115"/>
      <c r="E1" s="115"/>
      <c r="F1" s="115"/>
      <c r="G1" s="115"/>
      <c r="H1" s="115"/>
      <c r="I1" s="116"/>
    </row>
    <row r="2" ht="15.75" customHeight="1">
      <c r="A2" s="30"/>
      <c r="B2" s="30"/>
      <c r="C2" s="30"/>
      <c r="D2" s="50"/>
      <c r="E2" s="117"/>
      <c r="F2" s="31"/>
      <c r="G2" s="30">
        <f>countif(G4:G2003,"Open")</f>
        <v>12</v>
      </c>
      <c r="H2" s="50"/>
      <c r="I2" s="50"/>
    </row>
    <row r="3" ht="15.75" customHeight="1">
      <c r="A3" s="30" t="s">
        <v>662</v>
      </c>
      <c r="B3" s="30" t="s">
        <v>2</v>
      </c>
      <c r="C3" s="30" t="s">
        <v>663</v>
      </c>
      <c r="D3" s="50" t="s">
        <v>664</v>
      </c>
      <c r="E3" s="117" t="s">
        <v>665</v>
      </c>
      <c r="F3" s="31" t="s">
        <v>3</v>
      </c>
      <c r="G3" s="50" t="s">
        <v>0</v>
      </c>
      <c r="H3" s="50" t="s">
        <v>337</v>
      </c>
      <c r="I3" s="50" t="s">
        <v>338</v>
      </c>
    </row>
    <row r="4" ht="15.75" customHeight="1">
      <c r="A4" s="30" t="s">
        <v>6</v>
      </c>
      <c r="B4" s="30" t="s">
        <v>7</v>
      </c>
      <c r="C4" s="30">
        <v>1.0</v>
      </c>
      <c r="D4" s="50" t="s">
        <v>8</v>
      </c>
      <c r="E4" s="149">
        <v>157590.36</v>
      </c>
      <c r="F4" s="31" t="s">
        <v>8</v>
      </c>
      <c r="G4" s="50"/>
    </row>
    <row r="5" ht="15.75" customHeight="1">
      <c r="A5" s="30" t="s">
        <v>6</v>
      </c>
      <c r="B5" s="30" t="s">
        <v>7</v>
      </c>
      <c r="C5" s="30">
        <v>2.0</v>
      </c>
      <c r="D5" s="50" t="s">
        <v>731</v>
      </c>
      <c r="E5" s="149">
        <v>200000.0</v>
      </c>
      <c r="F5" s="31" t="s">
        <v>31</v>
      </c>
      <c r="G5" s="50"/>
    </row>
    <row r="6" ht="15.75" customHeight="1">
      <c r="A6" s="30" t="s">
        <v>6</v>
      </c>
      <c r="B6" s="30" t="s">
        <v>7</v>
      </c>
      <c r="C6" s="30">
        <v>3.0</v>
      </c>
      <c r="D6" s="50" t="s">
        <v>731</v>
      </c>
      <c r="E6" s="149">
        <v>200000.0</v>
      </c>
      <c r="F6" s="31" t="s">
        <v>31</v>
      </c>
      <c r="G6" s="50"/>
    </row>
    <row r="7" ht="15.75" customHeight="1">
      <c r="A7" s="30" t="s">
        <v>6</v>
      </c>
      <c r="B7" s="30" t="s">
        <v>7</v>
      </c>
      <c r="C7" s="30">
        <v>4.0</v>
      </c>
      <c r="D7" s="50" t="s">
        <v>87</v>
      </c>
      <c r="E7" s="149">
        <v>126726.99</v>
      </c>
      <c r="F7" s="31" t="s">
        <v>87</v>
      </c>
      <c r="G7" s="50"/>
    </row>
    <row r="8" ht="15.75" customHeight="1">
      <c r="A8" s="30" t="s">
        <v>6</v>
      </c>
      <c r="B8" s="30" t="s">
        <v>7</v>
      </c>
      <c r="C8" s="30">
        <v>5.0</v>
      </c>
      <c r="D8" s="50" t="s">
        <v>732</v>
      </c>
      <c r="E8" s="149">
        <v>144474.34</v>
      </c>
      <c r="F8" s="31" t="s">
        <v>43</v>
      </c>
      <c r="G8" s="50"/>
    </row>
    <row r="9" ht="15.75" customHeight="1">
      <c r="A9" s="30" t="s">
        <v>6</v>
      </c>
      <c r="B9" s="30" t="s">
        <v>7</v>
      </c>
      <c r="C9" s="30">
        <v>6.0</v>
      </c>
      <c r="D9" s="50" t="s">
        <v>733</v>
      </c>
      <c r="E9" s="149">
        <v>158499.07</v>
      </c>
      <c r="F9" s="31" t="s">
        <v>108</v>
      </c>
      <c r="G9" s="50"/>
    </row>
    <row r="10" ht="15.75" customHeight="1">
      <c r="A10" s="30" t="s">
        <v>6</v>
      </c>
      <c r="B10" s="30" t="s">
        <v>7</v>
      </c>
      <c r="C10" s="30">
        <v>7.0</v>
      </c>
      <c r="D10" s="50" t="s">
        <v>732</v>
      </c>
      <c r="E10" s="149">
        <v>129136.38</v>
      </c>
      <c r="F10" s="31" t="s">
        <v>43</v>
      </c>
      <c r="G10" s="50"/>
    </row>
    <row r="11" ht="15.75" customHeight="1">
      <c r="A11" s="30" t="s">
        <v>11</v>
      </c>
      <c r="B11" s="30" t="s">
        <v>7</v>
      </c>
      <c r="C11" s="30">
        <v>1.0</v>
      </c>
      <c r="D11" s="50" t="s">
        <v>734</v>
      </c>
      <c r="E11" s="149">
        <v>106890.83</v>
      </c>
      <c r="F11" s="31" t="s">
        <v>111</v>
      </c>
      <c r="G11" s="50"/>
    </row>
    <row r="12" ht="15.75" customHeight="1">
      <c r="A12" s="30" t="s">
        <v>11</v>
      </c>
      <c r="B12" s="30" t="s">
        <v>7</v>
      </c>
      <c r="C12" s="30">
        <v>2.0</v>
      </c>
      <c r="D12" s="50" t="s">
        <v>734</v>
      </c>
      <c r="E12" s="149">
        <v>153719.97</v>
      </c>
      <c r="F12" s="31" t="s">
        <v>111</v>
      </c>
      <c r="G12" s="50"/>
    </row>
    <row r="13" ht="15.75" customHeight="1">
      <c r="A13" s="30" t="s">
        <v>11</v>
      </c>
      <c r="B13" s="30" t="s">
        <v>7</v>
      </c>
      <c r="C13" s="30">
        <v>3.0</v>
      </c>
      <c r="D13" s="50" t="s">
        <v>8</v>
      </c>
      <c r="E13" s="149">
        <v>200000.0</v>
      </c>
      <c r="F13" s="31" t="s">
        <v>8</v>
      </c>
      <c r="G13" s="50"/>
    </row>
    <row r="14" ht="15.75" customHeight="1">
      <c r="A14" s="30" t="s">
        <v>11</v>
      </c>
      <c r="B14" s="30" t="s">
        <v>7</v>
      </c>
      <c r="C14" s="30">
        <v>4.0</v>
      </c>
      <c r="D14" s="50" t="s">
        <v>47</v>
      </c>
      <c r="E14" s="149">
        <v>137402.29</v>
      </c>
      <c r="F14" s="31" t="s">
        <v>46</v>
      </c>
      <c r="G14" s="50"/>
    </row>
    <row r="15" ht="15.75" customHeight="1">
      <c r="A15" s="30" t="s">
        <v>11</v>
      </c>
      <c r="B15" s="30" t="s">
        <v>7</v>
      </c>
      <c r="C15" s="30">
        <v>5.0</v>
      </c>
      <c r="D15" s="50" t="s">
        <v>87</v>
      </c>
      <c r="E15" s="149">
        <v>200000.0</v>
      </c>
      <c r="F15" s="31" t="s">
        <v>87</v>
      </c>
      <c r="G15" s="50"/>
    </row>
    <row r="16" ht="15.75" customHeight="1">
      <c r="A16" s="30" t="s">
        <v>11</v>
      </c>
      <c r="B16" s="30" t="s">
        <v>7</v>
      </c>
      <c r="C16" s="30">
        <v>6.0</v>
      </c>
      <c r="D16" s="50" t="s">
        <v>735</v>
      </c>
      <c r="E16" s="149">
        <v>200000.0</v>
      </c>
      <c r="F16" s="31" t="s">
        <v>70</v>
      </c>
      <c r="G16" s="50"/>
    </row>
    <row r="17" ht="15.75" customHeight="1">
      <c r="A17" s="30" t="s">
        <v>17</v>
      </c>
      <c r="B17" s="30" t="s">
        <v>7</v>
      </c>
      <c r="C17" s="30">
        <v>1.0</v>
      </c>
      <c r="D17" s="50" t="s">
        <v>736</v>
      </c>
      <c r="E17" s="149">
        <v>142194.16</v>
      </c>
      <c r="F17" s="31" t="s">
        <v>52</v>
      </c>
      <c r="G17" s="50"/>
    </row>
    <row r="18" ht="15.75" customHeight="1">
      <c r="A18" s="30" t="s">
        <v>17</v>
      </c>
      <c r="B18" s="30" t="s">
        <v>7</v>
      </c>
      <c r="C18" s="30">
        <v>2.0</v>
      </c>
      <c r="D18" s="50" t="s">
        <v>737</v>
      </c>
      <c r="E18" s="149">
        <v>145595.58</v>
      </c>
      <c r="F18" s="31" t="s">
        <v>28</v>
      </c>
      <c r="G18" s="50"/>
    </row>
    <row r="19" ht="15.75" customHeight="1">
      <c r="A19" s="30" t="s">
        <v>17</v>
      </c>
      <c r="B19" s="30" t="s">
        <v>7</v>
      </c>
      <c r="C19" s="30">
        <v>3.0</v>
      </c>
      <c r="D19" s="50" t="s">
        <v>736</v>
      </c>
      <c r="E19" s="149">
        <v>200000.0</v>
      </c>
      <c r="F19" s="31" t="s">
        <v>52</v>
      </c>
      <c r="G19" s="50"/>
    </row>
    <row r="20" ht="15.75" customHeight="1">
      <c r="A20" s="30" t="s">
        <v>17</v>
      </c>
      <c r="B20" s="30" t="s">
        <v>7</v>
      </c>
      <c r="C20" s="30">
        <v>4.0</v>
      </c>
      <c r="D20" s="50" t="s">
        <v>736</v>
      </c>
      <c r="E20" s="149">
        <v>145459.41</v>
      </c>
      <c r="F20" s="31" t="s">
        <v>52</v>
      </c>
      <c r="G20" s="50"/>
    </row>
    <row r="21" ht="15.75" customHeight="1">
      <c r="A21" s="30" t="s">
        <v>17</v>
      </c>
      <c r="B21" s="30" t="s">
        <v>7</v>
      </c>
      <c r="C21" s="30">
        <v>5.0</v>
      </c>
      <c r="D21" s="50" t="s">
        <v>736</v>
      </c>
      <c r="E21" s="149">
        <v>147649.24</v>
      </c>
      <c r="F21" s="31" t="s">
        <v>52</v>
      </c>
      <c r="G21" s="50"/>
    </row>
    <row r="22" ht="15.75" customHeight="1">
      <c r="A22" s="30" t="s">
        <v>17</v>
      </c>
      <c r="B22" s="30" t="s">
        <v>7</v>
      </c>
      <c r="C22" s="30">
        <v>6.0</v>
      </c>
      <c r="D22" s="50" t="s">
        <v>738</v>
      </c>
      <c r="E22" s="149">
        <v>145067.67</v>
      </c>
      <c r="F22" s="31" t="s">
        <v>49</v>
      </c>
      <c r="G22" s="50"/>
    </row>
    <row r="23" ht="15.75" customHeight="1">
      <c r="A23" s="30" t="s">
        <v>17</v>
      </c>
      <c r="B23" s="30" t="s">
        <v>7</v>
      </c>
      <c r="C23" s="30">
        <v>7.0</v>
      </c>
      <c r="D23" s="50" t="s">
        <v>738</v>
      </c>
      <c r="E23" s="149">
        <v>92752.75</v>
      </c>
      <c r="F23" s="31" t="s">
        <v>49</v>
      </c>
      <c r="G23" s="50"/>
    </row>
    <row r="24" ht="15.75" customHeight="1">
      <c r="A24" s="30" t="s">
        <v>17</v>
      </c>
      <c r="B24" s="30" t="s">
        <v>7</v>
      </c>
      <c r="C24" s="30">
        <v>8.0</v>
      </c>
      <c r="D24" s="50" t="s">
        <v>738</v>
      </c>
      <c r="E24" s="149">
        <v>90278.57</v>
      </c>
      <c r="F24" s="31" t="s">
        <v>49</v>
      </c>
      <c r="G24" s="50"/>
    </row>
    <row r="25" ht="15.75" customHeight="1">
      <c r="A25" s="30" t="s">
        <v>17</v>
      </c>
      <c r="B25" s="30" t="s">
        <v>7</v>
      </c>
      <c r="C25" s="30">
        <v>9.0</v>
      </c>
      <c r="D25" s="50" t="s">
        <v>738</v>
      </c>
      <c r="E25" s="149">
        <v>200000.0</v>
      </c>
      <c r="F25" s="31" t="s">
        <v>49</v>
      </c>
      <c r="G25" s="50"/>
    </row>
    <row r="26" ht="15.75" customHeight="1">
      <c r="A26" s="30" t="s">
        <v>17</v>
      </c>
      <c r="B26" s="30" t="s">
        <v>7</v>
      </c>
      <c r="C26" s="30">
        <v>10.0</v>
      </c>
      <c r="D26" s="50" t="s">
        <v>736</v>
      </c>
      <c r="E26" s="149">
        <v>90899.38</v>
      </c>
      <c r="F26" s="31" t="s">
        <v>52</v>
      </c>
      <c r="G26" s="50"/>
    </row>
    <row r="27" ht="15.75" customHeight="1">
      <c r="A27" s="30" t="s">
        <v>17</v>
      </c>
      <c r="B27" s="30" t="s">
        <v>7</v>
      </c>
      <c r="C27" s="30">
        <v>11.0</v>
      </c>
      <c r="D27" s="50" t="s">
        <v>736</v>
      </c>
      <c r="E27" s="149">
        <v>95858.99</v>
      </c>
      <c r="F27" s="31" t="s">
        <v>52</v>
      </c>
      <c r="G27" s="50"/>
    </row>
    <row r="28" ht="15.75" customHeight="1">
      <c r="A28" s="30" t="s">
        <v>22</v>
      </c>
      <c r="B28" s="30" t="s">
        <v>7</v>
      </c>
      <c r="C28" s="30">
        <v>1.0</v>
      </c>
      <c r="D28" s="50" t="s">
        <v>8</v>
      </c>
      <c r="E28" s="149">
        <v>200000.0</v>
      </c>
      <c r="F28" s="31" t="s">
        <v>8</v>
      </c>
      <c r="G28" s="50"/>
    </row>
    <row r="29" ht="15.75" customHeight="1">
      <c r="A29" s="30" t="s">
        <v>22</v>
      </c>
      <c r="B29" s="30" t="s">
        <v>7</v>
      </c>
      <c r="C29" s="30">
        <v>2.0</v>
      </c>
      <c r="D29" s="50" t="s">
        <v>8</v>
      </c>
      <c r="E29" s="149">
        <v>200000.0</v>
      </c>
      <c r="F29" s="31" t="s">
        <v>8</v>
      </c>
      <c r="G29" s="50"/>
    </row>
    <row r="30" ht="15.75" customHeight="1">
      <c r="A30" s="30" t="s">
        <v>22</v>
      </c>
      <c r="B30" s="30" t="s">
        <v>7</v>
      </c>
      <c r="C30" s="30">
        <v>3.0</v>
      </c>
      <c r="D30" s="50" t="s">
        <v>732</v>
      </c>
      <c r="E30" s="149">
        <v>125441.47</v>
      </c>
      <c r="F30" s="31" t="s">
        <v>43</v>
      </c>
      <c r="G30" s="50"/>
    </row>
    <row r="31" ht="15.75" customHeight="1">
      <c r="A31" s="30" t="s">
        <v>22</v>
      </c>
      <c r="B31" s="30" t="s">
        <v>7</v>
      </c>
      <c r="C31" s="30">
        <v>4.0</v>
      </c>
      <c r="D31" s="50" t="s">
        <v>739</v>
      </c>
      <c r="E31" s="149">
        <v>122639.55</v>
      </c>
      <c r="F31" s="31" t="s">
        <v>55</v>
      </c>
      <c r="G31" s="50"/>
    </row>
    <row r="32" ht="15.75" customHeight="1">
      <c r="A32" s="30" t="s">
        <v>22</v>
      </c>
      <c r="B32" s="30" t="s">
        <v>7</v>
      </c>
      <c r="C32" s="30">
        <v>5.0</v>
      </c>
      <c r="D32" s="50" t="s">
        <v>737</v>
      </c>
      <c r="E32" s="149">
        <v>129353.78</v>
      </c>
      <c r="F32" s="31" t="s">
        <v>28</v>
      </c>
      <c r="G32" s="50"/>
    </row>
    <row r="33" ht="15.75" customHeight="1">
      <c r="A33" s="30" t="s">
        <v>22</v>
      </c>
      <c r="B33" s="30" t="s">
        <v>7</v>
      </c>
      <c r="C33" s="30">
        <v>6.0</v>
      </c>
      <c r="D33" s="50" t="s">
        <v>740</v>
      </c>
      <c r="E33" s="149">
        <v>157404.58</v>
      </c>
      <c r="F33" s="31" t="s">
        <v>114</v>
      </c>
      <c r="G33" s="50"/>
    </row>
    <row r="34" ht="15.75" customHeight="1">
      <c r="A34" s="30" t="s">
        <v>22</v>
      </c>
      <c r="B34" s="30" t="s">
        <v>7</v>
      </c>
      <c r="C34" s="30">
        <v>7.0</v>
      </c>
      <c r="D34" s="50" t="s">
        <v>87</v>
      </c>
      <c r="E34" s="149">
        <v>128651.53</v>
      </c>
      <c r="F34" s="31" t="s">
        <v>87</v>
      </c>
      <c r="G34" s="50"/>
    </row>
    <row r="35" ht="15.75" customHeight="1">
      <c r="A35" s="30" t="s">
        <v>22</v>
      </c>
      <c r="B35" s="30" t="s">
        <v>7</v>
      </c>
      <c r="C35" s="30">
        <v>8.0</v>
      </c>
      <c r="D35" s="50" t="s">
        <v>741</v>
      </c>
      <c r="E35" s="149">
        <v>128651.53</v>
      </c>
      <c r="F35" s="31" t="s">
        <v>90</v>
      </c>
      <c r="G35" s="50"/>
    </row>
    <row r="36" ht="15.75" customHeight="1">
      <c r="A36" s="30" t="s">
        <v>22</v>
      </c>
      <c r="B36" s="30" t="s">
        <v>7</v>
      </c>
      <c r="C36" s="30">
        <v>9.0</v>
      </c>
      <c r="D36" s="50" t="s">
        <v>731</v>
      </c>
      <c r="E36" s="149">
        <v>992142.44</v>
      </c>
      <c r="F36" s="31" t="s">
        <v>31</v>
      </c>
      <c r="G36" s="50"/>
    </row>
    <row r="37" ht="15.75" customHeight="1">
      <c r="A37" s="30" t="s">
        <v>26</v>
      </c>
      <c r="B37" s="30" t="s">
        <v>7</v>
      </c>
      <c r="C37" s="30">
        <v>1.0</v>
      </c>
      <c r="D37" s="50" t="s">
        <v>740</v>
      </c>
      <c r="E37" s="149">
        <v>125527.08</v>
      </c>
      <c r="F37" s="31" t="s">
        <v>114</v>
      </c>
      <c r="G37" s="50"/>
    </row>
    <row r="38" ht="15.75" customHeight="1">
      <c r="A38" s="30" t="s">
        <v>26</v>
      </c>
      <c r="B38" s="30" t="s">
        <v>7</v>
      </c>
      <c r="C38" s="30">
        <v>2.0</v>
      </c>
      <c r="D38" s="50" t="s">
        <v>47</v>
      </c>
      <c r="E38" s="149">
        <v>133429.41</v>
      </c>
      <c r="F38" s="31" t="s">
        <v>46</v>
      </c>
      <c r="G38" s="50"/>
    </row>
    <row r="39" ht="15.75" customHeight="1">
      <c r="A39" s="30" t="s">
        <v>26</v>
      </c>
      <c r="B39" s="30" t="s">
        <v>7</v>
      </c>
      <c r="C39" s="30">
        <v>3.0</v>
      </c>
      <c r="D39" s="50" t="s">
        <v>733</v>
      </c>
      <c r="E39" s="149">
        <v>132036.69</v>
      </c>
      <c r="F39" s="31" t="s">
        <v>108</v>
      </c>
      <c r="G39" s="50"/>
    </row>
    <row r="40" ht="15.75" customHeight="1">
      <c r="A40" s="30" t="s">
        <v>26</v>
      </c>
      <c r="B40" s="30" t="s">
        <v>7</v>
      </c>
      <c r="C40" s="30">
        <v>4.0</v>
      </c>
      <c r="D40" s="50" t="s">
        <v>733</v>
      </c>
      <c r="E40" s="149">
        <v>200000.0</v>
      </c>
      <c r="F40" s="31" t="s">
        <v>108</v>
      </c>
      <c r="G40" s="50"/>
    </row>
    <row r="41" ht="15.75" customHeight="1">
      <c r="A41" s="30" t="s">
        <v>26</v>
      </c>
      <c r="B41" s="30" t="s">
        <v>7</v>
      </c>
      <c r="C41" s="30">
        <v>5.0</v>
      </c>
      <c r="D41" s="50" t="s">
        <v>737</v>
      </c>
      <c r="E41" s="149">
        <v>175027.28</v>
      </c>
      <c r="F41" s="31" t="s">
        <v>28</v>
      </c>
      <c r="G41" s="50"/>
    </row>
    <row r="42" ht="15.75" customHeight="1">
      <c r="A42" s="30" t="s">
        <v>26</v>
      </c>
      <c r="B42" s="30" t="s">
        <v>7</v>
      </c>
      <c r="C42" s="30">
        <v>6.0</v>
      </c>
      <c r="D42" s="50" t="s">
        <v>742</v>
      </c>
      <c r="E42" s="149">
        <v>200000.0</v>
      </c>
      <c r="F42" s="31" t="s">
        <v>114</v>
      </c>
      <c r="G42" s="50"/>
    </row>
    <row r="43" ht="15.75" customHeight="1">
      <c r="A43" s="30" t="s">
        <v>26</v>
      </c>
      <c r="B43" s="30" t="s">
        <v>7</v>
      </c>
      <c r="C43" s="30">
        <v>7.0</v>
      </c>
      <c r="D43" s="50" t="s">
        <v>8</v>
      </c>
      <c r="E43" s="149">
        <v>160527.15</v>
      </c>
      <c r="F43" s="31" t="s">
        <v>8</v>
      </c>
      <c r="G43" s="50"/>
    </row>
    <row r="44" ht="15.75" customHeight="1">
      <c r="A44" s="30" t="s">
        <v>26</v>
      </c>
      <c r="B44" s="30" t="s">
        <v>7</v>
      </c>
      <c r="C44" s="30">
        <v>8.0</v>
      </c>
      <c r="D44" s="50" t="s">
        <v>8</v>
      </c>
      <c r="E44" s="149">
        <v>160527.15</v>
      </c>
      <c r="F44" s="31" t="s">
        <v>8</v>
      </c>
      <c r="G44" s="50"/>
    </row>
    <row r="45" ht="15.75" customHeight="1">
      <c r="A45" s="30" t="s">
        <v>26</v>
      </c>
      <c r="B45" s="30" t="s">
        <v>7</v>
      </c>
      <c r="C45" s="30">
        <v>9.0</v>
      </c>
      <c r="D45" s="50" t="s">
        <v>743</v>
      </c>
      <c r="E45" s="149">
        <v>142562.49</v>
      </c>
      <c r="F45" s="31" t="s">
        <v>28</v>
      </c>
      <c r="G45" s="50"/>
    </row>
    <row r="46" ht="15.75" customHeight="1">
      <c r="A46" s="30" t="s">
        <v>26</v>
      </c>
      <c r="B46" s="30" t="s">
        <v>7</v>
      </c>
      <c r="C46" s="30">
        <v>10.0</v>
      </c>
      <c r="D46" s="50" t="s">
        <v>744</v>
      </c>
      <c r="E46" s="149">
        <v>200000.0</v>
      </c>
      <c r="F46" s="31" t="s">
        <v>114</v>
      </c>
      <c r="G46" s="50"/>
    </row>
    <row r="47" ht="15.75" customHeight="1">
      <c r="A47" s="30" t="s">
        <v>26</v>
      </c>
      <c r="B47" s="30" t="s">
        <v>7</v>
      </c>
      <c r="C47" s="30">
        <v>11.0</v>
      </c>
      <c r="D47" s="50" t="s">
        <v>745</v>
      </c>
      <c r="E47" s="149">
        <v>100000.0</v>
      </c>
      <c r="F47" s="31" t="s">
        <v>81</v>
      </c>
      <c r="G47" s="50"/>
    </row>
    <row r="48" ht="15.75" customHeight="1">
      <c r="A48" s="30" t="s">
        <v>30</v>
      </c>
      <c r="B48" s="30" t="s">
        <v>7</v>
      </c>
      <c r="C48" s="30">
        <v>1.0</v>
      </c>
      <c r="D48" s="50" t="s">
        <v>47</v>
      </c>
      <c r="E48" s="149">
        <v>200000.0</v>
      </c>
      <c r="F48" s="31" t="s">
        <v>46</v>
      </c>
      <c r="G48" s="50"/>
    </row>
    <row r="49" ht="15.75" customHeight="1">
      <c r="A49" s="30" t="s">
        <v>30</v>
      </c>
      <c r="B49" s="30" t="s">
        <v>7</v>
      </c>
      <c r="C49" s="30">
        <v>2.0</v>
      </c>
      <c r="D49" s="50" t="s">
        <v>47</v>
      </c>
      <c r="E49" s="149">
        <v>200000.0</v>
      </c>
      <c r="F49" s="31" t="s">
        <v>46</v>
      </c>
      <c r="G49" s="50"/>
    </row>
    <row r="50" ht="15.75" customHeight="1">
      <c r="A50" s="30" t="s">
        <v>30</v>
      </c>
      <c r="B50" s="30" t="s">
        <v>7</v>
      </c>
      <c r="C50" s="30">
        <v>3.0</v>
      </c>
      <c r="D50" s="50" t="s">
        <v>733</v>
      </c>
      <c r="E50" s="149">
        <v>200000.0</v>
      </c>
      <c r="F50" s="31" t="s">
        <v>108</v>
      </c>
      <c r="G50" s="50"/>
    </row>
    <row r="51" ht="15.75" customHeight="1">
      <c r="A51" s="30" t="s">
        <v>30</v>
      </c>
      <c r="B51" s="30" t="s">
        <v>7</v>
      </c>
      <c r="C51" s="30">
        <v>4.0</v>
      </c>
      <c r="D51" s="50" t="s">
        <v>8</v>
      </c>
      <c r="E51" s="149">
        <v>200000.0</v>
      </c>
      <c r="F51" s="31" t="s">
        <v>8</v>
      </c>
      <c r="G51" s="50"/>
    </row>
    <row r="52" ht="15.75" customHeight="1">
      <c r="A52" s="30" t="s">
        <v>30</v>
      </c>
      <c r="B52" s="30" t="s">
        <v>7</v>
      </c>
      <c r="C52" s="30">
        <v>5.0</v>
      </c>
      <c r="D52" s="50" t="s">
        <v>733</v>
      </c>
      <c r="E52" s="149">
        <v>136610.4</v>
      </c>
      <c r="F52" s="31" t="s">
        <v>108</v>
      </c>
      <c r="G52" s="50"/>
    </row>
    <row r="53" ht="15.75" customHeight="1">
      <c r="A53" s="30" t="s">
        <v>30</v>
      </c>
      <c r="B53" s="30" t="s">
        <v>7</v>
      </c>
      <c r="C53" s="30">
        <v>6.0</v>
      </c>
      <c r="D53" s="50" t="s">
        <v>8</v>
      </c>
      <c r="E53" s="149">
        <v>132997.47</v>
      </c>
      <c r="F53" s="31" t="s">
        <v>8</v>
      </c>
      <c r="G53" s="50"/>
    </row>
    <row r="54" ht="15.75" customHeight="1">
      <c r="A54" s="30" t="s">
        <v>30</v>
      </c>
      <c r="B54" s="30" t="s">
        <v>7</v>
      </c>
      <c r="C54" s="30">
        <v>7.0</v>
      </c>
      <c r="D54" s="50" t="s">
        <v>734</v>
      </c>
      <c r="E54" s="149">
        <v>133463.37</v>
      </c>
      <c r="F54" s="31" t="s">
        <v>111</v>
      </c>
      <c r="G54" s="50"/>
    </row>
    <row r="55" ht="15.75" customHeight="1">
      <c r="A55" s="30" t="s">
        <v>30</v>
      </c>
      <c r="B55" s="30" t="s">
        <v>7</v>
      </c>
      <c r="C55" s="30">
        <v>8.0</v>
      </c>
      <c r="D55" s="50" t="s">
        <v>734</v>
      </c>
      <c r="E55" s="149">
        <v>136929.06</v>
      </c>
      <c r="F55" s="31" t="s">
        <v>111</v>
      </c>
      <c r="G55" s="50"/>
    </row>
    <row r="56" ht="15.75" customHeight="1">
      <c r="A56" s="30" t="s">
        <v>30</v>
      </c>
      <c r="B56" s="30" t="s">
        <v>7</v>
      </c>
      <c r="C56" s="30">
        <v>9.0</v>
      </c>
      <c r="D56" s="50" t="s">
        <v>746</v>
      </c>
      <c r="E56" s="149">
        <v>152616.14</v>
      </c>
      <c r="F56" s="31" t="s">
        <v>31</v>
      </c>
      <c r="G56" s="50"/>
    </row>
    <row r="57" ht="15.75" customHeight="1">
      <c r="A57" s="30" t="s">
        <v>30</v>
      </c>
      <c r="B57" s="30" t="s">
        <v>7</v>
      </c>
      <c r="C57" s="30">
        <v>10.0</v>
      </c>
      <c r="D57" s="50" t="s">
        <v>746</v>
      </c>
      <c r="E57" s="149">
        <v>145462.08</v>
      </c>
      <c r="F57" s="31" t="s">
        <v>31</v>
      </c>
      <c r="G57" s="50"/>
    </row>
    <row r="58" ht="15.75" customHeight="1">
      <c r="A58" s="30" t="s">
        <v>33</v>
      </c>
      <c r="B58" s="30" t="s">
        <v>7</v>
      </c>
      <c r="C58" s="30">
        <v>1.0</v>
      </c>
      <c r="D58" s="50" t="s">
        <v>87</v>
      </c>
      <c r="E58" s="149">
        <v>200000.0</v>
      </c>
      <c r="F58" s="31" t="s">
        <v>87</v>
      </c>
      <c r="G58" s="50"/>
    </row>
    <row r="59" ht="15.75" customHeight="1">
      <c r="A59" s="30" t="s">
        <v>33</v>
      </c>
      <c r="B59" s="30" t="s">
        <v>7</v>
      </c>
      <c r="C59" s="30">
        <v>2.0</v>
      </c>
      <c r="D59" s="50" t="s">
        <v>87</v>
      </c>
      <c r="E59" s="149">
        <v>200000.0</v>
      </c>
      <c r="F59" s="31" t="s">
        <v>87</v>
      </c>
      <c r="G59" s="50"/>
    </row>
    <row r="60" ht="15.75" customHeight="1">
      <c r="A60" s="30" t="s">
        <v>33</v>
      </c>
      <c r="B60" s="30" t="s">
        <v>7</v>
      </c>
      <c r="C60" s="30">
        <v>3.0</v>
      </c>
      <c r="D60" s="50" t="s">
        <v>118</v>
      </c>
      <c r="E60" s="149">
        <v>200000.0</v>
      </c>
      <c r="F60" s="31" t="s">
        <v>117</v>
      </c>
      <c r="G60" s="50"/>
    </row>
    <row r="61" ht="15.75" customHeight="1">
      <c r="A61" s="30" t="s">
        <v>33</v>
      </c>
      <c r="B61" s="30" t="s">
        <v>7</v>
      </c>
      <c r="C61" s="30">
        <v>4.0</v>
      </c>
      <c r="D61" s="50" t="s">
        <v>742</v>
      </c>
      <c r="E61" s="149">
        <v>105098.63</v>
      </c>
      <c r="F61" s="31" t="s">
        <v>114</v>
      </c>
      <c r="G61" s="50"/>
    </row>
    <row r="62" ht="15.75" customHeight="1">
      <c r="A62" s="30" t="s">
        <v>33</v>
      </c>
      <c r="B62" s="30" t="s">
        <v>7</v>
      </c>
      <c r="C62" s="30">
        <v>5.0</v>
      </c>
      <c r="D62" s="50" t="s">
        <v>740</v>
      </c>
      <c r="E62" s="149">
        <v>131119.88</v>
      </c>
      <c r="F62" s="31" t="s">
        <v>114</v>
      </c>
      <c r="G62" s="50"/>
    </row>
    <row r="63" ht="15.75" customHeight="1">
      <c r="A63" s="30" t="s">
        <v>33</v>
      </c>
      <c r="B63" s="30" t="s">
        <v>7</v>
      </c>
      <c r="C63" s="30">
        <v>6.0</v>
      </c>
      <c r="D63" s="50" t="s">
        <v>747</v>
      </c>
      <c r="E63" s="149">
        <v>90446.56</v>
      </c>
      <c r="F63" s="31" t="s">
        <v>120</v>
      </c>
      <c r="G63" s="50"/>
    </row>
    <row r="64" ht="15.75" customHeight="1">
      <c r="A64" s="30" t="s">
        <v>36</v>
      </c>
      <c r="B64" s="30" t="s">
        <v>7</v>
      </c>
      <c r="C64" s="30">
        <v>1.0</v>
      </c>
      <c r="D64" s="50" t="s">
        <v>740</v>
      </c>
      <c r="E64" s="149">
        <v>200000.0</v>
      </c>
      <c r="F64" s="31" t="s">
        <v>114</v>
      </c>
      <c r="G64" s="50"/>
    </row>
    <row r="65" ht="15.75" customHeight="1">
      <c r="A65" s="30" t="s">
        <v>36</v>
      </c>
      <c r="B65" s="30" t="s">
        <v>7</v>
      </c>
      <c r="C65" s="30">
        <v>2.0</v>
      </c>
      <c r="D65" s="50" t="s">
        <v>739</v>
      </c>
      <c r="E65" s="149">
        <v>131868.1</v>
      </c>
      <c r="F65" s="31" t="s">
        <v>55</v>
      </c>
      <c r="G65" s="50"/>
    </row>
    <row r="66" ht="15.75" customHeight="1">
      <c r="A66" s="30" t="s">
        <v>36</v>
      </c>
      <c r="B66" s="30" t="s">
        <v>7</v>
      </c>
      <c r="C66" s="30">
        <v>3.0</v>
      </c>
      <c r="D66" s="50" t="s">
        <v>47</v>
      </c>
      <c r="E66" s="149">
        <v>129247.7</v>
      </c>
      <c r="F66" s="31" t="s">
        <v>46</v>
      </c>
      <c r="G66" s="50"/>
    </row>
    <row r="67" ht="15.75" customHeight="1">
      <c r="A67" s="30" t="s">
        <v>36</v>
      </c>
      <c r="B67" s="30" t="s">
        <v>7</v>
      </c>
      <c r="C67" s="30">
        <v>4.0</v>
      </c>
      <c r="D67" s="50" t="s">
        <v>8</v>
      </c>
      <c r="E67" s="149">
        <v>200000.0</v>
      </c>
      <c r="F67" s="31" t="s">
        <v>8</v>
      </c>
      <c r="G67" s="50"/>
    </row>
    <row r="68" ht="15.75" customHeight="1">
      <c r="A68" s="30" t="s">
        <v>36</v>
      </c>
      <c r="B68" s="30" t="s">
        <v>7</v>
      </c>
      <c r="C68" s="30">
        <v>5.0</v>
      </c>
      <c r="D68" s="50" t="s">
        <v>8</v>
      </c>
      <c r="E68" s="149">
        <v>129528.72</v>
      </c>
      <c r="F68" s="31" t="s">
        <v>8</v>
      </c>
      <c r="G68" s="50"/>
    </row>
    <row r="69" ht="15.75" customHeight="1">
      <c r="A69" s="30" t="s">
        <v>36</v>
      </c>
      <c r="B69" s="30" t="s">
        <v>7</v>
      </c>
      <c r="C69" s="30">
        <v>6.0</v>
      </c>
      <c r="D69" s="50" t="s">
        <v>8</v>
      </c>
      <c r="E69" s="149">
        <v>129528.72</v>
      </c>
      <c r="F69" s="31" t="s">
        <v>8</v>
      </c>
      <c r="G69" s="50"/>
    </row>
    <row r="70" ht="15.75" customHeight="1">
      <c r="A70" s="30" t="s">
        <v>36</v>
      </c>
      <c r="B70" s="30" t="s">
        <v>7</v>
      </c>
      <c r="C70" s="30">
        <v>7.0</v>
      </c>
      <c r="D70" s="50" t="s">
        <v>745</v>
      </c>
      <c r="E70" s="149">
        <v>140866.13</v>
      </c>
      <c r="F70" s="31" t="s">
        <v>81</v>
      </c>
      <c r="G70" s="50"/>
    </row>
    <row r="71" ht="15.75" customHeight="1">
      <c r="A71" s="30" t="s">
        <v>36</v>
      </c>
      <c r="B71" s="30" t="s">
        <v>7</v>
      </c>
      <c r="C71" s="30">
        <v>8.0</v>
      </c>
      <c r="D71" s="50" t="s">
        <v>745</v>
      </c>
      <c r="E71" s="149">
        <v>141334.83</v>
      </c>
      <c r="F71" s="31" t="s">
        <v>81</v>
      </c>
      <c r="G71" s="50"/>
    </row>
    <row r="72" ht="15.75" customHeight="1">
      <c r="A72" s="30" t="s">
        <v>36</v>
      </c>
      <c r="B72" s="30" t="s">
        <v>7</v>
      </c>
      <c r="C72" s="30">
        <v>9.0</v>
      </c>
      <c r="D72" s="50" t="s">
        <v>745</v>
      </c>
      <c r="E72" s="149">
        <v>200000.0</v>
      </c>
      <c r="F72" s="31" t="s">
        <v>81</v>
      </c>
      <c r="G72" s="50"/>
    </row>
    <row r="73" ht="15.75" customHeight="1">
      <c r="A73" s="30" t="s">
        <v>36</v>
      </c>
      <c r="B73" s="30" t="s">
        <v>7</v>
      </c>
      <c r="C73" s="30">
        <v>10.0</v>
      </c>
      <c r="D73" s="50" t="s">
        <v>745</v>
      </c>
      <c r="E73" s="149">
        <v>200000.0</v>
      </c>
      <c r="F73" s="31" t="s">
        <v>81</v>
      </c>
      <c r="G73" s="50"/>
    </row>
    <row r="74" ht="15.75" customHeight="1">
      <c r="A74" s="30" t="s">
        <v>75</v>
      </c>
      <c r="B74" s="30" t="s">
        <v>7</v>
      </c>
      <c r="C74" s="30">
        <v>1.0</v>
      </c>
      <c r="D74" s="50" t="s">
        <v>748</v>
      </c>
      <c r="E74" s="149">
        <v>176250.57</v>
      </c>
      <c r="F74" s="31" t="s">
        <v>111</v>
      </c>
      <c r="G74" s="50"/>
    </row>
    <row r="75" ht="15.75" customHeight="1">
      <c r="A75" s="30" t="s">
        <v>75</v>
      </c>
      <c r="B75" s="30" t="s">
        <v>7</v>
      </c>
      <c r="C75" s="30">
        <v>2.0</v>
      </c>
      <c r="D75" s="50" t="s">
        <v>733</v>
      </c>
      <c r="E75" s="149">
        <v>142329.48</v>
      </c>
      <c r="F75" s="31" t="s">
        <v>108</v>
      </c>
      <c r="G75" s="50"/>
    </row>
    <row r="76" ht="15.75" customHeight="1">
      <c r="A76" s="30" t="s">
        <v>75</v>
      </c>
      <c r="B76" s="30" t="s">
        <v>7</v>
      </c>
      <c r="C76" s="30">
        <v>3.0</v>
      </c>
      <c r="D76" s="50" t="s">
        <v>733</v>
      </c>
      <c r="E76" s="149">
        <v>140887.91</v>
      </c>
      <c r="F76" s="31" t="s">
        <v>108</v>
      </c>
      <c r="G76" s="50"/>
    </row>
    <row r="77" ht="15.75" customHeight="1">
      <c r="A77" s="30" t="s">
        <v>75</v>
      </c>
      <c r="B77" s="30" t="s">
        <v>7</v>
      </c>
      <c r="C77" s="30">
        <v>4.0</v>
      </c>
      <c r="D77" s="50" t="s">
        <v>733</v>
      </c>
      <c r="E77" s="149">
        <v>138622.05</v>
      </c>
      <c r="F77" s="31" t="s">
        <v>108</v>
      </c>
      <c r="G77" s="50"/>
    </row>
    <row r="78" ht="15.75" customHeight="1">
      <c r="A78" s="30" t="s">
        <v>75</v>
      </c>
      <c r="B78" s="30" t="s">
        <v>7</v>
      </c>
      <c r="C78" s="30">
        <v>5.0</v>
      </c>
      <c r="D78" s="50" t="s">
        <v>733</v>
      </c>
      <c r="E78" s="149">
        <v>130752.99</v>
      </c>
      <c r="F78" s="31" t="s">
        <v>108</v>
      </c>
      <c r="G78" s="50"/>
    </row>
    <row r="79" ht="15.75" customHeight="1">
      <c r="A79" s="30" t="s">
        <v>75</v>
      </c>
      <c r="B79" s="30" t="s">
        <v>7</v>
      </c>
      <c r="C79" s="30">
        <v>6.0</v>
      </c>
      <c r="D79" s="50" t="s">
        <v>733</v>
      </c>
      <c r="E79" s="149">
        <v>125886.3</v>
      </c>
      <c r="F79" s="31" t="s">
        <v>108</v>
      </c>
      <c r="G79" s="50"/>
    </row>
    <row r="80" ht="15.75" customHeight="1">
      <c r="A80" s="30" t="s">
        <v>75</v>
      </c>
      <c r="B80" s="30" t="s">
        <v>7</v>
      </c>
      <c r="C80" s="30">
        <v>7.0</v>
      </c>
      <c r="D80" s="50" t="s">
        <v>737</v>
      </c>
      <c r="E80" s="149">
        <v>200000.0</v>
      </c>
      <c r="F80" s="31" t="s">
        <v>28</v>
      </c>
      <c r="G80" s="50"/>
    </row>
    <row r="81" ht="15.75" customHeight="1">
      <c r="A81" s="30" t="s">
        <v>75</v>
      </c>
      <c r="B81" s="30" t="s">
        <v>7</v>
      </c>
      <c r="C81" s="30">
        <v>8.0</v>
      </c>
      <c r="D81" s="50" t="s">
        <v>733</v>
      </c>
      <c r="E81" s="149">
        <v>135888.6</v>
      </c>
      <c r="F81" s="31" t="s">
        <v>108</v>
      </c>
      <c r="G81" s="50"/>
    </row>
    <row r="82" ht="15.75" customHeight="1">
      <c r="A82" s="30" t="s">
        <v>75</v>
      </c>
      <c r="B82" s="30" t="s">
        <v>7</v>
      </c>
      <c r="C82" s="30">
        <v>9.0</v>
      </c>
      <c r="D82" s="50" t="s">
        <v>47</v>
      </c>
      <c r="E82" s="149">
        <v>135888.6</v>
      </c>
      <c r="F82" s="31" t="s">
        <v>46</v>
      </c>
      <c r="G82" s="50"/>
    </row>
    <row r="83" ht="15.75" customHeight="1">
      <c r="A83" s="30" t="s">
        <v>75</v>
      </c>
      <c r="B83" s="30" t="s">
        <v>7</v>
      </c>
      <c r="C83" s="30">
        <v>10.0</v>
      </c>
      <c r="D83" s="50" t="s">
        <v>749</v>
      </c>
      <c r="E83" s="149">
        <v>129081.55</v>
      </c>
      <c r="F83" s="31" t="s">
        <v>52</v>
      </c>
      <c r="G83" s="50"/>
    </row>
    <row r="84" ht="15.75" customHeight="1">
      <c r="A84" s="30" t="s">
        <v>78</v>
      </c>
      <c r="B84" s="30" t="s">
        <v>7</v>
      </c>
      <c r="C84" s="30">
        <v>1.0</v>
      </c>
      <c r="D84" s="50" t="s">
        <v>748</v>
      </c>
      <c r="E84" s="149">
        <v>177668.83</v>
      </c>
      <c r="F84" s="31" t="s">
        <v>111</v>
      </c>
      <c r="G84" s="50"/>
    </row>
    <row r="85" ht="15.75" customHeight="1">
      <c r="A85" s="30" t="s">
        <v>78</v>
      </c>
      <c r="B85" s="30" t="s">
        <v>7</v>
      </c>
      <c r="C85" s="30">
        <v>2.0</v>
      </c>
      <c r="D85" s="50" t="s">
        <v>47</v>
      </c>
      <c r="E85" s="149">
        <v>200000.0</v>
      </c>
      <c r="F85" s="31" t="s">
        <v>46</v>
      </c>
      <c r="G85" s="50"/>
    </row>
    <row r="86" ht="15.75" customHeight="1">
      <c r="A86" s="30" t="s">
        <v>78</v>
      </c>
      <c r="B86" s="30" t="s">
        <v>7</v>
      </c>
      <c r="C86" s="30">
        <v>3.0</v>
      </c>
      <c r="D86" s="50" t="s">
        <v>47</v>
      </c>
      <c r="E86" s="149">
        <v>200000.0</v>
      </c>
      <c r="F86" s="31" t="s">
        <v>46</v>
      </c>
      <c r="G86" s="50"/>
    </row>
    <row r="87" ht="15.75" customHeight="1">
      <c r="A87" s="30" t="s">
        <v>78</v>
      </c>
      <c r="B87" s="30" t="s">
        <v>7</v>
      </c>
      <c r="C87" s="30">
        <v>4.0</v>
      </c>
      <c r="D87" s="50" t="s">
        <v>47</v>
      </c>
      <c r="E87" s="149">
        <v>200000.0</v>
      </c>
      <c r="F87" s="31" t="s">
        <v>46</v>
      </c>
      <c r="G87" s="50"/>
    </row>
    <row r="88" ht="15.75" customHeight="1">
      <c r="A88" s="30" t="s">
        <v>78</v>
      </c>
      <c r="B88" s="30" t="s">
        <v>7</v>
      </c>
      <c r="C88" s="30">
        <v>5.0</v>
      </c>
      <c r="D88" s="50" t="s">
        <v>731</v>
      </c>
      <c r="E88" s="149">
        <v>200000.0</v>
      </c>
      <c r="F88" s="31" t="s">
        <v>31</v>
      </c>
      <c r="G88" s="50"/>
    </row>
    <row r="89" ht="15.75" customHeight="1">
      <c r="A89" s="30" t="s">
        <v>78</v>
      </c>
      <c r="B89" s="30" t="s">
        <v>7</v>
      </c>
      <c r="C89" s="30">
        <v>6.0</v>
      </c>
      <c r="D89" s="50" t="s">
        <v>731</v>
      </c>
      <c r="E89" s="149">
        <v>200000.0</v>
      </c>
      <c r="F89" s="31" t="s">
        <v>31</v>
      </c>
      <c r="G89" s="50"/>
    </row>
    <row r="90" ht="15.75" customHeight="1">
      <c r="A90" s="30" t="s">
        <v>78</v>
      </c>
      <c r="B90" s="30" t="s">
        <v>7</v>
      </c>
      <c r="C90" s="30">
        <v>7.0</v>
      </c>
      <c r="D90" s="50" t="s">
        <v>738</v>
      </c>
      <c r="E90" s="149">
        <v>195351.24</v>
      </c>
      <c r="F90" s="31" t="s">
        <v>49</v>
      </c>
      <c r="G90" s="50"/>
    </row>
    <row r="91" ht="15.75" customHeight="1">
      <c r="A91" s="30" t="s">
        <v>78</v>
      </c>
      <c r="B91" s="30" t="s">
        <v>7</v>
      </c>
      <c r="C91" s="30">
        <v>8.0</v>
      </c>
      <c r="D91" s="50" t="s">
        <v>738</v>
      </c>
      <c r="E91" s="149">
        <v>189272.3</v>
      </c>
      <c r="F91" s="31" t="s">
        <v>49</v>
      </c>
      <c r="G91" s="50"/>
    </row>
    <row r="92" ht="15.75" customHeight="1">
      <c r="A92" s="30" t="s">
        <v>78</v>
      </c>
      <c r="B92" s="30" t="s">
        <v>7</v>
      </c>
      <c r="C92" s="30">
        <v>9.0</v>
      </c>
      <c r="D92" s="50" t="s">
        <v>738</v>
      </c>
      <c r="E92" s="149">
        <v>189734.0</v>
      </c>
      <c r="F92" s="31" t="s">
        <v>49</v>
      </c>
      <c r="G92" s="50"/>
    </row>
    <row r="93" ht="15.75" customHeight="1">
      <c r="A93" s="30" t="s">
        <v>80</v>
      </c>
      <c r="B93" s="30" t="s">
        <v>7</v>
      </c>
      <c r="C93" s="30">
        <v>1.0</v>
      </c>
      <c r="D93" s="50" t="s">
        <v>750</v>
      </c>
      <c r="E93" s="149">
        <v>158204.8</v>
      </c>
      <c r="F93" s="31" t="s">
        <v>52</v>
      </c>
      <c r="G93" s="50"/>
    </row>
    <row r="94" ht="15.75" customHeight="1">
      <c r="A94" s="30" t="s">
        <v>80</v>
      </c>
      <c r="B94" s="30" t="s">
        <v>7</v>
      </c>
      <c r="C94" s="30">
        <v>2.0</v>
      </c>
      <c r="D94" s="50" t="s">
        <v>750</v>
      </c>
      <c r="E94" s="149">
        <v>150064.72</v>
      </c>
      <c r="F94" s="31" t="s">
        <v>52</v>
      </c>
      <c r="G94" s="50"/>
    </row>
    <row r="95" ht="15.75" customHeight="1">
      <c r="A95" s="30" t="s">
        <v>80</v>
      </c>
      <c r="B95" s="30" t="s">
        <v>7</v>
      </c>
      <c r="C95" s="30">
        <v>3.0</v>
      </c>
      <c r="D95" s="50" t="s">
        <v>47</v>
      </c>
      <c r="E95" s="149">
        <v>133609.24</v>
      </c>
      <c r="F95" s="31" t="s">
        <v>46</v>
      </c>
      <c r="G95" s="50"/>
    </row>
    <row r="96" ht="15.75" customHeight="1">
      <c r="A96" s="30" t="s">
        <v>80</v>
      </c>
      <c r="B96" s="30" t="s">
        <v>7</v>
      </c>
      <c r="C96" s="30">
        <v>4.0</v>
      </c>
      <c r="D96" s="50" t="s">
        <v>751</v>
      </c>
      <c r="E96" s="149">
        <v>131977.56</v>
      </c>
      <c r="F96" s="31" t="s">
        <v>102</v>
      </c>
      <c r="G96" s="50"/>
    </row>
    <row r="97" ht="15.75" customHeight="1">
      <c r="A97" s="30" t="s">
        <v>80</v>
      </c>
      <c r="B97" s="30" t="s">
        <v>7</v>
      </c>
      <c r="C97" s="30">
        <v>5.0</v>
      </c>
      <c r="D97" s="50" t="s">
        <v>733</v>
      </c>
      <c r="E97" s="149">
        <v>172830.55</v>
      </c>
      <c r="F97" s="31" t="s">
        <v>108</v>
      </c>
      <c r="G97" s="50"/>
    </row>
    <row r="98" ht="15.75" customHeight="1">
      <c r="A98" s="30" t="s">
        <v>80</v>
      </c>
      <c r="B98" s="30" t="s">
        <v>7</v>
      </c>
      <c r="C98" s="30">
        <v>6.0</v>
      </c>
      <c r="D98" s="50" t="s">
        <v>752</v>
      </c>
      <c r="E98" s="149">
        <v>149268.64</v>
      </c>
      <c r="F98" s="31" t="s">
        <v>96</v>
      </c>
      <c r="G98" s="50"/>
    </row>
    <row r="99" ht="15.75" customHeight="1">
      <c r="A99" s="30" t="s">
        <v>80</v>
      </c>
      <c r="B99" s="30" t="s">
        <v>7</v>
      </c>
      <c r="C99" s="30">
        <v>7.0</v>
      </c>
      <c r="D99" s="50" t="s">
        <v>752</v>
      </c>
      <c r="E99" s="149">
        <v>149597.76</v>
      </c>
      <c r="F99" s="31" t="s">
        <v>96</v>
      </c>
      <c r="G99" s="50"/>
    </row>
    <row r="100" ht="15.75" customHeight="1">
      <c r="A100" s="30" t="s">
        <v>80</v>
      </c>
      <c r="B100" s="30" t="s">
        <v>7</v>
      </c>
      <c r="C100" s="30">
        <v>8.0</v>
      </c>
      <c r="D100" s="50" t="s">
        <v>752</v>
      </c>
      <c r="E100" s="149">
        <v>156221.25</v>
      </c>
      <c r="F100" s="31" t="s">
        <v>96</v>
      </c>
      <c r="G100" s="50"/>
    </row>
    <row r="101" ht="15.75" customHeight="1">
      <c r="A101" s="30" t="s">
        <v>80</v>
      </c>
      <c r="B101" s="30" t="s">
        <v>7</v>
      </c>
      <c r="C101" s="30">
        <v>9.0</v>
      </c>
      <c r="D101" s="50" t="s">
        <v>753</v>
      </c>
      <c r="E101" s="149">
        <v>149744.54</v>
      </c>
      <c r="F101" s="31" t="s">
        <v>96</v>
      </c>
      <c r="G101" s="50"/>
    </row>
    <row r="102" ht="15.75" customHeight="1">
      <c r="A102" s="30" t="s">
        <v>80</v>
      </c>
      <c r="B102" s="30" t="s">
        <v>7</v>
      </c>
      <c r="C102" s="30">
        <v>10.0</v>
      </c>
      <c r="D102" s="50" t="s">
        <v>47</v>
      </c>
      <c r="E102" s="149">
        <v>133326.94</v>
      </c>
      <c r="F102" s="31" t="s">
        <v>46</v>
      </c>
      <c r="G102" s="50"/>
    </row>
    <row r="103" ht="15.75" customHeight="1">
      <c r="A103" s="30" t="s">
        <v>83</v>
      </c>
      <c r="B103" s="30" t="s">
        <v>7</v>
      </c>
      <c r="C103" s="30">
        <v>1.0</v>
      </c>
      <c r="D103" s="50" t="s">
        <v>754</v>
      </c>
      <c r="E103" s="149">
        <v>199438.62</v>
      </c>
      <c r="F103" s="31" t="s">
        <v>105</v>
      </c>
      <c r="G103" s="50"/>
    </row>
    <row r="104" ht="15.75" customHeight="1">
      <c r="A104" s="30" t="s">
        <v>83</v>
      </c>
      <c r="B104" s="30" t="s">
        <v>7</v>
      </c>
      <c r="C104" s="30">
        <v>2.0</v>
      </c>
      <c r="D104" s="50" t="s">
        <v>733</v>
      </c>
      <c r="E104" s="149">
        <v>199684.2</v>
      </c>
      <c r="F104" s="31" t="s">
        <v>108</v>
      </c>
      <c r="G104" s="50"/>
    </row>
    <row r="105" ht="15.75" customHeight="1">
      <c r="A105" s="30" t="s">
        <v>83</v>
      </c>
      <c r="B105" s="30" t="s">
        <v>7</v>
      </c>
      <c r="C105" s="30">
        <v>3.0</v>
      </c>
      <c r="D105" s="50" t="s">
        <v>749</v>
      </c>
      <c r="E105" s="149">
        <v>200000.0</v>
      </c>
      <c r="F105" s="31" t="s">
        <v>52</v>
      </c>
      <c r="G105" s="50"/>
    </row>
    <row r="106" ht="15.75" customHeight="1">
      <c r="A106" s="30" t="s">
        <v>83</v>
      </c>
      <c r="B106" s="30" t="s">
        <v>7</v>
      </c>
      <c r="C106" s="30">
        <v>4.0</v>
      </c>
      <c r="D106" s="50" t="s">
        <v>755</v>
      </c>
      <c r="E106" s="149">
        <v>200000.0</v>
      </c>
      <c r="F106" s="31" t="s">
        <v>43</v>
      </c>
      <c r="G106" s="50"/>
    </row>
    <row r="107" ht="15.75" customHeight="1">
      <c r="A107" s="30" t="s">
        <v>83</v>
      </c>
      <c r="B107" s="30" t="s">
        <v>7</v>
      </c>
      <c r="C107" s="30">
        <v>5.0</v>
      </c>
      <c r="D107" s="50" t="s">
        <v>754</v>
      </c>
      <c r="E107" s="149">
        <v>145728.77</v>
      </c>
      <c r="F107" s="31" t="s">
        <v>105</v>
      </c>
      <c r="G107" s="50"/>
    </row>
    <row r="108" ht="15.75" customHeight="1">
      <c r="A108" s="30" t="s">
        <v>83</v>
      </c>
      <c r="B108" s="30" t="s">
        <v>7</v>
      </c>
      <c r="C108" s="30">
        <v>6.0</v>
      </c>
      <c r="D108" s="50" t="s">
        <v>733</v>
      </c>
      <c r="E108" s="149">
        <v>197574.27</v>
      </c>
      <c r="F108" s="31" t="s">
        <v>108</v>
      </c>
      <c r="G108" s="50"/>
    </row>
    <row r="109" ht="15.75" customHeight="1">
      <c r="A109" s="30" t="s">
        <v>83</v>
      </c>
      <c r="B109" s="30" t="s">
        <v>7</v>
      </c>
      <c r="C109" s="30">
        <v>7.0</v>
      </c>
      <c r="D109" s="50" t="s">
        <v>756</v>
      </c>
      <c r="E109" s="149">
        <v>193697.52</v>
      </c>
      <c r="F109" s="31" t="s">
        <v>64</v>
      </c>
      <c r="G109" s="50"/>
    </row>
    <row r="110" ht="15.75" customHeight="1">
      <c r="A110" s="135" t="s">
        <v>83</v>
      </c>
      <c r="B110" s="135" t="s">
        <v>7</v>
      </c>
      <c r="C110" s="135">
        <v>8.0</v>
      </c>
      <c r="D110" s="63" t="s">
        <v>87</v>
      </c>
      <c r="E110" s="150">
        <v>157654.74</v>
      </c>
      <c r="F110" s="137" t="s">
        <v>87</v>
      </c>
      <c r="G110" s="50"/>
    </row>
    <row r="111" ht="15.75" customHeight="1">
      <c r="A111" s="30" t="s">
        <v>6</v>
      </c>
      <c r="B111" s="30" t="s">
        <v>12</v>
      </c>
      <c r="C111" s="30">
        <v>1.0</v>
      </c>
      <c r="D111" s="50" t="s">
        <v>739</v>
      </c>
      <c r="E111" s="149">
        <v>197954.3</v>
      </c>
      <c r="F111" s="31" t="s">
        <v>55</v>
      </c>
      <c r="G111" s="50"/>
    </row>
    <row r="112" ht="15.75" customHeight="1">
      <c r="A112" s="30" t="s">
        <v>6</v>
      </c>
      <c r="B112" s="30" t="s">
        <v>12</v>
      </c>
      <c r="C112" s="30">
        <v>2.0</v>
      </c>
      <c r="D112" s="50" t="s">
        <v>732</v>
      </c>
      <c r="E112" s="149">
        <v>148345.95</v>
      </c>
      <c r="F112" s="31" t="s">
        <v>43</v>
      </c>
      <c r="G112" s="50"/>
    </row>
    <row r="113" ht="15.75" customHeight="1">
      <c r="A113" s="30" t="s">
        <v>6</v>
      </c>
      <c r="B113" s="30" t="s">
        <v>12</v>
      </c>
      <c r="C113" s="30">
        <v>3.0</v>
      </c>
      <c r="D113" s="50" t="s">
        <v>732</v>
      </c>
      <c r="E113" s="149">
        <v>148351.04</v>
      </c>
      <c r="F113" s="31" t="s">
        <v>43</v>
      </c>
      <c r="G113" s="50"/>
    </row>
    <row r="114" ht="15.75" customHeight="1">
      <c r="A114" s="30" t="s">
        <v>6</v>
      </c>
      <c r="B114" s="30" t="s">
        <v>12</v>
      </c>
      <c r="C114" s="30">
        <v>4.0</v>
      </c>
      <c r="D114" s="50" t="s">
        <v>757</v>
      </c>
      <c r="E114" s="149">
        <v>200000.0</v>
      </c>
      <c r="F114" s="31" t="s">
        <v>120</v>
      </c>
      <c r="G114" s="50"/>
    </row>
    <row r="115" ht="15.75" customHeight="1">
      <c r="A115" s="30" t="s">
        <v>6</v>
      </c>
      <c r="B115" s="30" t="s">
        <v>12</v>
      </c>
      <c r="C115" s="30">
        <v>5.0</v>
      </c>
      <c r="D115" s="50" t="s">
        <v>31</v>
      </c>
      <c r="E115" s="149">
        <v>200000.0</v>
      </c>
      <c r="F115" s="31" t="s">
        <v>31</v>
      </c>
      <c r="G115" s="50"/>
    </row>
    <row r="116" ht="15.75" customHeight="1">
      <c r="A116" s="30" t="s">
        <v>6</v>
      </c>
      <c r="B116" s="30" t="s">
        <v>12</v>
      </c>
      <c r="C116" s="30">
        <v>6.0</v>
      </c>
      <c r="D116" s="50" t="s">
        <v>31</v>
      </c>
      <c r="E116" s="149">
        <v>200000.0</v>
      </c>
      <c r="F116" s="31" t="s">
        <v>31</v>
      </c>
      <c r="G116" s="50"/>
    </row>
    <row r="117" ht="15.75" customHeight="1">
      <c r="A117" s="30" t="s">
        <v>6</v>
      </c>
      <c r="B117" s="30" t="s">
        <v>12</v>
      </c>
      <c r="C117" s="30">
        <v>7.0</v>
      </c>
      <c r="D117" s="50" t="s">
        <v>758</v>
      </c>
      <c r="E117" s="149">
        <v>172113.7</v>
      </c>
      <c r="F117" s="31" t="s">
        <v>34</v>
      </c>
      <c r="G117" s="50"/>
    </row>
    <row r="118" ht="15.75" customHeight="1">
      <c r="A118" s="30" t="s">
        <v>6</v>
      </c>
      <c r="B118" s="30" t="s">
        <v>12</v>
      </c>
      <c r="C118" s="30">
        <v>8.0</v>
      </c>
      <c r="D118" s="50" t="s">
        <v>8</v>
      </c>
      <c r="E118" s="149">
        <v>200000.0</v>
      </c>
      <c r="F118" s="31" t="s">
        <v>8</v>
      </c>
      <c r="G118" s="50"/>
    </row>
    <row r="119" ht="15.75" customHeight="1">
      <c r="A119" s="30" t="s">
        <v>6</v>
      </c>
      <c r="B119" s="30" t="s">
        <v>12</v>
      </c>
      <c r="C119" s="30">
        <v>8.0</v>
      </c>
      <c r="D119" s="50" t="s">
        <v>8</v>
      </c>
      <c r="E119" s="149">
        <v>200000.0</v>
      </c>
      <c r="F119" s="31" t="s">
        <v>8</v>
      </c>
      <c r="G119" s="50"/>
    </row>
    <row r="120" ht="15.75" customHeight="1">
      <c r="A120" s="30" t="s">
        <v>11</v>
      </c>
      <c r="B120" s="30" t="s">
        <v>12</v>
      </c>
      <c r="C120" s="30">
        <v>1.0</v>
      </c>
      <c r="D120" s="50" t="s">
        <v>735</v>
      </c>
      <c r="E120" s="149">
        <v>148395.83</v>
      </c>
      <c r="F120" s="31" t="s">
        <v>70</v>
      </c>
      <c r="G120" s="50"/>
    </row>
    <row r="121" ht="15.75" customHeight="1">
      <c r="A121" s="30" t="s">
        <v>11</v>
      </c>
      <c r="B121" s="30" t="s">
        <v>12</v>
      </c>
      <c r="C121" s="30">
        <v>2.0</v>
      </c>
      <c r="D121" s="50" t="s">
        <v>735</v>
      </c>
      <c r="E121" s="149">
        <v>149669.76</v>
      </c>
      <c r="F121" s="31" t="s">
        <v>70</v>
      </c>
      <c r="G121" s="50"/>
    </row>
    <row r="122" ht="15.75" customHeight="1">
      <c r="A122" s="30" t="s">
        <v>11</v>
      </c>
      <c r="B122" s="30" t="s">
        <v>12</v>
      </c>
      <c r="C122" s="30">
        <v>3.0</v>
      </c>
      <c r="D122" s="50" t="s">
        <v>737</v>
      </c>
      <c r="E122" s="149">
        <v>151496.58</v>
      </c>
      <c r="F122" s="31" t="s">
        <v>28</v>
      </c>
      <c r="G122" s="50"/>
    </row>
    <row r="123" ht="15.75" customHeight="1">
      <c r="A123" s="30" t="s">
        <v>11</v>
      </c>
      <c r="B123" s="30" t="s">
        <v>12</v>
      </c>
      <c r="C123" s="30">
        <v>4.0</v>
      </c>
      <c r="D123" s="50" t="s">
        <v>737</v>
      </c>
      <c r="E123" s="149">
        <v>75048.29</v>
      </c>
      <c r="F123" s="31" t="s">
        <v>28</v>
      </c>
      <c r="G123" s="50"/>
    </row>
    <row r="124" ht="15.75" customHeight="1">
      <c r="A124" s="30" t="s">
        <v>11</v>
      </c>
      <c r="B124" s="30" t="s">
        <v>12</v>
      </c>
      <c r="C124" s="30">
        <v>5.0</v>
      </c>
      <c r="D124" s="50" t="s">
        <v>732</v>
      </c>
      <c r="E124" s="149">
        <v>148482.58</v>
      </c>
      <c r="F124" s="31" t="s">
        <v>43</v>
      </c>
      <c r="G124" s="50"/>
    </row>
    <row r="125" ht="15.75" customHeight="1">
      <c r="A125" s="30" t="s">
        <v>11</v>
      </c>
      <c r="B125" s="30" t="s">
        <v>12</v>
      </c>
      <c r="C125" s="30">
        <v>6.0</v>
      </c>
      <c r="D125" s="50" t="s">
        <v>47</v>
      </c>
      <c r="E125" s="149">
        <v>200000.0</v>
      </c>
      <c r="F125" s="31" t="s">
        <v>46</v>
      </c>
      <c r="G125" s="50"/>
    </row>
    <row r="126" ht="15.75" customHeight="1">
      <c r="A126" s="30" t="s">
        <v>11</v>
      </c>
      <c r="B126" s="30" t="s">
        <v>12</v>
      </c>
      <c r="C126" s="30">
        <v>7.0</v>
      </c>
      <c r="D126" s="50" t="s">
        <v>47</v>
      </c>
      <c r="E126" s="149">
        <v>200000.0</v>
      </c>
      <c r="F126" s="31" t="s">
        <v>46</v>
      </c>
      <c r="G126" s="50"/>
    </row>
    <row r="127" ht="15.75" customHeight="1">
      <c r="A127" s="30" t="s">
        <v>17</v>
      </c>
      <c r="B127" s="30" t="s">
        <v>12</v>
      </c>
      <c r="C127" s="30">
        <v>1.0</v>
      </c>
      <c r="D127" s="50" t="s">
        <v>47</v>
      </c>
      <c r="E127" s="149">
        <v>158549.4</v>
      </c>
      <c r="F127" s="31" t="s">
        <v>46</v>
      </c>
      <c r="G127" s="50"/>
    </row>
    <row r="128" ht="15.75" customHeight="1">
      <c r="A128" s="30" t="s">
        <v>17</v>
      </c>
      <c r="B128" s="30" t="s">
        <v>12</v>
      </c>
      <c r="C128" s="30">
        <v>2.0</v>
      </c>
      <c r="D128" s="50" t="s">
        <v>759</v>
      </c>
      <c r="E128" s="149">
        <v>157831.62</v>
      </c>
      <c r="F128" s="31" t="s">
        <v>37</v>
      </c>
      <c r="G128" s="50"/>
    </row>
    <row r="129" ht="15.75" customHeight="1">
      <c r="A129" s="30" t="s">
        <v>17</v>
      </c>
      <c r="B129" s="30" t="s">
        <v>12</v>
      </c>
      <c r="C129" s="30">
        <v>3.0</v>
      </c>
      <c r="D129" s="50" t="s">
        <v>733</v>
      </c>
      <c r="E129" s="149">
        <v>81093.38</v>
      </c>
      <c r="F129" s="31" t="s">
        <v>108</v>
      </c>
      <c r="G129" s="50"/>
    </row>
    <row r="130" ht="15.75" customHeight="1">
      <c r="A130" s="30" t="s">
        <v>17</v>
      </c>
      <c r="B130" s="30" t="s">
        <v>12</v>
      </c>
      <c r="C130" s="30">
        <v>4.0</v>
      </c>
      <c r="D130" s="50" t="s">
        <v>731</v>
      </c>
      <c r="E130" s="149">
        <v>200000.0</v>
      </c>
      <c r="F130" s="31" t="s">
        <v>31</v>
      </c>
      <c r="G130" s="50"/>
    </row>
    <row r="131" ht="15.75" customHeight="1">
      <c r="A131" s="30" t="s">
        <v>17</v>
      </c>
      <c r="B131" s="30" t="s">
        <v>12</v>
      </c>
      <c r="C131" s="30">
        <v>5.0</v>
      </c>
      <c r="D131" s="50" t="s">
        <v>731</v>
      </c>
      <c r="E131" s="149">
        <v>200000.0</v>
      </c>
      <c r="F131" s="31" t="s">
        <v>31</v>
      </c>
      <c r="G131" s="50"/>
    </row>
    <row r="132" ht="15.75" customHeight="1">
      <c r="A132" s="30" t="s">
        <v>17</v>
      </c>
      <c r="B132" s="30" t="s">
        <v>12</v>
      </c>
      <c r="C132" s="30">
        <v>6.0</v>
      </c>
      <c r="D132" s="50" t="s">
        <v>749</v>
      </c>
      <c r="E132" s="149">
        <v>200000.0</v>
      </c>
      <c r="F132" s="31" t="s">
        <v>52</v>
      </c>
      <c r="G132" s="50"/>
    </row>
    <row r="133" ht="15.75" customHeight="1">
      <c r="A133" s="30" t="s">
        <v>17</v>
      </c>
      <c r="B133" s="30" t="s">
        <v>12</v>
      </c>
      <c r="C133" s="30">
        <v>7.0</v>
      </c>
      <c r="D133" s="50" t="s">
        <v>749</v>
      </c>
      <c r="E133" s="149">
        <v>200000.0</v>
      </c>
      <c r="F133" s="31" t="s">
        <v>52</v>
      </c>
      <c r="G133" s="50"/>
    </row>
    <row r="134" ht="15.75" customHeight="1">
      <c r="A134" s="30" t="s">
        <v>17</v>
      </c>
      <c r="B134" s="30" t="s">
        <v>12</v>
      </c>
      <c r="C134" s="30">
        <v>8.0</v>
      </c>
      <c r="D134" s="50" t="s">
        <v>749</v>
      </c>
      <c r="E134" s="149">
        <v>200000.0</v>
      </c>
      <c r="F134" s="31" t="s">
        <v>52</v>
      </c>
      <c r="G134" s="50"/>
    </row>
    <row r="135" ht="15.75" customHeight="1">
      <c r="A135" s="30" t="s">
        <v>17</v>
      </c>
      <c r="B135" s="30" t="s">
        <v>12</v>
      </c>
      <c r="C135" s="30">
        <v>9.0</v>
      </c>
      <c r="D135" s="50" t="s">
        <v>749</v>
      </c>
      <c r="E135" s="149">
        <v>200000.0</v>
      </c>
      <c r="F135" s="31" t="s">
        <v>52</v>
      </c>
      <c r="G135" s="50"/>
    </row>
    <row r="136" ht="15.75" customHeight="1">
      <c r="A136" s="30" t="s">
        <v>17</v>
      </c>
      <c r="B136" s="30" t="s">
        <v>12</v>
      </c>
      <c r="C136" s="30">
        <v>10.0</v>
      </c>
      <c r="D136" s="50" t="s">
        <v>749</v>
      </c>
      <c r="E136" s="149">
        <v>200000.0</v>
      </c>
      <c r="F136" s="31" t="s">
        <v>52</v>
      </c>
      <c r="G136" s="50"/>
    </row>
    <row r="137" ht="15.75" customHeight="1">
      <c r="A137" s="30" t="s">
        <v>22</v>
      </c>
      <c r="B137" s="30" t="s">
        <v>12</v>
      </c>
      <c r="C137" s="30">
        <v>1.0</v>
      </c>
      <c r="D137" s="50" t="s">
        <v>731</v>
      </c>
      <c r="E137" s="149">
        <v>200000.0</v>
      </c>
      <c r="F137" s="31" t="s">
        <v>31</v>
      </c>
      <c r="G137" s="50"/>
    </row>
    <row r="138" ht="15.75" customHeight="1">
      <c r="A138" s="30" t="s">
        <v>22</v>
      </c>
      <c r="B138" s="30" t="s">
        <v>12</v>
      </c>
      <c r="C138" s="30">
        <v>2.0</v>
      </c>
      <c r="D138" s="50" t="s">
        <v>731</v>
      </c>
      <c r="E138" s="149">
        <v>200000.0</v>
      </c>
      <c r="F138" s="31" t="s">
        <v>31</v>
      </c>
      <c r="G138" s="50"/>
    </row>
    <row r="139" ht="15.75" customHeight="1">
      <c r="A139" s="30" t="s">
        <v>22</v>
      </c>
      <c r="B139" s="30" t="s">
        <v>12</v>
      </c>
      <c r="C139" s="30">
        <v>3.0</v>
      </c>
      <c r="D139" s="50" t="s">
        <v>731</v>
      </c>
      <c r="E139" s="149">
        <v>200000.0</v>
      </c>
      <c r="F139" s="31" t="s">
        <v>31</v>
      </c>
      <c r="G139" s="50"/>
    </row>
    <row r="140" ht="15.75" customHeight="1">
      <c r="A140" s="30" t="s">
        <v>22</v>
      </c>
      <c r="B140" s="30" t="s">
        <v>12</v>
      </c>
      <c r="C140" s="30">
        <v>4.0</v>
      </c>
      <c r="D140" s="50" t="s">
        <v>737</v>
      </c>
      <c r="E140" s="149">
        <v>156470.08</v>
      </c>
      <c r="F140" s="31" t="s">
        <v>28</v>
      </c>
      <c r="G140" s="50"/>
    </row>
    <row r="141" ht="15.75" customHeight="1">
      <c r="A141" s="30" t="s">
        <v>22</v>
      </c>
      <c r="B141" s="30" t="s">
        <v>12</v>
      </c>
      <c r="C141" s="30">
        <v>5.0</v>
      </c>
      <c r="D141" s="50" t="s">
        <v>737</v>
      </c>
      <c r="E141" s="149">
        <v>156470.08</v>
      </c>
      <c r="F141" s="31" t="s">
        <v>28</v>
      </c>
      <c r="G141" s="50"/>
    </row>
    <row r="142" ht="15.75" customHeight="1">
      <c r="A142" s="30" t="s">
        <v>22</v>
      </c>
      <c r="B142" s="30" t="s">
        <v>12</v>
      </c>
      <c r="C142" s="30">
        <v>6.0</v>
      </c>
      <c r="D142" s="50" t="s">
        <v>760</v>
      </c>
      <c r="E142" s="149">
        <v>189521.2</v>
      </c>
      <c r="F142" s="31" t="s">
        <v>67</v>
      </c>
      <c r="G142" s="50"/>
    </row>
    <row r="143" ht="15.75" customHeight="1">
      <c r="A143" s="30" t="s">
        <v>22</v>
      </c>
      <c r="B143" s="30" t="s">
        <v>12</v>
      </c>
      <c r="C143" s="30">
        <v>7.0</v>
      </c>
      <c r="D143" s="50" t="s">
        <v>749</v>
      </c>
      <c r="E143" s="149">
        <v>88029.14</v>
      </c>
      <c r="F143" s="31" t="s">
        <v>52</v>
      </c>
      <c r="G143" s="50"/>
    </row>
    <row r="144" ht="15.75" customHeight="1">
      <c r="A144" s="30" t="s">
        <v>22</v>
      </c>
      <c r="B144" s="30" t="s">
        <v>12</v>
      </c>
      <c r="C144" s="30">
        <v>8.0</v>
      </c>
      <c r="D144" s="50" t="s">
        <v>735</v>
      </c>
      <c r="E144" s="149">
        <v>200000.0</v>
      </c>
      <c r="F144" s="31" t="s">
        <v>70</v>
      </c>
      <c r="G144" s="50"/>
    </row>
    <row r="145" ht="15.75" customHeight="1">
      <c r="A145" s="30" t="s">
        <v>26</v>
      </c>
      <c r="B145" s="30" t="s">
        <v>12</v>
      </c>
      <c r="C145" s="30">
        <v>1.0</v>
      </c>
      <c r="D145" s="50" t="s">
        <v>733</v>
      </c>
      <c r="E145" s="149">
        <v>160578.71</v>
      </c>
      <c r="F145" s="31" t="s">
        <v>108</v>
      </c>
      <c r="G145" s="50"/>
    </row>
    <row r="146" ht="15.75" customHeight="1">
      <c r="A146" s="30" t="s">
        <v>26</v>
      </c>
      <c r="B146" s="30" t="s">
        <v>12</v>
      </c>
      <c r="C146" s="30">
        <v>2.0</v>
      </c>
      <c r="D146" s="50" t="s">
        <v>752</v>
      </c>
      <c r="E146" s="149">
        <v>160507.13</v>
      </c>
      <c r="F146" s="31" t="s">
        <v>96</v>
      </c>
      <c r="G146" s="50"/>
    </row>
    <row r="147" ht="15.75" customHeight="1">
      <c r="A147" s="30" t="s">
        <v>26</v>
      </c>
      <c r="B147" s="30" t="s">
        <v>12</v>
      </c>
      <c r="C147" s="30">
        <v>3.0</v>
      </c>
      <c r="D147" s="50" t="s">
        <v>47</v>
      </c>
      <c r="E147" s="149">
        <v>176957.42</v>
      </c>
      <c r="F147" s="31" t="s">
        <v>46</v>
      </c>
      <c r="G147" s="50"/>
    </row>
    <row r="148" ht="15.75" customHeight="1">
      <c r="A148" s="30" t="s">
        <v>26</v>
      </c>
      <c r="B148" s="30" t="s">
        <v>12</v>
      </c>
      <c r="C148" s="30">
        <v>4.0</v>
      </c>
      <c r="D148" s="50" t="s">
        <v>47</v>
      </c>
      <c r="E148" s="149">
        <v>179165.28</v>
      </c>
      <c r="F148" s="31" t="s">
        <v>46</v>
      </c>
      <c r="G148" s="50"/>
    </row>
    <row r="149" ht="15.75" customHeight="1">
      <c r="A149" s="30" t="s">
        <v>26</v>
      </c>
      <c r="B149" s="30" t="s">
        <v>12</v>
      </c>
      <c r="C149" s="30">
        <v>5.0</v>
      </c>
      <c r="D149" s="50" t="s">
        <v>737</v>
      </c>
      <c r="E149" s="149">
        <v>172158.34</v>
      </c>
      <c r="F149" s="31" t="s">
        <v>28</v>
      </c>
      <c r="G149" s="50"/>
    </row>
    <row r="150" ht="15.75" customHeight="1">
      <c r="A150" s="30" t="s">
        <v>26</v>
      </c>
      <c r="B150" s="30" t="s">
        <v>12</v>
      </c>
      <c r="C150" s="30">
        <v>6.0</v>
      </c>
      <c r="D150" s="50" t="s">
        <v>733</v>
      </c>
      <c r="E150" s="149">
        <v>172158.34</v>
      </c>
      <c r="F150" s="31" t="s">
        <v>108</v>
      </c>
      <c r="G150" s="50"/>
    </row>
    <row r="151" ht="15.75" customHeight="1">
      <c r="A151" s="30" t="s">
        <v>26</v>
      </c>
      <c r="B151" s="30" t="s">
        <v>12</v>
      </c>
      <c r="C151" s="30">
        <v>7.0</v>
      </c>
      <c r="D151" s="50" t="s">
        <v>761</v>
      </c>
      <c r="E151" s="149">
        <v>126691.77</v>
      </c>
      <c r="F151" s="31" t="s">
        <v>8</v>
      </c>
      <c r="G151" s="50"/>
    </row>
    <row r="152" ht="15.75" customHeight="1">
      <c r="A152" s="30" t="s">
        <v>26</v>
      </c>
      <c r="B152" s="30" t="s">
        <v>12</v>
      </c>
      <c r="C152" s="30">
        <v>8.0</v>
      </c>
      <c r="D152" s="50" t="s">
        <v>761</v>
      </c>
      <c r="E152" s="149">
        <v>200000.0</v>
      </c>
      <c r="F152" s="31" t="s">
        <v>8</v>
      </c>
      <c r="G152" s="50"/>
    </row>
    <row r="153" ht="15.75" customHeight="1">
      <c r="A153" s="30" t="s">
        <v>26</v>
      </c>
      <c r="B153" s="30" t="s">
        <v>12</v>
      </c>
      <c r="C153" s="30">
        <v>9.0</v>
      </c>
      <c r="D153" s="50" t="s">
        <v>733</v>
      </c>
      <c r="E153" s="149">
        <v>104835.22</v>
      </c>
      <c r="F153" s="31" t="s">
        <v>108</v>
      </c>
      <c r="G153" s="50"/>
    </row>
    <row r="154" ht="15.75" customHeight="1">
      <c r="A154" s="30" t="s">
        <v>26</v>
      </c>
      <c r="B154" s="30" t="s">
        <v>12</v>
      </c>
      <c r="C154" s="30">
        <v>10.0</v>
      </c>
      <c r="D154" s="50" t="s">
        <v>731</v>
      </c>
      <c r="E154" s="149">
        <v>100000.0</v>
      </c>
      <c r="F154" s="31" t="s">
        <v>31</v>
      </c>
      <c r="G154" s="50"/>
    </row>
    <row r="155" ht="15.75" customHeight="1">
      <c r="A155" s="30" t="s">
        <v>26</v>
      </c>
      <c r="B155" s="30" t="s">
        <v>12</v>
      </c>
      <c r="C155" s="30">
        <v>11.0</v>
      </c>
      <c r="D155" s="50" t="s">
        <v>731</v>
      </c>
      <c r="E155" s="149">
        <v>200000.0</v>
      </c>
      <c r="F155" s="31" t="s">
        <v>31</v>
      </c>
      <c r="G155" s="50"/>
    </row>
    <row r="156" ht="15.75" customHeight="1">
      <c r="A156" s="30" t="s">
        <v>30</v>
      </c>
      <c r="B156" s="30" t="s">
        <v>12</v>
      </c>
      <c r="C156" s="30">
        <v>1.0</v>
      </c>
      <c r="D156" s="50" t="s">
        <v>737</v>
      </c>
      <c r="E156" s="149">
        <v>165785.46</v>
      </c>
      <c r="F156" s="31" t="s">
        <v>28</v>
      </c>
      <c r="G156" s="50"/>
    </row>
    <row r="157" ht="15.75" customHeight="1">
      <c r="A157" s="30" t="s">
        <v>30</v>
      </c>
      <c r="B157" s="30" t="s">
        <v>12</v>
      </c>
      <c r="C157" s="30">
        <v>2.0</v>
      </c>
      <c r="D157" s="50" t="s">
        <v>47</v>
      </c>
      <c r="E157" s="149">
        <v>150619.94</v>
      </c>
      <c r="F157" s="31" t="s">
        <v>46</v>
      </c>
      <c r="G157" s="50"/>
    </row>
    <row r="158" ht="15.75" customHeight="1">
      <c r="A158" s="30" t="s">
        <v>30</v>
      </c>
      <c r="B158" s="30" t="s">
        <v>12</v>
      </c>
      <c r="C158" s="30">
        <v>3.0</v>
      </c>
      <c r="D158" s="50" t="s">
        <v>731</v>
      </c>
      <c r="E158" s="149">
        <v>200000.0</v>
      </c>
      <c r="F158" s="31" t="s">
        <v>31</v>
      </c>
      <c r="G158" s="50"/>
    </row>
    <row r="159" ht="15.75" customHeight="1">
      <c r="A159" s="30" t="s">
        <v>30</v>
      </c>
      <c r="B159" s="30" t="s">
        <v>12</v>
      </c>
      <c r="C159" s="30">
        <v>4.0</v>
      </c>
      <c r="D159" s="50" t="s">
        <v>731</v>
      </c>
      <c r="E159" s="149">
        <v>200000.0</v>
      </c>
      <c r="F159" s="31" t="s">
        <v>31</v>
      </c>
      <c r="G159" s="50"/>
    </row>
    <row r="160" ht="15.75" customHeight="1">
      <c r="A160" s="30" t="s">
        <v>30</v>
      </c>
      <c r="B160" s="30" t="s">
        <v>12</v>
      </c>
      <c r="C160" s="30">
        <v>5.0</v>
      </c>
      <c r="D160" s="50" t="s">
        <v>731</v>
      </c>
      <c r="E160" s="149">
        <v>200000.0</v>
      </c>
      <c r="F160" s="31" t="s">
        <v>31</v>
      </c>
      <c r="G160" s="50"/>
    </row>
    <row r="161" ht="15.75" customHeight="1">
      <c r="A161" s="30" t="s">
        <v>33</v>
      </c>
      <c r="B161" s="30" t="s">
        <v>12</v>
      </c>
      <c r="C161" s="30">
        <v>1.0</v>
      </c>
      <c r="D161" s="50" t="s">
        <v>731</v>
      </c>
      <c r="E161" s="149">
        <v>200000.0</v>
      </c>
      <c r="F161" s="31" t="s">
        <v>31</v>
      </c>
      <c r="G161" s="50"/>
    </row>
    <row r="162" ht="15.75" customHeight="1">
      <c r="A162" s="30" t="s">
        <v>33</v>
      </c>
      <c r="B162" s="30" t="s">
        <v>12</v>
      </c>
      <c r="C162" s="30">
        <v>2.0</v>
      </c>
      <c r="D162" s="50" t="s">
        <v>731</v>
      </c>
      <c r="E162" s="149">
        <v>200000.0</v>
      </c>
      <c r="F162" s="31" t="s">
        <v>31</v>
      </c>
      <c r="G162" s="50"/>
    </row>
    <row r="163" ht="15.75" customHeight="1">
      <c r="A163" s="30" t="s">
        <v>33</v>
      </c>
      <c r="B163" s="30" t="s">
        <v>12</v>
      </c>
      <c r="C163" s="30">
        <v>3.0</v>
      </c>
      <c r="D163" s="50" t="s">
        <v>731</v>
      </c>
      <c r="E163" s="149">
        <v>200000.0</v>
      </c>
      <c r="F163" s="31" t="s">
        <v>31</v>
      </c>
      <c r="G163" s="50"/>
    </row>
    <row r="164" ht="15.75" customHeight="1">
      <c r="A164" s="30" t="s">
        <v>33</v>
      </c>
      <c r="B164" s="30" t="s">
        <v>12</v>
      </c>
      <c r="C164" s="30">
        <v>4.0</v>
      </c>
      <c r="D164" s="50" t="s">
        <v>731</v>
      </c>
      <c r="E164" s="149">
        <v>200000.0</v>
      </c>
      <c r="F164" s="31" t="s">
        <v>31</v>
      </c>
      <c r="G164" s="50"/>
    </row>
    <row r="165" ht="15.75" customHeight="1">
      <c r="A165" s="30" t="s">
        <v>33</v>
      </c>
      <c r="B165" s="30" t="s">
        <v>12</v>
      </c>
      <c r="C165" s="30">
        <v>5.0</v>
      </c>
      <c r="D165" s="50" t="s">
        <v>731</v>
      </c>
      <c r="E165" s="149">
        <v>200000.0</v>
      </c>
      <c r="F165" s="31" t="s">
        <v>31</v>
      </c>
      <c r="G165" s="50"/>
    </row>
    <row r="166" ht="15.75" customHeight="1">
      <c r="A166" s="30" t="s">
        <v>33</v>
      </c>
      <c r="B166" s="30" t="s">
        <v>12</v>
      </c>
      <c r="C166" s="30">
        <v>6.0</v>
      </c>
      <c r="D166" s="50" t="s">
        <v>732</v>
      </c>
      <c r="E166" s="149">
        <v>155568.03</v>
      </c>
      <c r="F166" s="31" t="s">
        <v>43</v>
      </c>
      <c r="G166" s="50"/>
    </row>
    <row r="167" ht="15.75" customHeight="1">
      <c r="A167" s="30" t="s">
        <v>33</v>
      </c>
      <c r="B167" s="30" t="s">
        <v>12</v>
      </c>
      <c r="C167" s="30">
        <v>7.0</v>
      </c>
      <c r="D167" s="50" t="s">
        <v>732</v>
      </c>
      <c r="E167" s="149">
        <v>77027.79</v>
      </c>
      <c r="F167" s="31" t="s">
        <v>43</v>
      </c>
      <c r="G167" s="50"/>
    </row>
    <row r="168" ht="15.75" customHeight="1">
      <c r="A168" s="30" t="s">
        <v>33</v>
      </c>
      <c r="B168" s="30" t="s">
        <v>12</v>
      </c>
      <c r="C168" s="30">
        <v>8.0</v>
      </c>
      <c r="D168" s="50" t="s">
        <v>87</v>
      </c>
      <c r="E168" s="149">
        <v>172137.02</v>
      </c>
      <c r="F168" s="31" t="s">
        <v>87</v>
      </c>
      <c r="G168" s="50"/>
    </row>
    <row r="169" ht="15.75" customHeight="1">
      <c r="A169" s="30" t="s">
        <v>33</v>
      </c>
      <c r="B169" s="30" t="s">
        <v>12</v>
      </c>
      <c r="C169" s="30">
        <v>9.0</v>
      </c>
      <c r="D169" s="50" t="s">
        <v>752</v>
      </c>
      <c r="E169" s="149">
        <v>200000.0</v>
      </c>
      <c r="F169" s="31" t="s">
        <v>96</v>
      </c>
      <c r="G169" s="50"/>
    </row>
    <row r="170" ht="15.75" customHeight="1">
      <c r="A170" s="30" t="s">
        <v>36</v>
      </c>
      <c r="B170" s="30" t="s">
        <v>12</v>
      </c>
      <c r="C170" s="30">
        <v>1.0</v>
      </c>
      <c r="D170" s="50" t="s">
        <v>761</v>
      </c>
      <c r="E170" s="149">
        <v>196335.92</v>
      </c>
      <c r="F170" s="31" t="s">
        <v>8</v>
      </c>
      <c r="G170" s="50"/>
    </row>
    <row r="171" ht="15.75" customHeight="1">
      <c r="A171" s="30" t="s">
        <v>36</v>
      </c>
      <c r="B171" s="30" t="s">
        <v>12</v>
      </c>
      <c r="C171" s="30">
        <v>2.0</v>
      </c>
      <c r="D171" s="50" t="s">
        <v>761</v>
      </c>
      <c r="E171" s="149">
        <v>169283.17</v>
      </c>
      <c r="F171" s="31" t="s">
        <v>8</v>
      </c>
      <c r="G171" s="50"/>
    </row>
    <row r="172" ht="15.75" customHeight="1">
      <c r="A172" s="30" t="s">
        <v>36</v>
      </c>
      <c r="B172" s="30" t="s">
        <v>12</v>
      </c>
      <c r="C172" s="30">
        <v>3.0</v>
      </c>
      <c r="D172" s="50" t="s">
        <v>761</v>
      </c>
      <c r="E172" s="149">
        <v>171175.56</v>
      </c>
      <c r="F172" s="31" t="s">
        <v>8</v>
      </c>
      <c r="G172" s="50"/>
    </row>
    <row r="173" ht="15.75" customHeight="1">
      <c r="A173" s="30" t="s">
        <v>36</v>
      </c>
      <c r="B173" s="30" t="s">
        <v>12</v>
      </c>
      <c r="C173" s="30">
        <v>4.0</v>
      </c>
      <c r="D173" s="50" t="s">
        <v>731</v>
      </c>
      <c r="E173" s="149">
        <v>200000.0</v>
      </c>
      <c r="F173" s="31" t="s">
        <v>31</v>
      </c>
      <c r="G173" s="50"/>
    </row>
    <row r="174" ht="15.75" customHeight="1">
      <c r="A174" s="30" t="s">
        <v>36</v>
      </c>
      <c r="B174" s="30" t="s">
        <v>12</v>
      </c>
      <c r="C174" s="30">
        <v>5.0</v>
      </c>
      <c r="D174" s="50" t="s">
        <v>731</v>
      </c>
      <c r="E174" s="149">
        <v>200000.0</v>
      </c>
      <c r="F174" s="31" t="s">
        <v>31</v>
      </c>
      <c r="G174" s="50"/>
    </row>
    <row r="175" ht="15.75" customHeight="1">
      <c r="A175" s="30" t="s">
        <v>36</v>
      </c>
      <c r="B175" s="30" t="s">
        <v>12</v>
      </c>
      <c r="C175" s="30">
        <v>6.0</v>
      </c>
      <c r="D175" s="50" t="s">
        <v>735</v>
      </c>
      <c r="E175" s="149">
        <v>174698.59</v>
      </c>
      <c r="F175" s="31" t="s">
        <v>70</v>
      </c>
      <c r="G175" s="50"/>
    </row>
    <row r="176" ht="15.75" customHeight="1">
      <c r="A176" s="30" t="s">
        <v>36</v>
      </c>
      <c r="B176" s="30" t="s">
        <v>12</v>
      </c>
      <c r="C176" s="30">
        <v>7.0</v>
      </c>
      <c r="D176" s="50" t="s">
        <v>735</v>
      </c>
      <c r="E176" s="149">
        <v>200000.0</v>
      </c>
      <c r="F176" s="31" t="s">
        <v>70</v>
      </c>
      <c r="G176" s="50"/>
    </row>
    <row r="177" ht="15.75" customHeight="1">
      <c r="A177" s="30" t="s">
        <v>36</v>
      </c>
      <c r="B177" s="30" t="s">
        <v>12</v>
      </c>
      <c r="C177" s="30">
        <v>8.0</v>
      </c>
      <c r="D177" s="50" t="s">
        <v>735</v>
      </c>
      <c r="E177" s="149">
        <v>200000.0</v>
      </c>
      <c r="F177" s="31" t="s">
        <v>70</v>
      </c>
      <c r="G177" s="50"/>
    </row>
    <row r="178" ht="15.75" customHeight="1">
      <c r="A178" s="30" t="s">
        <v>36</v>
      </c>
      <c r="B178" s="30" t="s">
        <v>12</v>
      </c>
      <c r="C178" s="30">
        <v>9.0</v>
      </c>
      <c r="D178" s="50" t="s">
        <v>761</v>
      </c>
      <c r="E178" s="149">
        <v>200000.0</v>
      </c>
      <c r="F178" s="31" t="s">
        <v>8</v>
      </c>
      <c r="G178" s="50"/>
    </row>
    <row r="179" ht="15.75" customHeight="1">
      <c r="A179" s="30" t="s">
        <v>36</v>
      </c>
      <c r="B179" s="30" t="s">
        <v>12</v>
      </c>
      <c r="C179" s="30">
        <v>10.0</v>
      </c>
      <c r="D179" s="50" t="s">
        <v>31</v>
      </c>
      <c r="E179" s="149">
        <v>200000.0</v>
      </c>
      <c r="F179" s="31" t="s">
        <v>31</v>
      </c>
      <c r="G179" s="50"/>
    </row>
    <row r="180" ht="15.75" customHeight="1">
      <c r="A180" s="30" t="s">
        <v>75</v>
      </c>
      <c r="B180" s="30" t="s">
        <v>12</v>
      </c>
      <c r="C180" s="30">
        <v>1.0</v>
      </c>
      <c r="D180" s="50" t="s">
        <v>731</v>
      </c>
      <c r="E180" s="149">
        <v>200000.0</v>
      </c>
      <c r="F180" s="31" t="s">
        <v>31</v>
      </c>
      <c r="G180" s="50"/>
    </row>
    <row r="181" ht="15.75" customHeight="1">
      <c r="A181" s="30" t="s">
        <v>75</v>
      </c>
      <c r="B181" s="30" t="s">
        <v>12</v>
      </c>
      <c r="C181" s="30">
        <v>2.0</v>
      </c>
      <c r="D181" s="50" t="s">
        <v>731</v>
      </c>
      <c r="E181" s="149">
        <v>200000.0</v>
      </c>
      <c r="F181" s="31" t="s">
        <v>31</v>
      </c>
      <c r="G181" s="50"/>
    </row>
    <row r="182" ht="15.75" customHeight="1">
      <c r="A182" s="30" t="s">
        <v>75</v>
      </c>
      <c r="B182" s="30" t="s">
        <v>12</v>
      </c>
      <c r="C182" s="30">
        <v>3.0</v>
      </c>
      <c r="D182" s="50" t="s">
        <v>47</v>
      </c>
      <c r="E182" s="149">
        <v>161676.48</v>
      </c>
      <c r="F182" s="31" t="s">
        <v>46</v>
      </c>
      <c r="G182" s="50"/>
    </row>
    <row r="183" ht="15.75" customHeight="1">
      <c r="A183" s="30" t="s">
        <v>75</v>
      </c>
      <c r="B183" s="30" t="s">
        <v>12</v>
      </c>
      <c r="C183" s="30">
        <v>4.0</v>
      </c>
      <c r="D183" s="50" t="s">
        <v>733</v>
      </c>
      <c r="E183" s="149">
        <v>163724.9</v>
      </c>
      <c r="F183" s="31" t="s">
        <v>108</v>
      </c>
      <c r="G183" s="50"/>
    </row>
    <row r="184" ht="15.75" customHeight="1">
      <c r="A184" s="30" t="s">
        <v>75</v>
      </c>
      <c r="B184" s="30" t="s">
        <v>12</v>
      </c>
      <c r="C184" s="30">
        <v>5.0</v>
      </c>
      <c r="D184" s="50" t="s">
        <v>733</v>
      </c>
      <c r="E184" s="149">
        <v>155629.7</v>
      </c>
      <c r="F184" s="31" t="s">
        <v>108</v>
      </c>
      <c r="G184" s="50"/>
    </row>
    <row r="185" ht="15.75" customHeight="1">
      <c r="A185" s="30" t="s">
        <v>75</v>
      </c>
      <c r="B185" s="30" t="s">
        <v>12</v>
      </c>
      <c r="C185" s="30">
        <v>6.0</v>
      </c>
      <c r="D185" s="50" t="s">
        <v>733</v>
      </c>
      <c r="E185" s="149">
        <v>163883.77</v>
      </c>
      <c r="F185" s="31" t="s">
        <v>108</v>
      </c>
      <c r="G185" s="50"/>
    </row>
    <row r="186" ht="15.75" customHeight="1">
      <c r="A186" s="30" t="s">
        <v>75</v>
      </c>
      <c r="B186" s="30" t="s">
        <v>12</v>
      </c>
      <c r="C186" s="30">
        <v>7.0</v>
      </c>
      <c r="D186" s="50" t="s">
        <v>733</v>
      </c>
      <c r="E186" s="149">
        <v>157654.86</v>
      </c>
      <c r="F186" s="31" t="s">
        <v>108</v>
      </c>
      <c r="G186" s="50"/>
    </row>
    <row r="187" ht="15.75" customHeight="1">
      <c r="A187" s="30" t="s">
        <v>75</v>
      </c>
      <c r="B187" s="30" t="s">
        <v>12</v>
      </c>
      <c r="C187" s="30">
        <v>8.0</v>
      </c>
      <c r="D187" s="50" t="s">
        <v>737</v>
      </c>
      <c r="E187" s="149">
        <v>159684.03</v>
      </c>
      <c r="F187" s="31" t="s">
        <v>28</v>
      </c>
      <c r="G187" s="50"/>
    </row>
    <row r="188" ht="15.75" customHeight="1">
      <c r="A188" s="30" t="s">
        <v>75</v>
      </c>
      <c r="B188" s="30" t="s">
        <v>12</v>
      </c>
      <c r="C188" s="30">
        <v>9.0</v>
      </c>
      <c r="D188" s="50" t="s">
        <v>756</v>
      </c>
      <c r="E188" s="149">
        <v>87245.2</v>
      </c>
      <c r="F188" s="31" t="s">
        <v>64</v>
      </c>
      <c r="G188" s="50"/>
    </row>
    <row r="189" ht="15.75" customHeight="1">
      <c r="A189" s="30" t="s">
        <v>78</v>
      </c>
      <c r="B189" s="30" t="s">
        <v>12</v>
      </c>
      <c r="C189" s="30">
        <v>1.0</v>
      </c>
      <c r="D189" s="50" t="s">
        <v>731</v>
      </c>
      <c r="E189" s="149">
        <v>200000.0</v>
      </c>
      <c r="F189" s="31" t="s">
        <v>31</v>
      </c>
      <c r="G189" s="50"/>
    </row>
    <row r="190" ht="15.75" customHeight="1">
      <c r="A190" s="30" t="s">
        <v>78</v>
      </c>
      <c r="B190" s="30" t="s">
        <v>12</v>
      </c>
      <c r="C190" s="30">
        <v>2.0</v>
      </c>
      <c r="D190" s="50" t="s">
        <v>731</v>
      </c>
      <c r="E190" s="149">
        <v>200000.0</v>
      </c>
      <c r="F190" s="31" t="s">
        <v>31</v>
      </c>
      <c r="G190" s="50"/>
    </row>
    <row r="191" ht="15.75" customHeight="1">
      <c r="A191" s="30" t="s">
        <v>78</v>
      </c>
      <c r="B191" s="30" t="s">
        <v>12</v>
      </c>
      <c r="C191" s="30">
        <v>3.0</v>
      </c>
      <c r="D191" s="50" t="s">
        <v>731</v>
      </c>
      <c r="E191" s="149">
        <v>200000.0</v>
      </c>
      <c r="F191" s="31" t="s">
        <v>31</v>
      </c>
      <c r="G191" s="50"/>
    </row>
    <row r="192" ht="15.75" customHeight="1">
      <c r="A192" s="30" t="s">
        <v>78</v>
      </c>
      <c r="B192" s="30" t="s">
        <v>12</v>
      </c>
      <c r="C192" s="30">
        <v>4.0</v>
      </c>
      <c r="D192" s="50" t="s">
        <v>731</v>
      </c>
      <c r="E192" s="149">
        <v>200000.0</v>
      </c>
      <c r="F192" s="31" t="s">
        <v>31</v>
      </c>
      <c r="G192" s="50"/>
    </row>
    <row r="193" ht="15.75" customHeight="1">
      <c r="A193" s="30" t="s">
        <v>78</v>
      </c>
      <c r="B193" s="30" t="s">
        <v>12</v>
      </c>
      <c r="C193" s="30">
        <v>5.0</v>
      </c>
      <c r="D193" s="50" t="s">
        <v>731</v>
      </c>
      <c r="E193" s="149">
        <v>200000.0</v>
      </c>
      <c r="F193" s="31" t="s">
        <v>31</v>
      </c>
      <c r="G193" s="50"/>
    </row>
    <row r="194" ht="15.75" customHeight="1">
      <c r="A194" s="30" t="s">
        <v>78</v>
      </c>
      <c r="B194" s="30" t="s">
        <v>12</v>
      </c>
      <c r="C194" s="30">
        <v>6.0</v>
      </c>
      <c r="D194" s="50" t="s">
        <v>47</v>
      </c>
      <c r="E194" s="149">
        <v>196799.53</v>
      </c>
      <c r="F194" s="31" t="s">
        <v>46</v>
      </c>
      <c r="G194" s="50"/>
    </row>
    <row r="195" ht="15.75" customHeight="1">
      <c r="A195" s="30" t="s">
        <v>78</v>
      </c>
      <c r="B195" s="30" t="s">
        <v>12</v>
      </c>
      <c r="C195" s="30">
        <v>7.0</v>
      </c>
      <c r="D195" s="50" t="s">
        <v>752</v>
      </c>
      <c r="E195" s="149">
        <v>197110.93</v>
      </c>
      <c r="F195" s="31" t="s">
        <v>96</v>
      </c>
      <c r="G195" s="50"/>
    </row>
    <row r="196" ht="15.75" customHeight="1">
      <c r="A196" s="30" t="s">
        <v>78</v>
      </c>
      <c r="B196" s="30" t="s">
        <v>12</v>
      </c>
      <c r="C196" s="30">
        <v>8.0</v>
      </c>
      <c r="D196" s="50" t="s">
        <v>87</v>
      </c>
      <c r="E196" s="149">
        <v>196559.52</v>
      </c>
      <c r="F196" s="31" t="s">
        <v>87</v>
      </c>
      <c r="G196" s="50"/>
    </row>
    <row r="197" ht="15.75" customHeight="1">
      <c r="A197" s="30" t="s">
        <v>78</v>
      </c>
      <c r="B197" s="30" t="s">
        <v>12</v>
      </c>
      <c r="C197" s="30">
        <v>9.0</v>
      </c>
      <c r="D197" s="50" t="s">
        <v>47</v>
      </c>
      <c r="E197" s="149">
        <v>157664.83</v>
      </c>
      <c r="F197" s="31" t="s">
        <v>46</v>
      </c>
      <c r="G197" s="50"/>
    </row>
    <row r="198" ht="15.75" customHeight="1">
      <c r="A198" s="30" t="s">
        <v>78</v>
      </c>
      <c r="B198" s="30" t="s">
        <v>12</v>
      </c>
      <c r="C198" s="30">
        <v>10.0</v>
      </c>
      <c r="D198" s="50" t="s">
        <v>47</v>
      </c>
      <c r="E198" s="149">
        <v>200000.0</v>
      </c>
      <c r="F198" s="31" t="s">
        <v>46</v>
      </c>
      <c r="G198" s="50"/>
    </row>
    <row r="199" ht="15.75" customHeight="1">
      <c r="A199" s="30" t="s">
        <v>80</v>
      </c>
      <c r="B199" s="30" t="s">
        <v>12</v>
      </c>
      <c r="C199" s="30">
        <v>1.0</v>
      </c>
      <c r="D199" s="50" t="s">
        <v>731</v>
      </c>
      <c r="E199" s="149">
        <v>200000.0</v>
      </c>
      <c r="F199" s="31" t="s">
        <v>31</v>
      </c>
      <c r="G199" s="50"/>
    </row>
    <row r="200" ht="15.75" customHeight="1">
      <c r="A200" s="30" t="s">
        <v>80</v>
      </c>
      <c r="B200" s="30" t="s">
        <v>12</v>
      </c>
      <c r="C200" s="30">
        <v>2.0</v>
      </c>
      <c r="D200" s="50" t="s">
        <v>731</v>
      </c>
      <c r="E200" s="149">
        <v>200000.0</v>
      </c>
      <c r="F200" s="31" t="s">
        <v>31</v>
      </c>
      <c r="G200" s="50"/>
    </row>
    <row r="201" ht="15.75" customHeight="1">
      <c r="A201" s="30" t="s">
        <v>80</v>
      </c>
      <c r="B201" s="30" t="s">
        <v>12</v>
      </c>
      <c r="C201" s="30">
        <v>3.0</v>
      </c>
      <c r="D201" s="50" t="s">
        <v>732</v>
      </c>
      <c r="E201" s="149">
        <v>196934.08</v>
      </c>
      <c r="F201" s="31" t="s">
        <v>43</v>
      </c>
      <c r="G201" s="50"/>
    </row>
    <row r="202" ht="15.75" customHeight="1">
      <c r="A202" s="30" t="s">
        <v>80</v>
      </c>
      <c r="B202" s="30" t="s">
        <v>12</v>
      </c>
      <c r="C202" s="30">
        <v>4.0</v>
      </c>
      <c r="D202" s="50" t="s">
        <v>748</v>
      </c>
      <c r="E202" s="149">
        <v>189173.61</v>
      </c>
      <c r="F202" s="31" t="s">
        <v>111</v>
      </c>
      <c r="G202" s="50"/>
    </row>
    <row r="203" ht="15.75" customHeight="1">
      <c r="A203" s="30" t="s">
        <v>80</v>
      </c>
      <c r="B203" s="30" t="s">
        <v>12</v>
      </c>
      <c r="C203" s="30">
        <v>5.0</v>
      </c>
      <c r="D203" s="50" t="s">
        <v>47</v>
      </c>
      <c r="E203" s="149">
        <v>196698.56</v>
      </c>
      <c r="F203" s="31" t="s">
        <v>46</v>
      </c>
      <c r="G203" s="50"/>
    </row>
    <row r="204" ht="15.75" customHeight="1">
      <c r="A204" s="30" t="s">
        <v>80</v>
      </c>
      <c r="B204" s="30" t="s">
        <v>12</v>
      </c>
      <c r="C204" s="30">
        <v>6.0</v>
      </c>
      <c r="D204" s="50" t="s">
        <v>751</v>
      </c>
      <c r="E204" s="149">
        <v>199181.76</v>
      </c>
      <c r="F204" s="31" t="s">
        <v>102</v>
      </c>
      <c r="G204" s="50"/>
    </row>
    <row r="205" ht="15.75" customHeight="1">
      <c r="A205" s="30" t="s">
        <v>80</v>
      </c>
      <c r="B205" s="30" t="s">
        <v>12</v>
      </c>
      <c r="C205" s="30">
        <v>7.0</v>
      </c>
      <c r="D205" s="50" t="s">
        <v>761</v>
      </c>
      <c r="E205" s="149">
        <v>199090.23</v>
      </c>
      <c r="F205" s="31" t="s">
        <v>8</v>
      </c>
      <c r="G205" s="50"/>
    </row>
    <row r="206" ht="15.75" customHeight="1">
      <c r="A206" s="30" t="s">
        <v>80</v>
      </c>
      <c r="B206" s="30" t="s">
        <v>12</v>
      </c>
      <c r="C206" s="30">
        <v>8.0</v>
      </c>
      <c r="D206" s="50" t="s">
        <v>762</v>
      </c>
      <c r="E206" s="149">
        <v>125584.58</v>
      </c>
      <c r="F206" s="31" t="s">
        <v>37</v>
      </c>
      <c r="G206" s="50"/>
    </row>
    <row r="207" ht="15.75" customHeight="1">
      <c r="A207" s="30" t="s">
        <v>80</v>
      </c>
      <c r="B207" s="30" t="s">
        <v>12</v>
      </c>
      <c r="C207" s="30">
        <v>8.0</v>
      </c>
      <c r="D207" s="50" t="s">
        <v>47</v>
      </c>
      <c r="E207" s="149">
        <v>105458.83</v>
      </c>
      <c r="F207" s="31" t="s">
        <v>46</v>
      </c>
      <c r="G207" s="50"/>
    </row>
    <row r="208" ht="15.75" customHeight="1">
      <c r="A208" s="30" t="s">
        <v>83</v>
      </c>
      <c r="B208" s="30" t="s">
        <v>12</v>
      </c>
      <c r="C208" s="30">
        <v>1.0</v>
      </c>
      <c r="D208" s="50" t="s">
        <v>749</v>
      </c>
      <c r="E208" s="149">
        <v>169385.45</v>
      </c>
      <c r="F208" s="31" t="s">
        <v>52</v>
      </c>
      <c r="G208" s="50"/>
    </row>
    <row r="209" ht="15.75" customHeight="1">
      <c r="A209" s="30" t="s">
        <v>83</v>
      </c>
      <c r="B209" s="30" t="s">
        <v>12</v>
      </c>
      <c r="C209" s="30">
        <v>2.0</v>
      </c>
      <c r="D209" s="50" t="s">
        <v>749</v>
      </c>
      <c r="E209" s="149">
        <v>175471.57</v>
      </c>
      <c r="F209" s="31" t="s">
        <v>52</v>
      </c>
      <c r="G209" s="50"/>
    </row>
    <row r="210" ht="15.75" customHeight="1">
      <c r="A210" s="30" t="s">
        <v>83</v>
      </c>
      <c r="B210" s="30" t="s">
        <v>12</v>
      </c>
      <c r="C210" s="30">
        <v>3.0</v>
      </c>
      <c r="D210" s="50" t="s">
        <v>749</v>
      </c>
      <c r="E210" s="149">
        <v>165517.6</v>
      </c>
      <c r="F210" s="31" t="s">
        <v>52</v>
      </c>
      <c r="G210" s="50"/>
    </row>
    <row r="211" ht="15.75" customHeight="1">
      <c r="A211" s="30" t="s">
        <v>83</v>
      </c>
      <c r="B211" s="30" t="s">
        <v>12</v>
      </c>
      <c r="C211" s="30">
        <v>4.0</v>
      </c>
      <c r="D211" s="50" t="s">
        <v>34</v>
      </c>
      <c r="E211" s="149">
        <v>200000.0</v>
      </c>
      <c r="F211" s="31" t="s">
        <v>34</v>
      </c>
      <c r="G211" s="50"/>
    </row>
    <row r="212" ht="15.75" customHeight="1">
      <c r="A212" s="135" t="s">
        <v>83</v>
      </c>
      <c r="B212" s="135" t="s">
        <v>12</v>
      </c>
      <c r="C212" s="135">
        <v>5.0</v>
      </c>
      <c r="D212" s="63" t="s">
        <v>34</v>
      </c>
      <c r="E212" s="150">
        <v>99633.32</v>
      </c>
      <c r="F212" s="137" t="s">
        <v>34</v>
      </c>
      <c r="G212" s="50"/>
    </row>
    <row r="213" ht="15.75" customHeight="1">
      <c r="A213" s="30" t="s">
        <v>6</v>
      </c>
      <c r="B213" s="30" t="s">
        <v>18</v>
      </c>
      <c r="C213" s="30">
        <v>1.0</v>
      </c>
      <c r="D213" s="50" t="s">
        <v>737</v>
      </c>
      <c r="E213" s="149">
        <v>149383.66</v>
      </c>
      <c r="F213" s="31" t="s">
        <v>28</v>
      </c>
      <c r="G213" s="50"/>
    </row>
    <row r="214" ht="15.75" customHeight="1">
      <c r="A214" s="30" t="s">
        <v>6</v>
      </c>
      <c r="B214" s="30" t="s">
        <v>18</v>
      </c>
      <c r="C214" s="30">
        <v>2.0</v>
      </c>
      <c r="D214" s="50" t="s">
        <v>732</v>
      </c>
      <c r="E214" s="149">
        <v>135588.0</v>
      </c>
      <c r="F214" s="31" t="s">
        <v>43</v>
      </c>
      <c r="G214" s="50"/>
    </row>
    <row r="215" ht="15.75" customHeight="1">
      <c r="A215" s="30" t="s">
        <v>6</v>
      </c>
      <c r="B215" s="30" t="s">
        <v>18</v>
      </c>
      <c r="C215" s="30">
        <v>3.0</v>
      </c>
      <c r="D215" s="50" t="s">
        <v>761</v>
      </c>
      <c r="E215" s="149">
        <v>163093.15</v>
      </c>
      <c r="F215" s="31" t="s">
        <v>8</v>
      </c>
      <c r="G215" s="50"/>
    </row>
    <row r="216" ht="15.75" customHeight="1">
      <c r="A216" s="30" t="s">
        <v>6</v>
      </c>
      <c r="B216" s="30" t="s">
        <v>18</v>
      </c>
      <c r="C216" s="30">
        <v>4.0</v>
      </c>
      <c r="D216" s="50" t="s">
        <v>761</v>
      </c>
      <c r="E216" s="149">
        <v>74133.25</v>
      </c>
      <c r="F216" s="31" t="s">
        <v>8</v>
      </c>
      <c r="G216" s="50"/>
    </row>
    <row r="217" ht="15.75" customHeight="1">
      <c r="A217" s="30" t="s">
        <v>6</v>
      </c>
      <c r="B217" s="30" t="s">
        <v>18</v>
      </c>
      <c r="C217" s="30">
        <v>5.0</v>
      </c>
      <c r="D217" s="50" t="s">
        <v>87</v>
      </c>
      <c r="E217" s="149">
        <v>164763.07</v>
      </c>
      <c r="F217" s="31" t="s">
        <v>87</v>
      </c>
      <c r="G217" s="50"/>
    </row>
    <row r="218" ht="15.75" customHeight="1">
      <c r="A218" s="30" t="s">
        <v>6</v>
      </c>
      <c r="B218" s="30" t="s">
        <v>18</v>
      </c>
      <c r="C218" s="30">
        <v>6.0</v>
      </c>
      <c r="D218" s="50" t="s">
        <v>755</v>
      </c>
      <c r="E218" s="149">
        <v>200000.0</v>
      </c>
      <c r="F218" s="31" t="s">
        <v>43</v>
      </c>
      <c r="G218" s="50"/>
    </row>
    <row r="219" ht="15.75" customHeight="1">
      <c r="A219" s="30" t="s">
        <v>6</v>
      </c>
      <c r="B219" s="30" t="s">
        <v>18</v>
      </c>
      <c r="C219" s="30">
        <v>7.0</v>
      </c>
      <c r="D219" s="50" t="s">
        <v>755</v>
      </c>
      <c r="E219" s="149">
        <v>200000.0</v>
      </c>
      <c r="F219" s="31" t="s">
        <v>43</v>
      </c>
      <c r="G219" s="50"/>
    </row>
    <row r="220" ht="15.75" customHeight="1">
      <c r="A220" s="30" t="s">
        <v>6</v>
      </c>
      <c r="B220" s="30" t="s">
        <v>18</v>
      </c>
      <c r="C220" s="30">
        <v>8.0</v>
      </c>
      <c r="D220" s="50" t="s">
        <v>740</v>
      </c>
      <c r="E220" s="149">
        <v>200000.0</v>
      </c>
      <c r="F220" s="31" t="s">
        <v>114</v>
      </c>
      <c r="G220" s="50"/>
    </row>
    <row r="221" ht="15.75" customHeight="1">
      <c r="A221" s="30" t="s">
        <v>6</v>
      </c>
      <c r="B221" s="30" t="s">
        <v>18</v>
      </c>
      <c r="C221" s="30">
        <v>9.0</v>
      </c>
      <c r="D221" s="50" t="s">
        <v>742</v>
      </c>
      <c r="E221" s="149">
        <v>200000.0</v>
      </c>
      <c r="F221" s="31" t="s">
        <v>114</v>
      </c>
      <c r="G221" s="50"/>
    </row>
    <row r="222" ht="15.75" customHeight="1">
      <c r="A222" s="30" t="s">
        <v>11</v>
      </c>
      <c r="B222" s="30" t="s">
        <v>18</v>
      </c>
      <c r="C222" s="30">
        <v>1.0</v>
      </c>
      <c r="D222" s="50" t="s">
        <v>749</v>
      </c>
      <c r="E222" s="149">
        <v>137016.96</v>
      </c>
      <c r="F222" s="31" t="s">
        <v>52</v>
      </c>
      <c r="G222" s="50"/>
    </row>
    <row r="223" ht="15.75" customHeight="1">
      <c r="A223" s="30" t="s">
        <v>11</v>
      </c>
      <c r="B223" s="30" t="s">
        <v>18</v>
      </c>
      <c r="C223" s="30">
        <v>2.0</v>
      </c>
      <c r="D223" s="50" t="s">
        <v>749</v>
      </c>
      <c r="E223" s="149">
        <v>136783.93</v>
      </c>
      <c r="F223" s="31" t="s">
        <v>52</v>
      </c>
      <c r="G223" s="50"/>
    </row>
    <row r="224" ht="15.75" customHeight="1">
      <c r="A224" s="30" t="s">
        <v>11</v>
      </c>
      <c r="B224" s="30" t="s">
        <v>18</v>
      </c>
      <c r="C224" s="30">
        <v>3.0</v>
      </c>
      <c r="D224" s="50" t="s">
        <v>763</v>
      </c>
      <c r="E224" s="149">
        <v>200000.0</v>
      </c>
      <c r="F224" s="31" t="s">
        <v>81</v>
      </c>
      <c r="G224" s="50"/>
    </row>
    <row r="225" ht="15.75" customHeight="1">
      <c r="A225" s="30" t="s">
        <v>11</v>
      </c>
      <c r="B225" s="30" t="s">
        <v>18</v>
      </c>
      <c r="C225" s="30">
        <v>4.0</v>
      </c>
      <c r="D225" s="50" t="s">
        <v>763</v>
      </c>
      <c r="E225" s="149">
        <v>200000.0</v>
      </c>
      <c r="F225" s="31" t="s">
        <v>81</v>
      </c>
      <c r="G225" s="50"/>
    </row>
    <row r="226" ht="15.75" customHeight="1">
      <c r="A226" s="30" t="s">
        <v>11</v>
      </c>
      <c r="B226" s="30" t="s">
        <v>18</v>
      </c>
      <c r="C226" s="30">
        <v>5.0</v>
      </c>
      <c r="D226" s="50" t="s">
        <v>737</v>
      </c>
      <c r="E226" s="149">
        <v>200000.0</v>
      </c>
      <c r="F226" s="31" t="s">
        <v>28</v>
      </c>
      <c r="G226" s="50"/>
    </row>
    <row r="227" ht="15.75" customHeight="1">
      <c r="A227" s="30" t="s">
        <v>11</v>
      </c>
      <c r="B227" s="30" t="s">
        <v>18</v>
      </c>
      <c r="C227" s="30">
        <v>6.0</v>
      </c>
      <c r="D227" s="50" t="s">
        <v>764</v>
      </c>
      <c r="E227" s="149">
        <v>200000.0</v>
      </c>
      <c r="F227" s="31" t="s">
        <v>123</v>
      </c>
      <c r="G227" s="50"/>
    </row>
    <row r="228" ht="15.75" customHeight="1">
      <c r="A228" s="30" t="s">
        <v>17</v>
      </c>
      <c r="B228" s="30" t="s">
        <v>18</v>
      </c>
      <c r="C228" s="30">
        <v>1.0</v>
      </c>
      <c r="D228" s="50" t="s">
        <v>749</v>
      </c>
      <c r="E228" s="149">
        <v>133520.22</v>
      </c>
      <c r="F228" s="31" t="s">
        <v>52</v>
      </c>
      <c r="G228" s="50"/>
    </row>
    <row r="229" ht="15.75" customHeight="1">
      <c r="A229" s="30" t="s">
        <v>17</v>
      </c>
      <c r="B229" s="30" t="s">
        <v>18</v>
      </c>
      <c r="C229" s="30">
        <v>2.0</v>
      </c>
      <c r="D229" s="50" t="s">
        <v>749</v>
      </c>
      <c r="E229" s="149">
        <v>129030.19</v>
      </c>
      <c r="F229" s="31" t="s">
        <v>52</v>
      </c>
      <c r="G229" s="50"/>
    </row>
    <row r="230" ht="15.75" customHeight="1">
      <c r="A230" s="30" t="s">
        <v>17</v>
      </c>
      <c r="B230" s="30" t="s">
        <v>18</v>
      </c>
      <c r="C230" s="30">
        <v>3.0</v>
      </c>
      <c r="D230" s="50" t="s">
        <v>749</v>
      </c>
      <c r="E230" s="149">
        <v>131832.38</v>
      </c>
      <c r="F230" s="31" t="s">
        <v>52</v>
      </c>
      <c r="G230" s="50"/>
    </row>
    <row r="231" ht="15.75" customHeight="1">
      <c r="A231" s="30" t="s">
        <v>17</v>
      </c>
      <c r="B231" s="30" t="s">
        <v>18</v>
      </c>
      <c r="C231" s="30">
        <v>4.0</v>
      </c>
      <c r="D231" s="50" t="s">
        <v>749</v>
      </c>
      <c r="E231" s="149">
        <v>131571.49</v>
      </c>
      <c r="F231" s="31" t="s">
        <v>52</v>
      </c>
      <c r="G231" s="50"/>
    </row>
    <row r="232" ht="15.75" customHeight="1">
      <c r="A232" s="30" t="s">
        <v>17</v>
      </c>
      <c r="B232" s="30" t="s">
        <v>18</v>
      </c>
      <c r="C232" s="30">
        <v>5.0</v>
      </c>
      <c r="D232" s="50" t="s">
        <v>749</v>
      </c>
      <c r="E232" s="149">
        <v>133917.24</v>
      </c>
      <c r="F232" s="31" t="s">
        <v>52</v>
      </c>
      <c r="G232" s="50"/>
    </row>
    <row r="233" ht="15.75" customHeight="1">
      <c r="A233" s="30" t="s">
        <v>17</v>
      </c>
      <c r="B233" s="30" t="s">
        <v>18</v>
      </c>
      <c r="C233" s="30">
        <v>6.0</v>
      </c>
      <c r="D233" s="50" t="s">
        <v>749</v>
      </c>
      <c r="E233" s="149">
        <v>131685.28</v>
      </c>
      <c r="F233" s="31" t="s">
        <v>52</v>
      </c>
      <c r="G233" s="50"/>
    </row>
    <row r="234" ht="15.75" customHeight="1">
      <c r="A234" s="30" t="s">
        <v>17</v>
      </c>
      <c r="B234" s="30" t="s">
        <v>18</v>
      </c>
      <c r="C234" s="30">
        <v>7.0</v>
      </c>
      <c r="D234" s="50" t="s">
        <v>749</v>
      </c>
      <c r="E234" s="149">
        <v>133520.22</v>
      </c>
      <c r="F234" s="31" t="s">
        <v>52</v>
      </c>
      <c r="G234" s="50"/>
    </row>
    <row r="235" ht="15.75" customHeight="1">
      <c r="A235" s="30" t="s">
        <v>17</v>
      </c>
      <c r="B235" s="30" t="s">
        <v>18</v>
      </c>
      <c r="C235" s="30">
        <v>8.0</v>
      </c>
      <c r="D235" s="50" t="s">
        <v>749</v>
      </c>
      <c r="E235" s="149">
        <v>134168.43</v>
      </c>
      <c r="F235" s="31" t="s">
        <v>52</v>
      </c>
      <c r="G235" s="50"/>
    </row>
    <row r="236" ht="15.75" customHeight="1">
      <c r="A236" s="30" t="s">
        <v>17</v>
      </c>
      <c r="B236" s="30" t="s">
        <v>18</v>
      </c>
      <c r="C236" s="30">
        <v>9.0</v>
      </c>
      <c r="D236" s="50" t="s">
        <v>749</v>
      </c>
      <c r="E236" s="149">
        <v>129999.71</v>
      </c>
      <c r="F236" s="31" t="s">
        <v>52</v>
      </c>
      <c r="G236" s="50"/>
    </row>
    <row r="237" ht="15.75" customHeight="1">
      <c r="A237" s="30" t="s">
        <v>17</v>
      </c>
      <c r="B237" s="30" t="s">
        <v>18</v>
      </c>
      <c r="C237" s="30">
        <v>10.0</v>
      </c>
      <c r="D237" s="50" t="s">
        <v>755</v>
      </c>
      <c r="E237" s="149">
        <v>199107.98</v>
      </c>
      <c r="F237" s="31" t="s">
        <v>43</v>
      </c>
      <c r="G237" s="50"/>
    </row>
    <row r="238" ht="15.75" customHeight="1">
      <c r="A238" s="30" t="s">
        <v>22</v>
      </c>
      <c r="B238" s="30" t="s">
        <v>18</v>
      </c>
      <c r="C238" s="30">
        <v>1.0</v>
      </c>
      <c r="D238" s="50" t="s">
        <v>737</v>
      </c>
      <c r="E238" s="149">
        <v>149479.1</v>
      </c>
      <c r="F238" s="31" t="s">
        <v>28</v>
      </c>
      <c r="G238" s="50"/>
    </row>
    <row r="239" ht="15.75" customHeight="1">
      <c r="A239" s="30" t="s">
        <v>22</v>
      </c>
      <c r="B239" s="30" t="s">
        <v>18</v>
      </c>
      <c r="C239" s="30">
        <v>2.0</v>
      </c>
      <c r="D239" s="50" t="s">
        <v>736</v>
      </c>
      <c r="E239" s="149">
        <v>141268.68</v>
      </c>
      <c r="F239" s="31" t="s">
        <v>52</v>
      </c>
      <c r="G239" s="50"/>
    </row>
    <row r="240" ht="15.75" customHeight="1">
      <c r="A240" s="30" t="s">
        <v>22</v>
      </c>
      <c r="B240" s="30" t="s">
        <v>18</v>
      </c>
      <c r="C240" s="30">
        <v>3.0</v>
      </c>
      <c r="D240" s="50" t="s">
        <v>736</v>
      </c>
      <c r="E240" s="149">
        <v>95766.82</v>
      </c>
      <c r="F240" s="31" t="s">
        <v>52</v>
      </c>
      <c r="G240" s="50"/>
    </row>
    <row r="241" ht="15.75" customHeight="1">
      <c r="A241" s="30" t="s">
        <v>22</v>
      </c>
      <c r="B241" s="30" t="s">
        <v>18</v>
      </c>
      <c r="C241" s="30">
        <v>4.0</v>
      </c>
      <c r="D241" s="50" t="s">
        <v>739</v>
      </c>
      <c r="E241" s="149">
        <v>145302.79</v>
      </c>
      <c r="F241" s="31" t="s">
        <v>55</v>
      </c>
      <c r="G241" s="50"/>
    </row>
    <row r="242" ht="15.75" customHeight="1">
      <c r="A242" s="30" t="s">
        <v>22</v>
      </c>
      <c r="B242" s="30" t="s">
        <v>18</v>
      </c>
      <c r="C242" s="30">
        <v>5.0</v>
      </c>
      <c r="D242" s="50" t="s">
        <v>733</v>
      </c>
      <c r="E242" s="149">
        <v>149168.74</v>
      </c>
      <c r="F242" s="31" t="s">
        <v>108</v>
      </c>
      <c r="G242" s="50"/>
    </row>
    <row r="243" ht="15.75" customHeight="1">
      <c r="A243" s="30" t="s">
        <v>22</v>
      </c>
      <c r="B243" s="30" t="s">
        <v>18</v>
      </c>
      <c r="C243" s="30">
        <v>6.0</v>
      </c>
      <c r="D243" s="50" t="s">
        <v>739</v>
      </c>
      <c r="E243" s="149">
        <v>142494.5</v>
      </c>
      <c r="F243" s="31" t="s">
        <v>55</v>
      </c>
      <c r="G243" s="50"/>
    </row>
    <row r="244" ht="15.75" customHeight="1">
      <c r="A244" s="30" t="s">
        <v>22</v>
      </c>
      <c r="B244" s="30" t="s">
        <v>18</v>
      </c>
      <c r="C244" s="30">
        <v>7.0</v>
      </c>
      <c r="D244" s="50" t="s">
        <v>749</v>
      </c>
      <c r="E244" s="149">
        <v>151794.5</v>
      </c>
      <c r="F244" s="31" t="s">
        <v>52</v>
      </c>
      <c r="G244" s="50"/>
    </row>
    <row r="245" ht="15.75" customHeight="1">
      <c r="A245" s="30" t="s">
        <v>22</v>
      </c>
      <c r="B245" s="30" t="s">
        <v>18</v>
      </c>
      <c r="C245" s="30">
        <v>8.0</v>
      </c>
      <c r="D245" s="50" t="s">
        <v>8</v>
      </c>
      <c r="E245" s="149">
        <v>162733.29</v>
      </c>
      <c r="F245" s="31" t="s">
        <v>8</v>
      </c>
      <c r="G245" s="50"/>
    </row>
    <row r="246" ht="15.75" customHeight="1">
      <c r="A246" s="30" t="s">
        <v>22</v>
      </c>
      <c r="B246" s="30" t="s">
        <v>18</v>
      </c>
      <c r="C246" s="30">
        <v>9.0</v>
      </c>
      <c r="D246" s="50" t="s">
        <v>738</v>
      </c>
      <c r="E246" s="149">
        <v>100000.0</v>
      </c>
      <c r="F246" s="31" t="s">
        <v>49</v>
      </c>
      <c r="G246" s="50"/>
    </row>
    <row r="247" ht="15.75" customHeight="1">
      <c r="A247" s="30" t="s">
        <v>22</v>
      </c>
      <c r="B247" s="30" t="s">
        <v>18</v>
      </c>
      <c r="C247" s="30">
        <v>10.0</v>
      </c>
      <c r="D247" s="50" t="s">
        <v>765</v>
      </c>
      <c r="E247" s="149">
        <v>146894.81</v>
      </c>
      <c r="F247" s="31" t="s">
        <v>93</v>
      </c>
      <c r="G247" s="50"/>
    </row>
    <row r="248" ht="15.75" customHeight="1">
      <c r="A248" s="30" t="s">
        <v>26</v>
      </c>
      <c r="B248" s="30" t="s">
        <v>18</v>
      </c>
      <c r="C248" s="30">
        <v>1.0</v>
      </c>
      <c r="D248" s="50" t="s">
        <v>47</v>
      </c>
      <c r="E248" s="149">
        <v>135804.13</v>
      </c>
      <c r="F248" s="31" t="s">
        <v>46</v>
      </c>
      <c r="G248" s="50"/>
    </row>
    <row r="249" ht="15.75" customHeight="1">
      <c r="A249" s="30" t="s">
        <v>26</v>
      </c>
      <c r="B249" s="30" t="s">
        <v>18</v>
      </c>
      <c r="C249" s="30">
        <v>2.0</v>
      </c>
      <c r="D249" s="50" t="s">
        <v>751</v>
      </c>
      <c r="E249" s="149">
        <v>136029.18</v>
      </c>
      <c r="F249" s="31" t="s">
        <v>102</v>
      </c>
      <c r="G249" s="50"/>
    </row>
    <row r="250" ht="15.75" customHeight="1">
      <c r="A250" s="30" t="s">
        <v>26</v>
      </c>
      <c r="B250" s="30" t="s">
        <v>18</v>
      </c>
      <c r="C250" s="30">
        <v>3.0</v>
      </c>
      <c r="D250" s="50" t="s">
        <v>733</v>
      </c>
      <c r="E250" s="149">
        <v>133023.0</v>
      </c>
      <c r="F250" s="31" t="s">
        <v>108</v>
      </c>
      <c r="G250" s="50"/>
    </row>
    <row r="251" ht="15.75" customHeight="1">
      <c r="A251" s="30" t="s">
        <v>26</v>
      </c>
      <c r="B251" s="30" t="s">
        <v>18</v>
      </c>
      <c r="C251" s="30">
        <v>4.0</v>
      </c>
      <c r="D251" s="50" t="s">
        <v>733</v>
      </c>
      <c r="E251" s="149">
        <v>161717.06</v>
      </c>
      <c r="F251" s="31" t="s">
        <v>108</v>
      </c>
      <c r="G251" s="50"/>
    </row>
    <row r="252" ht="15.75" customHeight="1">
      <c r="A252" s="30" t="s">
        <v>26</v>
      </c>
      <c r="B252" s="30" t="s">
        <v>18</v>
      </c>
      <c r="C252" s="30">
        <v>5.0</v>
      </c>
      <c r="D252" s="50" t="s">
        <v>751</v>
      </c>
      <c r="E252" s="149">
        <v>138432.0</v>
      </c>
      <c r="F252" s="31" t="s">
        <v>102</v>
      </c>
      <c r="G252" s="50"/>
    </row>
    <row r="253" ht="15.75" customHeight="1">
      <c r="A253" s="30" t="s">
        <v>26</v>
      </c>
      <c r="B253" s="30" t="s">
        <v>18</v>
      </c>
      <c r="C253" s="30">
        <v>6.0</v>
      </c>
      <c r="D253" s="50" t="s">
        <v>47</v>
      </c>
      <c r="E253" s="149">
        <v>141183.0</v>
      </c>
      <c r="F253" s="31" t="s">
        <v>46</v>
      </c>
      <c r="G253" s="50"/>
    </row>
    <row r="254" ht="15.75" customHeight="1">
      <c r="A254" s="30" t="s">
        <v>26</v>
      </c>
      <c r="B254" s="30" t="s">
        <v>18</v>
      </c>
      <c r="C254" s="30">
        <v>7.0</v>
      </c>
      <c r="D254" s="50" t="s">
        <v>8</v>
      </c>
      <c r="E254" s="149">
        <v>149964.94</v>
      </c>
      <c r="F254" s="31" t="s">
        <v>8</v>
      </c>
      <c r="G254" s="50"/>
    </row>
    <row r="255" ht="15.75" customHeight="1">
      <c r="A255" s="30" t="s">
        <v>26</v>
      </c>
      <c r="B255" s="30" t="s">
        <v>18</v>
      </c>
      <c r="C255" s="30">
        <v>8.0</v>
      </c>
      <c r="D255" s="50" t="s">
        <v>47</v>
      </c>
      <c r="E255" s="149">
        <v>200000.0</v>
      </c>
      <c r="F255" s="31" t="s">
        <v>46</v>
      </c>
      <c r="G255" s="50"/>
    </row>
    <row r="256" ht="15.75" customHeight="1">
      <c r="A256" s="30" t="s">
        <v>30</v>
      </c>
      <c r="B256" s="30" t="s">
        <v>18</v>
      </c>
      <c r="C256" s="30">
        <v>1.0</v>
      </c>
      <c r="D256" s="50" t="s">
        <v>47</v>
      </c>
      <c r="E256" s="149">
        <v>169692.0</v>
      </c>
      <c r="F256" s="31" t="s">
        <v>46</v>
      </c>
      <c r="G256" s="50"/>
    </row>
    <row r="257" ht="15.75" customHeight="1">
      <c r="A257" s="30" t="s">
        <v>30</v>
      </c>
      <c r="B257" s="30" t="s">
        <v>18</v>
      </c>
      <c r="C257" s="30">
        <v>2.0</v>
      </c>
      <c r="D257" s="50" t="s">
        <v>47</v>
      </c>
      <c r="E257" s="149">
        <v>169583.0</v>
      </c>
      <c r="F257" s="31" t="s">
        <v>46</v>
      </c>
      <c r="G257" s="50"/>
    </row>
    <row r="258" ht="15.75" customHeight="1">
      <c r="A258" s="30" t="s">
        <v>30</v>
      </c>
      <c r="B258" s="30" t="s">
        <v>18</v>
      </c>
      <c r="C258" s="30">
        <v>3.0</v>
      </c>
      <c r="D258" s="50" t="s">
        <v>8</v>
      </c>
      <c r="E258" s="149">
        <v>113000.0</v>
      </c>
      <c r="F258" s="31" t="s">
        <v>8</v>
      </c>
      <c r="G258" s="50"/>
    </row>
    <row r="259" ht="15.75" customHeight="1">
      <c r="A259" s="30" t="s">
        <v>30</v>
      </c>
      <c r="B259" s="30" t="s">
        <v>18</v>
      </c>
      <c r="C259" s="30">
        <v>4.0</v>
      </c>
      <c r="D259" s="50" t="s">
        <v>765</v>
      </c>
      <c r="E259" s="149">
        <v>198907.24</v>
      </c>
      <c r="F259" s="31" t="s">
        <v>93</v>
      </c>
      <c r="G259" s="50"/>
    </row>
    <row r="260" ht="15.75" customHeight="1">
      <c r="A260" s="30" t="s">
        <v>30</v>
      </c>
      <c r="B260" s="30" t="s">
        <v>18</v>
      </c>
      <c r="C260" s="30">
        <v>5.0</v>
      </c>
      <c r="D260" s="50" t="s">
        <v>87</v>
      </c>
      <c r="E260" s="149">
        <v>198834.06</v>
      </c>
      <c r="F260" s="31" t="s">
        <v>87</v>
      </c>
      <c r="G260" s="50"/>
    </row>
    <row r="261" ht="15.75" customHeight="1">
      <c r="A261" s="30" t="s">
        <v>30</v>
      </c>
      <c r="B261" s="30" t="s">
        <v>18</v>
      </c>
      <c r="C261" s="30">
        <v>6.0</v>
      </c>
      <c r="D261" s="50" t="s">
        <v>732</v>
      </c>
      <c r="E261" s="149">
        <v>195838.0</v>
      </c>
      <c r="F261" s="31" t="s">
        <v>43</v>
      </c>
      <c r="G261" s="50"/>
    </row>
    <row r="262" ht="15.75" customHeight="1">
      <c r="A262" s="30" t="s">
        <v>30</v>
      </c>
      <c r="B262" s="30" t="s">
        <v>18</v>
      </c>
      <c r="C262" s="30">
        <v>7.0</v>
      </c>
      <c r="D262" s="50" t="s">
        <v>732</v>
      </c>
      <c r="E262" s="149">
        <v>166123.0</v>
      </c>
      <c r="F262" s="31" t="s">
        <v>43</v>
      </c>
      <c r="G262" s="50"/>
    </row>
    <row r="263" ht="15.75" customHeight="1">
      <c r="A263" s="30" t="s">
        <v>30</v>
      </c>
      <c r="B263" s="30" t="s">
        <v>18</v>
      </c>
      <c r="C263" s="30">
        <v>8.0</v>
      </c>
      <c r="D263" s="50" t="s">
        <v>733</v>
      </c>
      <c r="E263" s="149">
        <v>169583.0</v>
      </c>
      <c r="F263" s="31" t="s">
        <v>108</v>
      </c>
      <c r="G263" s="50"/>
    </row>
    <row r="264" ht="15.75" customHeight="1">
      <c r="A264" s="30" t="s">
        <v>30</v>
      </c>
      <c r="B264" s="30" t="s">
        <v>18</v>
      </c>
      <c r="C264" s="30">
        <v>9.0</v>
      </c>
      <c r="D264" s="50" t="s">
        <v>765</v>
      </c>
      <c r="E264" s="149">
        <v>198907.24</v>
      </c>
      <c r="F264" s="31" t="s">
        <v>93</v>
      </c>
      <c r="G264" s="50"/>
    </row>
    <row r="265" ht="15.75" customHeight="1">
      <c r="A265" s="30" t="s">
        <v>30</v>
      </c>
      <c r="B265" s="30" t="s">
        <v>18</v>
      </c>
      <c r="C265" s="30">
        <v>10.0</v>
      </c>
      <c r="D265" s="50" t="s">
        <v>8</v>
      </c>
      <c r="E265" s="149">
        <v>199408.13</v>
      </c>
      <c r="F265" s="31" t="s">
        <v>8</v>
      </c>
      <c r="G265" s="50"/>
    </row>
    <row r="266" ht="15.75" customHeight="1">
      <c r="A266" s="30" t="s">
        <v>33</v>
      </c>
      <c r="B266" s="30" t="s">
        <v>18</v>
      </c>
      <c r="C266" s="30">
        <v>1.0</v>
      </c>
      <c r="D266" s="50" t="s">
        <v>757</v>
      </c>
      <c r="E266" s="149">
        <v>198432.52</v>
      </c>
      <c r="F266" s="31" t="s">
        <v>120</v>
      </c>
      <c r="G266" s="50"/>
    </row>
    <row r="267" ht="15.75" customHeight="1">
      <c r="A267" s="30" t="s">
        <v>33</v>
      </c>
      <c r="B267" s="30" t="s">
        <v>18</v>
      </c>
      <c r="C267" s="30">
        <v>2.0</v>
      </c>
      <c r="D267" s="50" t="s">
        <v>8</v>
      </c>
      <c r="E267" s="149">
        <v>197987.11</v>
      </c>
      <c r="F267" s="31" t="s">
        <v>8</v>
      </c>
      <c r="G267" s="50"/>
    </row>
    <row r="268" ht="15.75" customHeight="1">
      <c r="A268" s="30" t="s">
        <v>33</v>
      </c>
      <c r="B268" s="30" t="s">
        <v>18</v>
      </c>
      <c r="C268" s="30">
        <v>3.0</v>
      </c>
      <c r="D268" s="50" t="s">
        <v>739</v>
      </c>
      <c r="E268" s="149">
        <v>149728.34</v>
      </c>
      <c r="F268" s="31" t="s">
        <v>55</v>
      </c>
      <c r="G268" s="50"/>
    </row>
    <row r="269" ht="15.75" customHeight="1">
      <c r="A269" s="30" t="s">
        <v>33</v>
      </c>
      <c r="B269" s="30" t="s">
        <v>18</v>
      </c>
      <c r="C269" s="30">
        <v>4.0</v>
      </c>
      <c r="D269" s="50" t="s">
        <v>733</v>
      </c>
      <c r="E269" s="149">
        <v>200000.0</v>
      </c>
      <c r="F269" s="31" t="s">
        <v>108</v>
      </c>
      <c r="G269" s="50"/>
    </row>
    <row r="270" ht="15.75" customHeight="1">
      <c r="A270" s="30" t="s">
        <v>33</v>
      </c>
      <c r="B270" s="30" t="s">
        <v>18</v>
      </c>
      <c r="C270" s="30">
        <v>5.0</v>
      </c>
      <c r="D270" s="50" t="s">
        <v>47</v>
      </c>
      <c r="E270" s="149">
        <v>165061.67</v>
      </c>
      <c r="F270" s="31" t="s">
        <v>46</v>
      </c>
      <c r="G270" s="50"/>
    </row>
    <row r="271" ht="15.75" customHeight="1">
      <c r="A271" s="30" t="s">
        <v>33</v>
      </c>
      <c r="B271" s="30" t="s">
        <v>18</v>
      </c>
      <c r="C271" s="30">
        <v>6.0</v>
      </c>
      <c r="D271" s="50" t="s">
        <v>766</v>
      </c>
      <c r="E271" s="149">
        <v>200000.0</v>
      </c>
      <c r="F271" s="31" t="s">
        <v>96</v>
      </c>
      <c r="G271" s="50"/>
    </row>
    <row r="272" ht="15.75" customHeight="1">
      <c r="A272" s="30" t="s">
        <v>33</v>
      </c>
      <c r="B272" s="30" t="s">
        <v>18</v>
      </c>
      <c r="C272" s="30">
        <v>7.0</v>
      </c>
      <c r="D272" s="50" t="s">
        <v>752</v>
      </c>
      <c r="E272" s="149">
        <v>200000.0</v>
      </c>
      <c r="F272" s="31" t="s">
        <v>96</v>
      </c>
      <c r="G272" s="50"/>
    </row>
    <row r="273" ht="15.75" customHeight="1">
      <c r="A273" s="30" t="s">
        <v>33</v>
      </c>
      <c r="B273" s="30" t="s">
        <v>18</v>
      </c>
      <c r="C273" s="30">
        <v>8.0</v>
      </c>
      <c r="D273" s="50" t="s">
        <v>745</v>
      </c>
      <c r="E273" s="149">
        <v>156853.0</v>
      </c>
      <c r="F273" s="31" t="s">
        <v>96</v>
      </c>
      <c r="G273" s="50"/>
    </row>
    <row r="274" ht="15.75" customHeight="1">
      <c r="A274" s="30" t="s">
        <v>33</v>
      </c>
      <c r="B274" s="30" t="s">
        <v>18</v>
      </c>
      <c r="C274" s="30">
        <v>9.0</v>
      </c>
      <c r="D274" s="50" t="s">
        <v>767</v>
      </c>
      <c r="E274" s="149">
        <v>100000.0</v>
      </c>
      <c r="F274" s="31" t="s">
        <v>76</v>
      </c>
      <c r="G274" s="50"/>
    </row>
    <row r="275" ht="15.75" customHeight="1">
      <c r="A275" s="30" t="s">
        <v>33</v>
      </c>
      <c r="B275" s="30" t="s">
        <v>18</v>
      </c>
      <c r="C275" s="30">
        <v>10.0</v>
      </c>
      <c r="D275" s="50" t="s">
        <v>733</v>
      </c>
      <c r="E275" s="149">
        <v>199584.0</v>
      </c>
      <c r="F275" s="31" t="s">
        <v>108</v>
      </c>
      <c r="G275" s="50"/>
    </row>
    <row r="276" ht="15.75" customHeight="1">
      <c r="A276" s="30" t="s">
        <v>36</v>
      </c>
      <c r="B276" s="30" t="s">
        <v>18</v>
      </c>
      <c r="C276" s="30">
        <v>1.0</v>
      </c>
      <c r="D276" s="50" t="s">
        <v>768</v>
      </c>
      <c r="E276" s="149">
        <v>144776.46</v>
      </c>
      <c r="F276" s="31" t="s">
        <v>96</v>
      </c>
      <c r="G276" s="50"/>
    </row>
    <row r="277" ht="15.75" customHeight="1">
      <c r="A277" s="30" t="s">
        <v>36</v>
      </c>
      <c r="B277" s="30" t="s">
        <v>18</v>
      </c>
      <c r="C277" s="30">
        <v>2.0</v>
      </c>
      <c r="D277" s="50" t="s">
        <v>769</v>
      </c>
      <c r="E277" s="149">
        <v>179546.84</v>
      </c>
      <c r="F277" s="31" t="s">
        <v>120</v>
      </c>
      <c r="G277" s="50"/>
    </row>
    <row r="278" ht="15.75" customHeight="1">
      <c r="A278" s="30" t="s">
        <v>36</v>
      </c>
      <c r="B278" s="30" t="s">
        <v>18</v>
      </c>
      <c r="C278" s="30">
        <v>3.0</v>
      </c>
      <c r="D278" s="50" t="s">
        <v>770</v>
      </c>
      <c r="E278" s="149">
        <v>164962.29</v>
      </c>
      <c r="F278" s="31" t="s">
        <v>126</v>
      </c>
      <c r="G278" s="50"/>
    </row>
    <row r="279" ht="15.75" customHeight="1">
      <c r="A279" s="30" t="s">
        <v>36</v>
      </c>
      <c r="B279" s="30" t="s">
        <v>18</v>
      </c>
      <c r="C279" s="30">
        <v>4.0</v>
      </c>
      <c r="D279" s="50" t="s">
        <v>742</v>
      </c>
      <c r="E279" s="149">
        <v>161769.19</v>
      </c>
      <c r="F279" s="31" t="s">
        <v>114</v>
      </c>
      <c r="G279" s="50"/>
    </row>
    <row r="280" ht="15.75" customHeight="1">
      <c r="A280" s="30" t="s">
        <v>36</v>
      </c>
      <c r="B280" s="30" t="s">
        <v>18</v>
      </c>
      <c r="C280" s="30">
        <v>5.0</v>
      </c>
      <c r="D280" s="50" t="s">
        <v>752</v>
      </c>
      <c r="E280" s="149">
        <v>75100.32</v>
      </c>
      <c r="F280" s="31" t="s">
        <v>96</v>
      </c>
      <c r="G280" s="50"/>
    </row>
    <row r="281" ht="15.75" customHeight="1">
      <c r="A281" s="30" t="s">
        <v>36</v>
      </c>
      <c r="B281" s="30" t="s">
        <v>18</v>
      </c>
      <c r="C281" s="30">
        <v>6.0</v>
      </c>
      <c r="D281" s="50" t="s">
        <v>752</v>
      </c>
      <c r="E281" s="149">
        <v>100000.0</v>
      </c>
      <c r="F281" s="31" t="s">
        <v>96</v>
      </c>
      <c r="G281" s="50"/>
    </row>
    <row r="282" ht="15.75" customHeight="1">
      <c r="A282" s="30" t="s">
        <v>36</v>
      </c>
      <c r="B282" s="30" t="s">
        <v>18</v>
      </c>
      <c r="C282" s="30">
        <v>7.0</v>
      </c>
      <c r="D282" s="50" t="s">
        <v>769</v>
      </c>
      <c r="E282" s="149">
        <v>168743.48</v>
      </c>
      <c r="F282" s="31" t="s">
        <v>120</v>
      </c>
      <c r="G282" s="50"/>
    </row>
    <row r="283" ht="15.75" customHeight="1">
      <c r="A283" s="30" t="s">
        <v>36</v>
      </c>
      <c r="B283" s="30" t="s">
        <v>18</v>
      </c>
      <c r="C283" s="30">
        <v>8.0</v>
      </c>
      <c r="D283" s="50" t="s">
        <v>771</v>
      </c>
      <c r="E283" s="149">
        <v>90294.03</v>
      </c>
      <c r="F283" s="31" t="s">
        <v>61</v>
      </c>
      <c r="G283" s="50"/>
    </row>
    <row r="284" ht="15.75" customHeight="1">
      <c r="A284" s="30" t="s">
        <v>36</v>
      </c>
      <c r="B284" s="30" t="s">
        <v>18</v>
      </c>
      <c r="C284" s="30">
        <v>9.0</v>
      </c>
      <c r="D284" s="50" t="s">
        <v>742</v>
      </c>
      <c r="E284" s="149">
        <v>74146.58</v>
      </c>
      <c r="F284" s="31" t="s">
        <v>114</v>
      </c>
      <c r="G284" s="50"/>
    </row>
    <row r="285" ht="15.75" customHeight="1">
      <c r="A285" s="30" t="s">
        <v>36</v>
      </c>
      <c r="B285" s="30" t="s">
        <v>18</v>
      </c>
      <c r="C285" s="30">
        <v>10.0</v>
      </c>
      <c r="D285" s="50" t="s">
        <v>769</v>
      </c>
      <c r="E285" s="149">
        <v>167743.48</v>
      </c>
      <c r="F285" s="31" t="s">
        <v>120</v>
      </c>
      <c r="G285" s="50"/>
    </row>
    <row r="286" ht="15.75" customHeight="1">
      <c r="A286" s="30" t="s">
        <v>75</v>
      </c>
      <c r="B286" s="30" t="s">
        <v>18</v>
      </c>
      <c r="C286" s="30">
        <v>1.0</v>
      </c>
      <c r="D286" s="50" t="s">
        <v>752</v>
      </c>
      <c r="E286" s="149">
        <v>145463.05</v>
      </c>
      <c r="F286" s="31" t="s">
        <v>96</v>
      </c>
      <c r="G286" s="50"/>
    </row>
    <row r="287" ht="15.75" customHeight="1">
      <c r="A287" s="30" t="s">
        <v>75</v>
      </c>
      <c r="B287" s="30" t="s">
        <v>18</v>
      </c>
      <c r="C287" s="30">
        <v>2.0</v>
      </c>
      <c r="D287" s="50" t="s">
        <v>752</v>
      </c>
      <c r="E287" s="149">
        <v>196626.16</v>
      </c>
      <c r="F287" s="31" t="s">
        <v>96</v>
      </c>
      <c r="G287" s="50"/>
    </row>
    <row r="288" ht="15.75" customHeight="1">
      <c r="A288" s="30" t="s">
        <v>75</v>
      </c>
      <c r="B288" s="30" t="s">
        <v>18</v>
      </c>
      <c r="C288" s="30">
        <v>3.0</v>
      </c>
      <c r="D288" s="50" t="s">
        <v>751</v>
      </c>
      <c r="E288" s="149">
        <v>85271.11</v>
      </c>
      <c r="F288" s="31" t="s">
        <v>102</v>
      </c>
      <c r="G288" s="50"/>
    </row>
    <row r="289" ht="15.75" customHeight="1">
      <c r="A289" s="30" t="s">
        <v>75</v>
      </c>
      <c r="B289" s="30" t="s">
        <v>18</v>
      </c>
      <c r="C289" s="30">
        <v>4.0</v>
      </c>
      <c r="D289" s="50" t="s">
        <v>751</v>
      </c>
      <c r="E289" s="149">
        <v>120840.52</v>
      </c>
      <c r="F289" s="31" t="s">
        <v>102</v>
      </c>
      <c r="G289" s="50"/>
    </row>
    <row r="290" ht="15.75" customHeight="1">
      <c r="A290" s="30" t="s">
        <v>75</v>
      </c>
      <c r="B290" s="30" t="s">
        <v>18</v>
      </c>
      <c r="C290" s="30">
        <v>5.0</v>
      </c>
      <c r="D290" s="50" t="s">
        <v>737</v>
      </c>
      <c r="E290" s="149">
        <v>146726.0</v>
      </c>
      <c r="F290" s="31" t="s">
        <v>28</v>
      </c>
      <c r="G290" s="50"/>
    </row>
    <row r="291" ht="15.75" customHeight="1">
      <c r="A291" s="30" t="s">
        <v>75</v>
      </c>
      <c r="B291" s="30" t="s">
        <v>18</v>
      </c>
      <c r="C291" s="30">
        <v>6.0</v>
      </c>
      <c r="D291" s="50" t="s">
        <v>737</v>
      </c>
      <c r="E291" s="149">
        <v>135789.0</v>
      </c>
      <c r="F291" s="31" t="s">
        <v>28</v>
      </c>
      <c r="G291" s="50"/>
    </row>
    <row r="292" ht="15.75" customHeight="1">
      <c r="A292" s="30" t="s">
        <v>75</v>
      </c>
      <c r="B292" s="30" t="s">
        <v>18</v>
      </c>
      <c r="C292" s="30">
        <v>7.0</v>
      </c>
      <c r="D292" s="50" t="s">
        <v>751</v>
      </c>
      <c r="E292" s="149">
        <v>80409.63</v>
      </c>
      <c r="F292" s="31" t="s">
        <v>102</v>
      </c>
      <c r="G292" s="50"/>
    </row>
    <row r="293" ht="15.75" customHeight="1">
      <c r="A293" s="30" t="s">
        <v>78</v>
      </c>
      <c r="B293" s="30" t="s">
        <v>18</v>
      </c>
      <c r="C293" s="30">
        <v>1.0</v>
      </c>
      <c r="D293" s="50" t="s">
        <v>47</v>
      </c>
      <c r="E293" s="149">
        <v>200000.0</v>
      </c>
      <c r="F293" s="31" t="s">
        <v>46</v>
      </c>
      <c r="G293" s="50"/>
    </row>
    <row r="294" ht="15.75" customHeight="1">
      <c r="A294" s="30" t="s">
        <v>78</v>
      </c>
      <c r="B294" s="30" t="s">
        <v>18</v>
      </c>
      <c r="C294" s="30">
        <v>2.0</v>
      </c>
      <c r="D294" s="50" t="s">
        <v>47</v>
      </c>
      <c r="E294" s="149">
        <v>198818.81</v>
      </c>
      <c r="F294" s="31" t="s">
        <v>46</v>
      </c>
      <c r="G294" s="50"/>
    </row>
    <row r="295" ht="15.75" customHeight="1">
      <c r="A295" s="30" t="s">
        <v>78</v>
      </c>
      <c r="B295" s="30" t="s">
        <v>18</v>
      </c>
      <c r="C295" s="30">
        <v>3.0</v>
      </c>
      <c r="D295" s="50" t="s">
        <v>752</v>
      </c>
      <c r="E295" s="149">
        <v>197247.34</v>
      </c>
      <c r="F295" s="31" t="s">
        <v>96</v>
      </c>
      <c r="G295" s="50"/>
    </row>
    <row r="296" ht="15.75" customHeight="1">
      <c r="A296" s="30" t="s">
        <v>78</v>
      </c>
      <c r="B296" s="30" t="s">
        <v>18</v>
      </c>
      <c r="C296" s="30">
        <v>4.0</v>
      </c>
      <c r="D296" s="50" t="s">
        <v>47</v>
      </c>
      <c r="E296" s="149">
        <v>199511.35</v>
      </c>
      <c r="F296" s="31" t="s">
        <v>46</v>
      </c>
      <c r="G296" s="50"/>
    </row>
    <row r="297" ht="15.75" customHeight="1">
      <c r="A297" s="30" t="s">
        <v>78</v>
      </c>
      <c r="B297" s="30" t="s">
        <v>18</v>
      </c>
      <c r="C297" s="30">
        <v>5.0</v>
      </c>
      <c r="D297" s="50" t="s">
        <v>47</v>
      </c>
      <c r="E297" s="149">
        <v>199525.41</v>
      </c>
      <c r="F297" s="31" t="s">
        <v>46</v>
      </c>
      <c r="G297" s="50"/>
    </row>
    <row r="298" ht="15.75" customHeight="1">
      <c r="A298" s="30" t="s">
        <v>78</v>
      </c>
      <c r="B298" s="30" t="s">
        <v>18</v>
      </c>
      <c r="C298" s="30">
        <v>6.0</v>
      </c>
      <c r="D298" s="50" t="s">
        <v>47</v>
      </c>
      <c r="E298" s="149">
        <v>199048.83</v>
      </c>
      <c r="F298" s="31" t="s">
        <v>46</v>
      </c>
      <c r="G298" s="50"/>
    </row>
    <row r="299" ht="15.75" customHeight="1">
      <c r="A299" s="30" t="s">
        <v>78</v>
      </c>
      <c r="B299" s="30" t="s">
        <v>18</v>
      </c>
      <c r="C299" s="30">
        <v>7.0</v>
      </c>
      <c r="D299" s="50" t="s">
        <v>47</v>
      </c>
      <c r="E299" s="149">
        <v>199724.56</v>
      </c>
      <c r="F299" s="31" t="s">
        <v>46</v>
      </c>
      <c r="G299" s="50"/>
    </row>
    <row r="300" ht="15.75" customHeight="1">
      <c r="A300" s="30" t="s">
        <v>78</v>
      </c>
      <c r="B300" s="30" t="s">
        <v>18</v>
      </c>
      <c r="C300" s="30">
        <v>8.0</v>
      </c>
      <c r="D300" s="50" t="s">
        <v>47</v>
      </c>
      <c r="E300" s="149">
        <v>195821.9</v>
      </c>
      <c r="F300" s="31" t="s">
        <v>46</v>
      </c>
      <c r="G300" s="50"/>
    </row>
    <row r="301" ht="15.75" customHeight="1">
      <c r="A301" s="30" t="s">
        <v>78</v>
      </c>
      <c r="B301" s="30" t="s">
        <v>18</v>
      </c>
      <c r="C301" s="30">
        <v>9.0</v>
      </c>
      <c r="D301" s="50" t="s">
        <v>751</v>
      </c>
      <c r="E301" s="149">
        <v>198075.76</v>
      </c>
      <c r="F301" s="31" t="s">
        <v>102</v>
      </c>
      <c r="G301" s="50"/>
    </row>
    <row r="302" ht="15.75" customHeight="1">
      <c r="A302" s="30" t="s">
        <v>78</v>
      </c>
      <c r="B302" s="30" t="s">
        <v>18</v>
      </c>
      <c r="C302" s="30">
        <v>10.0</v>
      </c>
      <c r="D302" s="50" t="s">
        <v>768</v>
      </c>
      <c r="E302" s="149">
        <v>200000.0</v>
      </c>
      <c r="F302" s="31" t="s">
        <v>96</v>
      </c>
      <c r="G302" s="50"/>
    </row>
    <row r="303" ht="15.75" customHeight="1">
      <c r="A303" s="30" t="s">
        <v>80</v>
      </c>
      <c r="B303" s="30" t="s">
        <v>18</v>
      </c>
      <c r="C303" s="30">
        <v>1.0</v>
      </c>
      <c r="D303" s="50" t="s">
        <v>733</v>
      </c>
      <c r="E303" s="149">
        <v>191563.52</v>
      </c>
      <c r="F303" s="31" t="s">
        <v>108</v>
      </c>
      <c r="G303" s="50"/>
    </row>
    <row r="304" ht="15.75" customHeight="1">
      <c r="A304" s="30" t="s">
        <v>80</v>
      </c>
      <c r="B304" s="30" t="s">
        <v>18</v>
      </c>
      <c r="C304" s="30">
        <v>2.0</v>
      </c>
      <c r="D304" s="50" t="s">
        <v>47</v>
      </c>
      <c r="E304" s="149">
        <v>200000.0</v>
      </c>
      <c r="F304" s="31" t="s">
        <v>46</v>
      </c>
      <c r="G304" s="50"/>
    </row>
    <row r="305" ht="15.75" customHeight="1">
      <c r="A305" s="30" t="s">
        <v>80</v>
      </c>
      <c r="B305" s="30" t="s">
        <v>18</v>
      </c>
      <c r="C305" s="30">
        <v>3.0</v>
      </c>
      <c r="D305" s="50" t="s">
        <v>732</v>
      </c>
      <c r="E305" s="149">
        <v>195730.0</v>
      </c>
      <c r="F305" s="31" t="s">
        <v>43</v>
      </c>
      <c r="G305" s="50"/>
    </row>
    <row r="306" ht="15.75" customHeight="1">
      <c r="A306" s="30" t="s">
        <v>80</v>
      </c>
      <c r="B306" s="30" t="s">
        <v>18</v>
      </c>
      <c r="C306" s="30">
        <v>4.0</v>
      </c>
      <c r="D306" s="50" t="s">
        <v>8</v>
      </c>
      <c r="E306" s="149">
        <v>177051.34</v>
      </c>
      <c r="F306" s="31" t="s">
        <v>8</v>
      </c>
      <c r="G306" s="50"/>
    </row>
    <row r="307" ht="15.75" customHeight="1">
      <c r="A307" s="30" t="s">
        <v>80</v>
      </c>
      <c r="B307" s="30" t="s">
        <v>18</v>
      </c>
      <c r="C307" s="30">
        <v>5.0</v>
      </c>
      <c r="D307" s="50" t="s">
        <v>47</v>
      </c>
      <c r="E307" s="149">
        <v>163249.0</v>
      </c>
      <c r="F307" s="31" t="s">
        <v>46</v>
      </c>
      <c r="G307" s="50"/>
    </row>
    <row r="308" ht="15.75" customHeight="1">
      <c r="A308" s="30" t="s">
        <v>80</v>
      </c>
      <c r="B308" s="30" t="s">
        <v>18</v>
      </c>
      <c r="C308" s="30">
        <v>6.0</v>
      </c>
      <c r="D308" s="50" t="s">
        <v>8</v>
      </c>
      <c r="E308" s="149">
        <v>198474.92</v>
      </c>
      <c r="F308" s="31" t="s">
        <v>8</v>
      </c>
      <c r="G308" s="50"/>
    </row>
    <row r="309" ht="15.75" customHeight="1">
      <c r="A309" s="30" t="s">
        <v>80</v>
      </c>
      <c r="B309" s="30" t="s">
        <v>18</v>
      </c>
      <c r="C309" s="30">
        <v>7.0</v>
      </c>
      <c r="D309" s="50" t="s">
        <v>765</v>
      </c>
      <c r="E309" s="149">
        <v>197321.06</v>
      </c>
      <c r="F309" s="31" t="s">
        <v>93</v>
      </c>
      <c r="G309" s="50"/>
    </row>
    <row r="310" ht="15.75" customHeight="1">
      <c r="A310" s="30" t="s">
        <v>83</v>
      </c>
      <c r="B310" s="30" t="s">
        <v>18</v>
      </c>
      <c r="C310" s="30">
        <v>1.0</v>
      </c>
      <c r="D310" s="50" t="s">
        <v>765</v>
      </c>
      <c r="E310" s="149">
        <v>197470.46</v>
      </c>
      <c r="F310" s="31" t="s">
        <v>93</v>
      </c>
      <c r="G310" s="50"/>
    </row>
    <row r="311" ht="15.75" customHeight="1">
      <c r="A311" s="30" t="s">
        <v>83</v>
      </c>
      <c r="B311" s="30" t="s">
        <v>18</v>
      </c>
      <c r="C311" s="30">
        <v>2.0</v>
      </c>
      <c r="D311" s="50" t="s">
        <v>752</v>
      </c>
      <c r="E311" s="149">
        <v>198514.26</v>
      </c>
      <c r="F311" s="31" t="s">
        <v>96</v>
      </c>
      <c r="G311" s="50"/>
    </row>
    <row r="312" ht="15.75" customHeight="1">
      <c r="A312" s="30" t="s">
        <v>83</v>
      </c>
      <c r="B312" s="30" t="s">
        <v>18</v>
      </c>
      <c r="C312" s="30">
        <v>3.0</v>
      </c>
      <c r="D312" s="50" t="s">
        <v>752</v>
      </c>
      <c r="E312" s="149">
        <v>198272.07</v>
      </c>
      <c r="F312" s="31" t="s">
        <v>96</v>
      </c>
      <c r="G312" s="50"/>
    </row>
    <row r="313" ht="15.75" customHeight="1">
      <c r="A313" s="30" t="s">
        <v>83</v>
      </c>
      <c r="B313" s="30" t="s">
        <v>18</v>
      </c>
      <c r="C313" s="30">
        <v>4.0</v>
      </c>
      <c r="D313" s="50" t="s">
        <v>751</v>
      </c>
      <c r="E313" s="149">
        <v>197551.69</v>
      </c>
      <c r="F313" s="31" t="s">
        <v>102</v>
      </c>
      <c r="G313" s="50"/>
    </row>
    <row r="314" ht="15.75" customHeight="1">
      <c r="A314" s="30" t="s">
        <v>83</v>
      </c>
      <c r="B314" s="30" t="s">
        <v>18</v>
      </c>
      <c r="C314" s="30">
        <v>5.0</v>
      </c>
      <c r="D314" s="50" t="s">
        <v>759</v>
      </c>
      <c r="E314" s="149">
        <v>98037.15</v>
      </c>
      <c r="F314" s="31" t="s">
        <v>37</v>
      </c>
      <c r="G314" s="50"/>
    </row>
    <row r="315" ht="15.75" customHeight="1">
      <c r="A315" s="30" t="s">
        <v>83</v>
      </c>
      <c r="B315" s="30" t="s">
        <v>18</v>
      </c>
      <c r="C315" s="30">
        <v>6.0</v>
      </c>
      <c r="D315" s="50" t="s">
        <v>758</v>
      </c>
      <c r="E315" s="149">
        <v>200000.0</v>
      </c>
      <c r="F315" s="31" t="s">
        <v>34</v>
      </c>
      <c r="G315" s="50"/>
    </row>
    <row r="316" ht="15.75" customHeight="1">
      <c r="A316" s="30" t="s">
        <v>83</v>
      </c>
      <c r="B316" s="30" t="s">
        <v>18</v>
      </c>
      <c r="C316" s="30">
        <v>7.0</v>
      </c>
      <c r="D316" s="50" t="s">
        <v>758</v>
      </c>
      <c r="E316" s="149">
        <v>200000.0</v>
      </c>
      <c r="F316" s="31" t="s">
        <v>34</v>
      </c>
      <c r="G316" s="50"/>
    </row>
    <row r="317" ht="15.75" customHeight="1">
      <c r="A317" s="135" t="s">
        <v>83</v>
      </c>
      <c r="B317" s="135" t="s">
        <v>18</v>
      </c>
      <c r="C317" s="135">
        <v>8.0</v>
      </c>
      <c r="D317" s="63" t="s">
        <v>759</v>
      </c>
      <c r="E317" s="150">
        <v>199939.88</v>
      </c>
      <c r="F317" s="137" t="s">
        <v>37</v>
      </c>
      <c r="G317" s="50"/>
    </row>
    <row r="318" ht="15.75" customHeight="1">
      <c r="A318" s="30" t="s">
        <v>6</v>
      </c>
      <c r="B318" s="30" t="s">
        <v>23</v>
      </c>
      <c r="C318" s="30">
        <v>1.0</v>
      </c>
      <c r="D318" s="50" t="s">
        <v>772</v>
      </c>
      <c r="E318" s="149">
        <v>200000.0</v>
      </c>
      <c r="F318" s="31" t="s">
        <v>31</v>
      </c>
      <c r="G318" s="50"/>
    </row>
    <row r="319" ht="15.75" customHeight="1">
      <c r="A319" s="30" t="s">
        <v>6</v>
      </c>
      <c r="B319" s="30" t="s">
        <v>23</v>
      </c>
      <c r="C319" s="30">
        <v>2.0</v>
      </c>
      <c r="D319" s="50" t="s">
        <v>47</v>
      </c>
      <c r="E319" s="149">
        <v>111238.04</v>
      </c>
      <c r="F319" s="31" t="s">
        <v>46</v>
      </c>
      <c r="G319" s="50"/>
    </row>
    <row r="320" ht="15.75" customHeight="1">
      <c r="A320" s="30" t="s">
        <v>6</v>
      </c>
      <c r="B320" s="30" t="s">
        <v>23</v>
      </c>
      <c r="C320" s="30">
        <v>3.0</v>
      </c>
      <c r="D320" s="50" t="s">
        <v>732</v>
      </c>
      <c r="E320" s="149">
        <v>195831.82</v>
      </c>
      <c r="F320" s="31" t="s">
        <v>43</v>
      </c>
      <c r="G320" s="50"/>
    </row>
    <row r="321" ht="15.75" customHeight="1">
      <c r="A321" s="30" t="s">
        <v>6</v>
      </c>
      <c r="B321" s="30" t="s">
        <v>23</v>
      </c>
      <c r="C321" s="30">
        <v>4.0</v>
      </c>
      <c r="D321" s="50" t="s">
        <v>732</v>
      </c>
      <c r="E321" s="149">
        <v>195326.21</v>
      </c>
      <c r="F321" s="31" t="s">
        <v>43</v>
      </c>
      <c r="G321" s="50"/>
    </row>
    <row r="322" ht="15.75" customHeight="1">
      <c r="A322" s="30" t="s">
        <v>6</v>
      </c>
      <c r="B322" s="30" t="s">
        <v>23</v>
      </c>
      <c r="C322" s="30">
        <v>5.0</v>
      </c>
      <c r="D322" s="50" t="s">
        <v>737</v>
      </c>
      <c r="E322" s="149">
        <v>200000.0</v>
      </c>
      <c r="F322" s="31" t="s">
        <v>28</v>
      </c>
      <c r="G322" s="50"/>
    </row>
    <row r="323" ht="15.75" customHeight="1">
      <c r="A323" s="30" t="s">
        <v>6</v>
      </c>
      <c r="B323" s="30" t="s">
        <v>23</v>
      </c>
      <c r="C323" s="30">
        <v>6.0</v>
      </c>
      <c r="D323" s="50" t="s">
        <v>47</v>
      </c>
      <c r="E323" s="149">
        <v>200000.0</v>
      </c>
      <c r="F323" s="31" t="s">
        <v>46</v>
      </c>
      <c r="G323" s="50"/>
    </row>
    <row r="324" ht="15.75" customHeight="1">
      <c r="A324" s="30" t="s">
        <v>6</v>
      </c>
      <c r="B324" s="30" t="s">
        <v>23</v>
      </c>
      <c r="C324" s="30">
        <v>7.0</v>
      </c>
      <c r="D324" s="50" t="s">
        <v>87</v>
      </c>
      <c r="E324" s="149">
        <v>135617.0</v>
      </c>
      <c r="F324" s="31" t="s">
        <v>87</v>
      </c>
      <c r="G324" s="50"/>
    </row>
    <row r="325" ht="15.75" customHeight="1">
      <c r="A325" s="30" t="s">
        <v>6</v>
      </c>
      <c r="B325" s="30" t="s">
        <v>23</v>
      </c>
      <c r="C325" s="30">
        <v>8.0</v>
      </c>
      <c r="D325" s="50" t="s">
        <v>47</v>
      </c>
      <c r="E325" s="149">
        <v>130873.0</v>
      </c>
      <c r="F325" s="31" t="s">
        <v>46</v>
      </c>
      <c r="G325" s="50"/>
    </row>
    <row r="326" ht="15.75" customHeight="1">
      <c r="A326" s="30" t="s">
        <v>6</v>
      </c>
      <c r="B326" s="30" t="s">
        <v>23</v>
      </c>
      <c r="C326" s="30">
        <v>9.0</v>
      </c>
      <c r="D326" s="50" t="s">
        <v>47</v>
      </c>
      <c r="E326" s="149">
        <v>130907.0</v>
      </c>
      <c r="F326" s="31" t="s">
        <v>46</v>
      </c>
      <c r="G326" s="50"/>
    </row>
    <row r="327" ht="15.75" customHeight="1">
      <c r="A327" s="30" t="s">
        <v>6</v>
      </c>
      <c r="B327" s="30" t="s">
        <v>23</v>
      </c>
      <c r="C327" s="30">
        <v>10.0</v>
      </c>
      <c r="D327" s="50" t="s">
        <v>47</v>
      </c>
      <c r="E327" s="149">
        <v>200000.0</v>
      </c>
      <c r="F327" s="31" t="s">
        <v>46</v>
      </c>
      <c r="G327" s="50"/>
    </row>
    <row r="328" ht="15.75" customHeight="1">
      <c r="A328" s="30" t="s">
        <v>6</v>
      </c>
      <c r="B328" s="30" t="s">
        <v>23</v>
      </c>
      <c r="C328" s="30">
        <v>11.0</v>
      </c>
      <c r="D328" s="50" t="s">
        <v>773</v>
      </c>
      <c r="E328" s="149">
        <v>148455.07</v>
      </c>
      <c r="F328" s="31" t="s">
        <v>123</v>
      </c>
      <c r="G328" s="50"/>
    </row>
    <row r="329" ht="15.75" customHeight="1">
      <c r="A329" s="30" t="s">
        <v>6</v>
      </c>
      <c r="B329" s="30" t="s">
        <v>23</v>
      </c>
      <c r="C329" s="30">
        <v>12.0</v>
      </c>
      <c r="D329" s="50" t="s">
        <v>737</v>
      </c>
      <c r="E329" s="149">
        <v>133875.68</v>
      </c>
      <c r="F329" s="31" t="s">
        <v>28</v>
      </c>
      <c r="G329" s="50"/>
    </row>
    <row r="330" ht="15.75" customHeight="1">
      <c r="A330" s="30" t="s">
        <v>11</v>
      </c>
      <c r="B330" s="30" t="s">
        <v>23</v>
      </c>
      <c r="C330" s="30">
        <v>1.0</v>
      </c>
      <c r="D330" s="50" t="s">
        <v>774</v>
      </c>
      <c r="E330" s="149">
        <v>200000.0</v>
      </c>
      <c r="F330" s="31" t="s">
        <v>123</v>
      </c>
      <c r="G330" s="50"/>
    </row>
    <row r="331" ht="15.75" customHeight="1">
      <c r="A331" s="30" t="s">
        <v>11</v>
      </c>
      <c r="B331" s="30" t="s">
        <v>23</v>
      </c>
      <c r="C331" s="30">
        <v>2.0</v>
      </c>
      <c r="D331" s="50" t="s">
        <v>732</v>
      </c>
      <c r="E331" s="149">
        <v>193702.92</v>
      </c>
      <c r="F331" s="31" t="s">
        <v>43</v>
      </c>
      <c r="G331" s="50"/>
    </row>
    <row r="332" ht="15.75" customHeight="1">
      <c r="A332" s="30" t="s">
        <v>11</v>
      </c>
      <c r="B332" s="30" t="s">
        <v>23</v>
      </c>
      <c r="C332" s="30">
        <v>3.0</v>
      </c>
      <c r="D332" s="50" t="s">
        <v>47</v>
      </c>
      <c r="E332" s="149">
        <v>119382.0</v>
      </c>
      <c r="F332" s="31" t="s">
        <v>46</v>
      </c>
      <c r="G332" s="50"/>
    </row>
    <row r="333" ht="15.75" customHeight="1">
      <c r="A333" s="30" t="s">
        <v>11</v>
      </c>
      <c r="B333" s="30" t="s">
        <v>23</v>
      </c>
      <c r="C333" s="30">
        <v>4.0</v>
      </c>
      <c r="D333" s="50" t="s">
        <v>737</v>
      </c>
      <c r="E333" s="149">
        <v>137472.62</v>
      </c>
      <c r="F333" s="31" t="s">
        <v>28</v>
      </c>
      <c r="G333" s="50"/>
    </row>
    <row r="334" ht="15.75" customHeight="1">
      <c r="A334" s="30" t="s">
        <v>11</v>
      </c>
      <c r="B334" s="30" t="s">
        <v>23</v>
      </c>
      <c r="C334" s="30">
        <v>5.0</v>
      </c>
      <c r="D334" s="50" t="s">
        <v>749</v>
      </c>
      <c r="E334" s="149">
        <v>133875.68</v>
      </c>
      <c r="F334" s="31" t="s">
        <v>52</v>
      </c>
      <c r="G334" s="50"/>
    </row>
    <row r="335" ht="15.75" customHeight="1">
      <c r="A335" s="30" t="s">
        <v>11</v>
      </c>
      <c r="B335" s="30" t="s">
        <v>23</v>
      </c>
      <c r="C335" s="30">
        <v>6.0</v>
      </c>
      <c r="D335" s="50" t="s">
        <v>749</v>
      </c>
      <c r="E335" s="149">
        <v>106639.64</v>
      </c>
      <c r="F335" s="31" t="s">
        <v>52</v>
      </c>
      <c r="G335" s="50"/>
    </row>
    <row r="336" ht="15.75" customHeight="1">
      <c r="A336" s="30" t="s">
        <v>11</v>
      </c>
      <c r="B336" s="30" t="s">
        <v>23</v>
      </c>
      <c r="C336" s="30">
        <v>7.0</v>
      </c>
      <c r="D336" s="50" t="s">
        <v>742</v>
      </c>
      <c r="E336" s="149">
        <v>199690.0</v>
      </c>
      <c r="F336" s="31" t="s">
        <v>114</v>
      </c>
      <c r="G336" s="50"/>
    </row>
    <row r="337" ht="15.75" customHeight="1">
      <c r="A337" s="30" t="s">
        <v>11</v>
      </c>
      <c r="B337" s="30" t="s">
        <v>23</v>
      </c>
      <c r="C337" s="30">
        <v>8.0</v>
      </c>
      <c r="D337" s="50" t="s">
        <v>764</v>
      </c>
      <c r="E337" s="149">
        <v>199396.06</v>
      </c>
      <c r="F337" s="31" t="s">
        <v>123</v>
      </c>
      <c r="G337" s="50"/>
    </row>
    <row r="338" ht="15.75" customHeight="1">
      <c r="A338" s="30" t="s">
        <v>11</v>
      </c>
      <c r="B338" s="30" t="s">
        <v>23</v>
      </c>
      <c r="C338" s="30">
        <v>9.0</v>
      </c>
      <c r="D338" s="50" t="s">
        <v>733</v>
      </c>
      <c r="E338" s="149">
        <v>200000.0</v>
      </c>
      <c r="F338" s="31" t="s">
        <v>108</v>
      </c>
      <c r="G338" s="50"/>
    </row>
    <row r="339" ht="15.75" customHeight="1">
      <c r="A339" s="30" t="s">
        <v>11</v>
      </c>
      <c r="B339" s="30" t="s">
        <v>23</v>
      </c>
      <c r="C339" s="30">
        <v>10.0</v>
      </c>
      <c r="D339" s="50" t="s">
        <v>742</v>
      </c>
      <c r="E339" s="149">
        <v>199690.0</v>
      </c>
      <c r="F339" s="31" t="s">
        <v>114</v>
      </c>
      <c r="G339" s="50"/>
    </row>
    <row r="340" ht="15.75" customHeight="1">
      <c r="A340" s="30" t="s">
        <v>17</v>
      </c>
      <c r="B340" s="30" t="s">
        <v>23</v>
      </c>
      <c r="C340" s="30">
        <v>1.0</v>
      </c>
      <c r="D340" s="50" t="s">
        <v>737</v>
      </c>
      <c r="E340" s="149">
        <v>137252.15</v>
      </c>
      <c r="F340" s="31" t="s">
        <v>28</v>
      </c>
      <c r="G340" s="50"/>
    </row>
    <row r="341" ht="15.75" customHeight="1">
      <c r="A341" s="30" t="s">
        <v>17</v>
      </c>
      <c r="B341" s="30" t="s">
        <v>23</v>
      </c>
      <c r="C341" s="30">
        <v>2.0</v>
      </c>
      <c r="D341" s="50" t="s">
        <v>738</v>
      </c>
      <c r="E341" s="149">
        <v>119964.0</v>
      </c>
      <c r="F341" s="31" t="s">
        <v>49</v>
      </c>
      <c r="G341" s="50"/>
    </row>
    <row r="342" ht="15.75" customHeight="1">
      <c r="A342" s="30" t="s">
        <v>17</v>
      </c>
      <c r="B342" s="30" t="s">
        <v>23</v>
      </c>
      <c r="C342" s="30">
        <v>3.0</v>
      </c>
      <c r="D342" s="50" t="s">
        <v>47</v>
      </c>
      <c r="E342" s="149">
        <v>200000.0</v>
      </c>
      <c r="F342" s="31" t="s">
        <v>46</v>
      </c>
      <c r="G342" s="50"/>
    </row>
    <row r="343" ht="15.75" customHeight="1">
      <c r="A343" s="30" t="s">
        <v>17</v>
      </c>
      <c r="B343" s="30" t="s">
        <v>23</v>
      </c>
      <c r="C343" s="30">
        <v>4.0</v>
      </c>
      <c r="D343" s="50" t="s">
        <v>775</v>
      </c>
      <c r="E343" s="149">
        <v>200000.0</v>
      </c>
      <c r="F343" s="31" t="s">
        <v>46</v>
      </c>
      <c r="G343" s="50"/>
    </row>
    <row r="344" ht="15.75" customHeight="1">
      <c r="A344" s="30" t="s">
        <v>17</v>
      </c>
      <c r="B344" s="30" t="s">
        <v>23</v>
      </c>
      <c r="C344" s="30">
        <v>5.0</v>
      </c>
      <c r="D344" s="50" t="s">
        <v>738</v>
      </c>
      <c r="E344" s="149">
        <v>137156.47</v>
      </c>
      <c r="F344" s="31" t="s">
        <v>49</v>
      </c>
      <c r="G344" s="50"/>
    </row>
    <row r="345" ht="15.75" customHeight="1">
      <c r="A345" s="30" t="s">
        <v>17</v>
      </c>
      <c r="B345" s="30" t="s">
        <v>23</v>
      </c>
      <c r="C345" s="30">
        <v>6.0</v>
      </c>
      <c r="D345" s="50" t="s">
        <v>47</v>
      </c>
      <c r="E345" s="149">
        <v>145166.0</v>
      </c>
      <c r="F345" s="31" t="s">
        <v>46</v>
      </c>
      <c r="G345" s="50"/>
    </row>
    <row r="346" ht="15.75" customHeight="1">
      <c r="A346" s="30" t="s">
        <v>17</v>
      </c>
      <c r="B346" s="30" t="s">
        <v>23</v>
      </c>
      <c r="C346" s="30">
        <v>7.0</v>
      </c>
      <c r="D346" s="50" t="s">
        <v>47</v>
      </c>
      <c r="E346" s="149">
        <v>200000.0</v>
      </c>
      <c r="F346" s="31" t="s">
        <v>46</v>
      </c>
      <c r="G346" s="50"/>
    </row>
    <row r="347" ht="15.75" customHeight="1">
      <c r="A347" s="30" t="s">
        <v>17</v>
      </c>
      <c r="B347" s="30" t="s">
        <v>23</v>
      </c>
      <c r="C347" s="30">
        <v>8.0</v>
      </c>
      <c r="D347" s="50" t="s">
        <v>733</v>
      </c>
      <c r="E347" s="149">
        <v>200000.0</v>
      </c>
      <c r="F347" s="31" t="s">
        <v>108</v>
      </c>
      <c r="G347" s="50"/>
    </row>
    <row r="348" ht="15.75" customHeight="1">
      <c r="A348" s="30" t="s">
        <v>17</v>
      </c>
      <c r="B348" s="30" t="s">
        <v>23</v>
      </c>
      <c r="C348" s="30">
        <v>9.0</v>
      </c>
      <c r="D348" s="50" t="s">
        <v>764</v>
      </c>
      <c r="E348" s="149">
        <v>200000.0</v>
      </c>
      <c r="F348" s="31" t="s">
        <v>123</v>
      </c>
      <c r="G348" s="50"/>
    </row>
    <row r="349" ht="15.75" customHeight="1">
      <c r="A349" s="30" t="s">
        <v>22</v>
      </c>
      <c r="B349" s="30" t="s">
        <v>23</v>
      </c>
      <c r="C349" s="30">
        <v>1.0</v>
      </c>
      <c r="D349" s="50" t="s">
        <v>773</v>
      </c>
      <c r="E349" s="149">
        <v>199852.76</v>
      </c>
      <c r="F349" s="31" t="s">
        <v>123</v>
      </c>
      <c r="G349" s="50"/>
    </row>
    <row r="350" ht="15.75" customHeight="1">
      <c r="A350" s="30" t="s">
        <v>22</v>
      </c>
      <c r="B350" s="30" t="s">
        <v>23</v>
      </c>
      <c r="C350" s="30">
        <v>2.0</v>
      </c>
      <c r="D350" s="50" t="s">
        <v>773</v>
      </c>
      <c r="E350" s="149">
        <v>199852.76</v>
      </c>
      <c r="F350" s="31" t="s">
        <v>123</v>
      </c>
      <c r="G350" s="50"/>
    </row>
    <row r="351" ht="15.75" customHeight="1">
      <c r="A351" s="30" t="s">
        <v>22</v>
      </c>
      <c r="B351" s="30" t="s">
        <v>23</v>
      </c>
      <c r="C351" s="30">
        <v>3.0</v>
      </c>
      <c r="D351" s="50" t="s">
        <v>47</v>
      </c>
      <c r="E351" s="149">
        <v>123079.9</v>
      </c>
      <c r="F351" s="31" t="s">
        <v>46</v>
      </c>
      <c r="G351" s="50"/>
    </row>
    <row r="352" ht="15.75" customHeight="1">
      <c r="A352" s="30" t="s">
        <v>22</v>
      </c>
      <c r="B352" s="30" t="s">
        <v>23</v>
      </c>
      <c r="C352" s="30">
        <v>4.0</v>
      </c>
      <c r="D352" s="50" t="s">
        <v>733</v>
      </c>
      <c r="E352" s="149">
        <v>127841.73</v>
      </c>
      <c r="F352" s="31" t="s">
        <v>108</v>
      </c>
      <c r="G352" s="50"/>
    </row>
    <row r="353" ht="15.75" customHeight="1">
      <c r="A353" s="30" t="s">
        <v>22</v>
      </c>
      <c r="B353" s="30" t="s">
        <v>23</v>
      </c>
      <c r="C353" s="30">
        <v>5.0</v>
      </c>
      <c r="D353" s="50" t="s">
        <v>47</v>
      </c>
      <c r="E353" s="149">
        <v>123079.9</v>
      </c>
      <c r="F353" s="31" t="s">
        <v>46</v>
      </c>
      <c r="G353" s="50"/>
    </row>
    <row r="354" ht="15.75" customHeight="1">
      <c r="A354" s="30" t="s">
        <v>22</v>
      </c>
      <c r="B354" s="30" t="s">
        <v>23</v>
      </c>
      <c r="C354" s="30">
        <v>6.0</v>
      </c>
      <c r="D354" s="50" t="s">
        <v>737</v>
      </c>
      <c r="E354" s="149">
        <v>146477.5</v>
      </c>
      <c r="F354" s="31" t="s">
        <v>28</v>
      </c>
      <c r="G354" s="50"/>
    </row>
    <row r="355" ht="15.75" customHeight="1">
      <c r="A355" s="30" t="s">
        <v>22</v>
      </c>
      <c r="B355" s="30" t="s">
        <v>23</v>
      </c>
      <c r="C355" s="30">
        <v>7.0</v>
      </c>
      <c r="D355" s="50" t="s">
        <v>776</v>
      </c>
      <c r="E355" s="149">
        <v>135823.22</v>
      </c>
      <c r="F355" s="31" t="s">
        <v>105</v>
      </c>
      <c r="G355" s="50"/>
    </row>
    <row r="356" ht="15.75" customHeight="1">
      <c r="A356" s="30" t="s">
        <v>22</v>
      </c>
      <c r="B356" s="30" t="s">
        <v>23</v>
      </c>
      <c r="C356" s="30">
        <v>8.0</v>
      </c>
      <c r="D356" s="50" t="s">
        <v>47</v>
      </c>
      <c r="E356" s="149">
        <v>126235.01</v>
      </c>
      <c r="F356" s="31" t="s">
        <v>46</v>
      </c>
      <c r="G356" s="50"/>
    </row>
    <row r="357" ht="15.75" customHeight="1">
      <c r="A357" s="30" t="s">
        <v>22</v>
      </c>
      <c r="B357" s="30" t="s">
        <v>23</v>
      </c>
      <c r="C357" s="30">
        <v>9.0</v>
      </c>
      <c r="D357" s="50" t="s">
        <v>47</v>
      </c>
      <c r="E357" s="149">
        <v>126571.71</v>
      </c>
      <c r="F357" s="31" t="s">
        <v>46</v>
      </c>
      <c r="G357" s="50"/>
    </row>
    <row r="358" ht="15.75" customHeight="1">
      <c r="A358" s="30" t="s">
        <v>22</v>
      </c>
      <c r="B358" s="30" t="s">
        <v>23</v>
      </c>
      <c r="C358" s="30">
        <v>10.0</v>
      </c>
      <c r="D358" s="50" t="s">
        <v>764</v>
      </c>
      <c r="E358" s="149">
        <v>200000.0</v>
      </c>
      <c r="F358" s="31" t="s">
        <v>123</v>
      </c>
      <c r="G358" s="50"/>
    </row>
    <row r="359" ht="15.75" customHeight="1">
      <c r="A359" s="30" t="s">
        <v>26</v>
      </c>
      <c r="B359" s="30" t="s">
        <v>23</v>
      </c>
      <c r="C359" s="30">
        <v>1.0</v>
      </c>
      <c r="D359" s="50" t="s">
        <v>47</v>
      </c>
      <c r="E359" s="149">
        <v>120967.0</v>
      </c>
      <c r="F359" s="31" t="s">
        <v>46</v>
      </c>
      <c r="G359" s="50"/>
    </row>
    <row r="360" ht="15.75" customHeight="1">
      <c r="A360" s="30" t="s">
        <v>26</v>
      </c>
      <c r="B360" s="30" t="s">
        <v>23</v>
      </c>
      <c r="C360" s="30">
        <v>2.0</v>
      </c>
      <c r="D360" s="50" t="s">
        <v>47</v>
      </c>
      <c r="E360" s="149">
        <v>99593.0</v>
      </c>
      <c r="F360" s="31" t="s">
        <v>46</v>
      </c>
      <c r="G360" s="50"/>
    </row>
    <row r="361" ht="15.75" customHeight="1">
      <c r="A361" s="30" t="s">
        <v>26</v>
      </c>
      <c r="B361" s="30" t="s">
        <v>23</v>
      </c>
      <c r="C361" s="30">
        <v>3.0</v>
      </c>
      <c r="D361" s="50" t="s">
        <v>764</v>
      </c>
      <c r="E361" s="149">
        <v>200000.0</v>
      </c>
      <c r="F361" s="31" t="s">
        <v>123</v>
      </c>
      <c r="G361" s="50"/>
    </row>
    <row r="362" ht="15.75" customHeight="1">
      <c r="A362" s="30" t="s">
        <v>26</v>
      </c>
      <c r="B362" s="30" t="s">
        <v>23</v>
      </c>
      <c r="C362" s="30">
        <v>4.0</v>
      </c>
      <c r="D362" s="50" t="s">
        <v>773</v>
      </c>
      <c r="E362" s="149">
        <v>199528.06</v>
      </c>
      <c r="F362" s="31" t="s">
        <v>123</v>
      </c>
      <c r="G362" s="50"/>
    </row>
    <row r="363" ht="15.75" customHeight="1">
      <c r="A363" s="30" t="s">
        <v>26</v>
      </c>
      <c r="B363" s="30" t="s">
        <v>23</v>
      </c>
      <c r="C363" s="30">
        <v>5.0</v>
      </c>
      <c r="D363" s="50" t="s">
        <v>47</v>
      </c>
      <c r="E363" s="149">
        <v>128847.86</v>
      </c>
      <c r="F363" s="31" t="s">
        <v>46</v>
      </c>
      <c r="G363" s="50"/>
    </row>
    <row r="364" ht="15.75" customHeight="1">
      <c r="A364" s="30" t="s">
        <v>26</v>
      </c>
      <c r="B364" s="30" t="s">
        <v>23</v>
      </c>
      <c r="C364" s="30">
        <v>6.0</v>
      </c>
      <c r="D364" s="50" t="s">
        <v>732</v>
      </c>
      <c r="E364" s="149">
        <v>197701.26</v>
      </c>
      <c r="F364" s="31" t="s">
        <v>43</v>
      </c>
      <c r="G364" s="50"/>
    </row>
    <row r="365" ht="15.75" customHeight="1">
      <c r="A365" s="30" t="s">
        <v>26</v>
      </c>
      <c r="B365" s="30" t="s">
        <v>23</v>
      </c>
      <c r="C365" s="30">
        <v>7.0</v>
      </c>
      <c r="D365" s="50" t="s">
        <v>733</v>
      </c>
      <c r="E365" s="149">
        <v>142243.0</v>
      </c>
      <c r="F365" s="31" t="s">
        <v>108</v>
      </c>
      <c r="G365" s="50"/>
    </row>
    <row r="366" ht="15.75" customHeight="1">
      <c r="A366" s="30" t="s">
        <v>26</v>
      </c>
      <c r="B366" s="30" t="s">
        <v>23</v>
      </c>
      <c r="C366" s="30">
        <v>8.0</v>
      </c>
      <c r="D366" s="50" t="s">
        <v>47</v>
      </c>
      <c r="E366" s="149">
        <v>123969.0</v>
      </c>
      <c r="F366" s="31" t="s">
        <v>46</v>
      </c>
      <c r="G366" s="50"/>
    </row>
    <row r="367" ht="15.75" customHeight="1">
      <c r="A367" s="30" t="s">
        <v>26</v>
      </c>
      <c r="B367" s="30" t="s">
        <v>23</v>
      </c>
      <c r="C367" s="30">
        <v>9.0</v>
      </c>
      <c r="D367" s="50" t="s">
        <v>745</v>
      </c>
      <c r="E367" s="149">
        <v>159209.09</v>
      </c>
      <c r="F367" s="31" t="s">
        <v>81</v>
      </c>
      <c r="G367" s="50"/>
    </row>
    <row r="368" ht="15.75" customHeight="1">
      <c r="A368" s="30" t="s">
        <v>30</v>
      </c>
      <c r="B368" s="30" t="s">
        <v>23</v>
      </c>
      <c r="C368" s="30">
        <v>1.0</v>
      </c>
      <c r="D368" s="50" t="s">
        <v>731</v>
      </c>
      <c r="E368" s="149">
        <v>200000.0</v>
      </c>
      <c r="F368" s="31" t="s">
        <v>31</v>
      </c>
      <c r="G368" s="50"/>
    </row>
    <row r="369" ht="15.75" customHeight="1">
      <c r="A369" s="30" t="s">
        <v>30</v>
      </c>
      <c r="B369" s="30" t="s">
        <v>23</v>
      </c>
      <c r="C369" s="30">
        <v>2.0</v>
      </c>
      <c r="D369" s="50" t="s">
        <v>774</v>
      </c>
      <c r="E369" s="149">
        <v>199528.06</v>
      </c>
      <c r="F369" s="31" t="s">
        <v>123</v>
      </c>
      <c r="G369" s="50"/>
    </row>
    <row r="370" ht="15.75" customHeight="1">
      <c r="A370" s="30" t="s">
        <v>30</v>
      </c>
      <c r="B370" s="30" t="s">
        <v>23</v>
      </c>
      <c r="C370" s="30">
        <v>3.0</v>
      </c>
      <c r="D370" s="50" t="s">
        <v>733</v>
      </c>
      <c r="E370" s="149">
        <v>200000.0</v>
      </c>
      <c r="F370" s="31" t="s">
        <v>108</v>
      </c>
      <c r="G370" s="50"/>
    </row>
    <row r="371" ht="15.75" customHeight="1">
      <c r="A371" s="30" t="s">
        <v>30</v>
      </c>
      <c r="B371" s="30" t="s">
        <v>23</v>
      </c>
      <c r="C371" s="30">
        <v>4.0</v>
      </c>
      <c r="D371" s="50" t="s">
        <v>733</v>
      </c>
      <c r="E371" s="149">
        <v>132400.0</v>
      </c>
      <c r="F371" s="31" t="s">
        <v>108</v>
      </c>
      <c r="G371" s="50"/>
    </row>
    <row r="372" ht="15.75" customHeight="1">
      <c r="A372" s="30" t="s">
        <v>30</v>
      </c>
      <c r="B372" s="30" t="s">
        <v>23</v>
      </c>
      <c r="C372" s="30">
        <v>5.0</v>
      </c>
      <c r="D372" s="50" t="s">
        <v>47</v>
      </c>
      <c r="E372" s="149">
        <v>123678.0</v>
      </c>
      <c r="F372" s="31" t="s">
        <v>46</v>
      </c>
      <c r="G372" s="50"/>
    </row>
    <row r="373" ht="15.75" customHeight="1">
      <c r="A373" s="30" t="s">
        <v>30</v>
      </c>
      <c r="B373" s="30" t="s">
        <v>23</v>
      </c>
      <c r="C373" s="30">
        <v>6.0</v>
      </c>
      <c r="D373" s="50" t="s">
        <v>733</v>
      </c>
      <c r="E373" s="149">
        <v>182932.56</v>
      </c>
      <c r="F373" s="31" t="s">
        <v>108</v>
      </c>
      <c r="G373" s="50"/>
    </row>
    <row r="374" ht="15.75" customHeight="1">
      <c r="A374" s="30" t="s">
        <v>30</v>
      </c>
      <c r="B374" s="30" t="s">
        <v>23</v>
      </c>
      <c r="C374" s="30">
        <v>7.0</v>
      </c>
      <c r="D374" s="50" t="s">
        <v>47</v>
      </c>
      <c r="E374" s="149">
        <v>199575.04</v>
      </c>
      <c r="F374" s="31" t="s">
        <v>46</v>
      </c>
      <c r="G374" s="50"/>
    </row>
    <row r="375" ht="15.75" customHeight="1">
      <c r="A375" s="30" t="s">
        <v>30</v>
      </c>
      <c r="B375" s="30" t="s">
        <v>23</v>
      </c>
      <c r="C375" s="30">
        <v>8.0</v>
      </c>
      <c r="D375" s="50" t="s">
        <v>733</v>
      </c>
      <c r="E375" s="149">
        <v>200000.0</v>
      </c>
      <c r="F375" s="31" t="s">
        <v>108</v>
      </c>
      <c r="G375" s="50"/>
    </row>
    <row r="376" ht="15.75" customHeight="1">
      <c r="A376" s="30" t="s">
        <v>30</v>
      </c>
      <c r="B376" s="30" t="s">
        <v>23</v>
      </c>
      <c r="C376" s="30">
        <v>9.0</v>
      </c>
      <c r="D376" s="50" t="s">
        <v>773</v>
      </c>
      <c r="E376" s="149">
        <v>199324.06</v>
      </c>
      <c r="F376" s="31" t="s">
        <v>123</v>
      </c>
      <c r="G376" s="50"/>
    </row>
    <row r="377" ht="15.75" customHeight="1">
      <c r="A377" s="30" t="s">
        <v>33</v>
      </c>
      <c r="B377" s="30" t="s">
        <v>23</v>
      </c>
      <c r="C377" s="30">
        <v>1.0</v>
      </c>
      <c r="D377" s="50" t="s">
        <v>764</v>
      </c>
      <c r="E377" s="149">
        <v>200000.0</v>
      </c>
      <c r="F377" s="31" t="s">
        <v>123</v>
      </c>
      <c r="G377" s="50"/>
    </row>
    <row r="378" ht="15.75" customHeight="1">
      <c r="A378" s="30" t="s">
        <v>33</v>
      </c>
      <c r="B378" s="30" t="s">
        <v>23</v>
      </c>
      <c r="C378" s="30">
        <v>2.0</v>
      </c>
      <c r="D378" s="50" t="s">
        <v>774</v>
      </c>
      <c r="E378" s="149">
        <v>199779.58</v>
      </c>
      <c r="F378" s="31" t="s">
        <v>123</v>
      </c>
      <c r="G378" s="50"/>
    </row>
    <row r="379" ht="15.75" customHeight="1">
      <c r="A379" s="30" t="s">
        <v>33</v>
      </c>
      <c r="B379" s="30" t="s">
        <v>23</v>
      </c>
      <c r="C379" s="30">
        <v>3.0</v>
      </c>
      <c r="D379" s="50" t="s">
        <v>774</v>
      </c>
      <c r="E379" s="149">
        <v>199779.58</v>
      </c>
      <c r="F379" s="31" t="s">
        <v>123</v>
      </c>
      <c r="G379" s="50"/>
    </row>
    <row r="380" ht="15.75" customHeight="1">
      <c r="A380" s="30" t="s">
        <v>33</v>
      </c>
      <c r="B380" s="30" t="s">
        <v>23</v>
      </c>
      <c r="C380" s="30">
        <v>4.0</v>
      </c>
      <c r="D380" s="50" t="s">
        <v>767</v>
      </c>
      <c r="E380" s="149">
        <v>179573.78</v>
      </c>
      <c r="F380" s="31" t="s">
        <v>76</v>
      </c>
      <c r="G380" s="50"/>
    </row>
    <row r="381" ht="15.75" customHeight="1">
      <c r="A381" s="30" t="s">
        <v>33</v>
      </c>
      <c r="B381" s="30" t="s">
        <v>23</v>
      </c>
      <c r="C381" s="30">
        <v>5.0</v>
      </c>
      <c r="D381" s="50" t="s">
        <v>733</v>
      </c>
      <c r="E381" s="149">
        <v>141685.0</v>
      </c>
      <c r="F381" s="31" t="s">
        <v>108</v>
      </c>
      <c r="G381" s="50"/>
    </row>
    <row r="382" ht="15.75" customHeight="1">
      <c r="A382" s="30" t="s">
        <v>33</v>
      </c>
      <c r="B382" s="30" t="s">
        <v>23</v>
      </c>
      <c r="C382" s="30">
        <v>6.0</v>
      </c>
      <c r="D382" s="50" t="s">
        <v>47</v>
      </c>
      <c r="E382" s="149">
        <v>138656.0</v>
      </c>
      <c r="F382" s="31" t="s">
        <v>46</v>
      </c>
      <c r="G382" s="50"/>
    </row>
    <row r="383" ht="15.75" customHeight="1">
      <c r="A383" s="30" t="s">
        <v>33</v>
      </c>
      <c r="B383" s="30" t="s">
        <v>23</v>
      </c>
      <c r="C383" s="30">
        <v>7.0</v>
      </c>
      <c r="D383" s="50" t="s">
        <v>47</v>
      </c>
      <c r="E383" s="149">
        <v>143724.35</v>
      </c>
      <c r="F383" s="31" t="s">
        <v>46</v>
      </c>
      <c r="G383" s="50"/>
    </row>
    <row r="384" ht="15.75" customHeight="1">
      <c r="A384" s="30" t="s">
        <v>33</v>
      </c>
      <c r="B384" s="30" t="s">
        <v>23</v>
      </c>
      <c r="C384" s="30">
        <v>8.0</v>
      </c>
      <c r="D384" s="50" t="s">
        <v>777</v>
      </c>
      <c r="E384" s="149">
        <v>148541.79</v>
      </c>
      <c r="F384" s="31" t="s">
        <v>90</v>
      </c>
      <c r="G384" s="50"/>
    </row>
    <row r="385" ht="15.75" customHeight="1">
      <c r="A385" s="30" t="s">
        <v>33</v>
      </c>
      <c r="B385" s="30" t="s">
        <v>23</v>
      </c>
      <c r="C385" s="30">
        <v>9.0</v>
      </c>
      <c r="D385" s="50" t="s">
        <v>751</v>
      </c>
      <c r="E385" s="149">
        <v>143794.73</v>
      </c>
      <c r="F385" s="31" t="s">
        <v>102</v>
      </c>
      <c r="G385" s="50"/>
    </row>
    <row r="386" ht="15.75" customHeight="1">
      <c r="A386" s="30" t="s">
        <v>36</v>
      </c>
      <c r="B386" s="30" t="s">
        <v>23</v>
      </c>
      <c r="C386" s="30">
        <v>1.0</v>
      </c>
      <c r="D386" s="50" t="s">
        <v>8</v>
      </c>
      <c r="E386" s="149">
        <v>125384.0</v>
      </c>
      <c r="F386" s="31" t="s">
        <v>8</v>
      </c>
      <c r="G386" s="50"/>
    </row>
    <row r="387" ht="15.75" customHeight="1">
      <c r="A387" s="30" t="s">
        <v>36</v>
      </c>
      <c r="B387" s="30" t="s">
        <v>23</v>
      </c>
      <c r="C387" s="30">
        <v>2.0</v>
      </c>
      <c r="D387" s="50" t="s">
        <v>8</v>
      </c>
      <c r="E387" s="149">
        <v>125505.0</v>
      </c>
      <c r="F387" s="31" t="s">
        <v>8</v>
      </c>
      <c r="G387" s="50"/>
    </row>
    <row r="388" ht="15.75" customHeight="1">
      <c r="A388" s="30" t="s">
        <v>36</v>
      </c>
      <c r="B388" s="30" t="s">
        <v>23</v>
      </c>
      <c r="C388" s="30">
        <v>3.0</v>
      </c>
      <c r="D388" s="50" t="s">
        <v>737</v>
      </c>
      <c r="E388" s="149">
        <v>200000.0</v>
      </c>
      <c r="F388" s="31" t="s">
        <v>28</v>
      </c>
      <c r="G388" s="50"/>
    </row>
    <row r="389" ht="15.75" customHeight="1">
      <c r="A389" s="30" t="s">
        <v>36</v>
      </c>
      <c r="B389" s="30" t="s">
        <v>23</v>
      </c>
      <c r="C389" s="30">
        <v>4.0</v>
      </c>
      <c r="D389" s="50" t="s">
        <v>737</v>
      </c>
      <c r="E389" s="149">
        <v>145738.84</v>
      </c>
      <c r="F389" s="31" t="s">
        <v>28</v>
      </c>
      <c r="G389" s="50"/>
    </row>
    <row r="390" ht="15.75" customHeight="1">
      <c r="A390" s="30" t="s">
        <v>36</v>
      </c>
      <c r="B390" s="30" t="s">
        <v>23</v>
      </c>
      <c r="C390" s="30">
        <v>5.0</v>
      </c>
      <c r="D390" s="50" t="s">
        <v>769</v>
      </c>
      <c r="E390" s="149">
        <v>149788.8</v>
      </c>
      <c r="F390" s="31" t="s">
        <v>120</v>
      </c>
      <c r="G390" s="50"/>
    </row>
    <row r="391" ht="15.75" customHeight="1">
      <c r="A391" s="30" t="s">
        <v>36</v>
      </c>
      <c r="B391" s="30" t="s">
        <v>23</v>
      </c>
      <c r="C391" s="30">
        <v>6.0</v>
      </c>
      <c r="D391" s="50" t="s">
        <v>87</v>
      </c>
      <c r="E391" s="149">
        <v>139274.37</v>
      </c>
      <c r="F391" s="31" t="s">
        <v>87</v>
      </c>
      <c r="G391" s="50"/>
    </row>
    <row r="392" ht="15.75" customHeight="1">
      <c r="A392" s="30" t="s">
        <v>36</v>
      </c>
      <c r="B392" s="30" t="s">
        <v>23</v>
      </c>
      <c r="C392" s="30">
        <v>7.0</v>
      </c>
      <c r="D392" s="50" t="s">
        <v>87</v>
      </c>
      <c r="E392" s="149">
        <v>137038.95</v>
      </c>
      <c r="F392" s="31" t="s">
        <v>87</v>
      </c>
      <c r="G392" s="50"/>
    </row>
    <row r="393" ht="15.75" customHeight="1">
      <c r="A393" s="30" t="s">
        <v>36</v>
      </c>
      <c r="B393" s="30" t="s">
        <v>23</v>
      </c>
      <c r="C393" s="30">
        <v>8.0</v>
      </c>
      <c r="D393" s="50" t="s">
        <v>778</v>
      </c>
      <c r="E393" s="149">
        <v>200000.0</v>
      </c>
      <c r="F393" s="31" t="s">
        <v>28</v>
      </c>
      <c r="G393" s="50"/>
    </row>
    <row r="394" ht="15.75" customHeight="1">
      <c r="A394" s="30" t="s">
        <v>36</v>
      </c>
      <c r="B394" s="30" t="s">
        <v>23</v>
      </c>
      <c r="C394" s="30">
        <v>9.0</v>
      </c>
      <c r="D394" s="50" t="s">
        <v>779</v>
      </c>
      <c r="E394" s="149">
        <v>200000.0</v>
      </c>
      <c r="F394" s="31" t="s">
        <v>67</v>
      </c>
      <c r="G394" s="50"/>
    </row>
    <row r="395" ht="15.75" customHeight="1">
      <c r="A395" s="30" t="s">
        <v>75</v>
      </c>
      <c r="B395" s="30" t="s">
        <v>23</v>
      </c>
      <c r="C395" s="30">
        <v>1.0</v>
      </c>
      <c r="D395" s="50" t="s">
        <v>737</v>
      </c>
      <c r="E395" s="149">
        <v>145083.52</v>
      </c>
      <c r="F395" s="31" t="s">
        <v>28</v>
      </c>
      <c r="G395" s="50"/>
    </row>
    <row r="396" ht="15.75" customHeight="1">
      <c r="A396" s="30" t="s">
        <v>75</v>
      </c>
      <c r="B396" s="30" t="s">
        <v>23</v>
      </c>
      <c r="C396" s="30">
        <v>2.0</v>
      </c>
      <c r="D396" s="50" t="s">
        <v>47</v>
      </c>
      <c r="E396" s="149">
        <v>135362.0</v>
      </c>
      <c r="F396" s="31" t="s">
        <v>46</v>
      </c>
      <c r="G396" s="50"/>
    </row>
    <row r="397" ht="15.75" customHeight="1">
      <c r="A397" s="30" t="s">
        <v>75</v>
      </c>
      <c r="B397" s="30" t="s">
        <v>23</v>
      </c>
      <c r="C397" s="30">
        <v>3.0</v>
      </c>
      <c r="D397" s="50" t="s">
        <v>733</v>
      </c>
      <c r="E397" s="149">
        <v>153075.0</v>
      </c>
      <c r="F397" s="31" t="s">
        <v>108</v>
      </c>
      <c r="G397" s="50"/>
    </row>
    <row r="398" ht="15.75" customHeight="1">
      <c r="A398" s="30" t="s">
        <v>75</v>
      </c>
      <c r="B398" s="30" t="s">
        <v>23</v>
      </c>
      <c r="C398" s="30">
        <v>4.0</v>
      </c>
      <c r="D398" s="50" t="s">
        <v>47</v>
      </c>
      <c r="E398" s="149">
        <v>137628.0</v>
      </c>
      <c r="F398" s="31" t="s">
        <v>46</v>
      </c>
      <c r="G398" s="50"/>
    </row>
    <row r="399" ht="15.75" customHeight="1">
      <c r="A399" s="30" t="s">
        <v>75</v>
      </c>
      <c r="B399" s="30" t="s">
        <v>23</v>
      </c>
      <c r="C399" s="30">
        <v>5.0</v>
      </c>
      <c r="D399" s="50" t="s">
        <v>733</v>
      </c>
      <c r="E399" s="149">
        <v>120820.86</v>
      </c>
      <c r="F399" s="31" t="s">
        <v>108</v>
      </c>
      <c r="G399" s="50"/>
    </row>
    <row r="400" ht="15.75" customHeight="1">
      <c r="A400" s="30" t="s">
        <v>75</v>
      </c>
      <c r="B400" s="30" t="s">
        <v>23</v>
      </c>
      <c r="C400" s="30">
        <v>6.0</v>
      </c>
      <c r="D400" s="50" t="s">
        <v>752</v>
      </c>
      <c r="E400" s="149">
        <v>117737.0</v>
      </c>
      <c r="F400" s="31" t="s">
        <v>96</v>
      </c>
      <c r="G400" s="50"/>
    </row>
    <row r="401" ht="15.75" customHeight="1">
      <c r="A401" s="30" t="s">
        <v>75</v>
      </c>
      <c r="B401" s="30" t="s">
        <v>23</v>
      </c>
      <c r="C401" s="30">
        <v>7.0</v>
      </c>
      <c r="D401" s="50" t="s">
        <v>47</v>
      </c>
      <c r="E401" s="149">
        <v>118956.0</v>
      </c>
      <c r="F401" s="31" t="s">
        <v>46</v>
      </c>
      <c r="G401" s="50"/>
    </row>
    <row r="402" ht="15.75" customHeight="1">
      <c r="A402" s="30" t="s">
        <v>75</v>
      </c>
      <c r="B402" s="30" t="s">
        <v>23</v>
      </c>
      <c r="C402" s="30">
        <v>8.0</v>
      </c>
      <c r="D402" s="50" t="s">
        <v>733</v>
      </c>
      <c r="E402" s="149">
        <v>120151.02</v>
      </c>
      <c r="F402" s="31" t="s">
        <v>108</v>
      </c>
      <c r="G402" s="50"/>
    </row>
    <row r="403" ht="15.75" customHeight="1">
      <c r="A403" s="30" t="s">
        <v>75</v>
      </c>
      <c r="B403" s="30" t="s">
        <v>23</v>
      </c>
      <c r="C403" s="30">
        <v>9.0</v>
      </c>
      <c r="D403" s="50" t="s">
        <v>47</v>
      </c>
      <c r="E403" s="149">
        <v>118953.0</v>
      </c>
      <c r="F403" s="31" t="s">
        <v>46</v>
      </c>
      <c r="G403" s="50"/>
    </row>
    <row r="404" ht="15.75" customHeight="1">
      <c r="A404" s="30" t="s">
        <v>75</v>
      </c>
      <c r="B404" s="30" t="s">
        <v>23</v>
      </c>
      <c r="C404" s="30">
        <v>10.0</v>
      </c>
      <c r="D404" s="50" t="s">
        <v>780</v>
      </c>
      <c r="E404" s="149">
        <v>118235.0</v>
      </c>
      <c r="F404" s="31" t="s">
        <v>96</v>
      </c>
      <c r="G404" s="50"/>
    </row>
    <row r="405" ht="15.75" customHeight="1">
      <c r="A405" s="30" t="s">
        <v>78</v>
      </c>
      <c r="B405" s="30" t="s">
        <v>23</v>
      </c>
      <c r="C405" s="30">
        <v>1.0</v>
      </c>
      <c r="D405" s="50" t="s">
        <v>733</v>
      </c>
      <c r="E405" s="149">
        <v>197284.45</v>
      </c>
      <c r="F405" s="31" t="s">
        <v>108</v>
      </c>
      <c r="G405" s="50"/>
    </row>
    <row r="406" ht="15.75" customHeight="1">
      <c r="A406" s="30" t="s">
        <v>78</v>
      </c>
      <c r="B406" s="30" t="s">
        <v>23</v>
      </c>
      <c r="C406" s="30">
        <v>2.0</v>
      </c>
      <c r="D406" s="50" t="s">
        <v>733</v>
      </c>
      <c r="E406" s="149">
        <v>119399.9</v>
      </c>
      <c r="F406" s="31" t="s">
        <v>108</v>
      </c>
      <c r="G406" s="50"/>
    </row>
    <row r="407" ht="15.75" customHeight="1">
      <c r="A407" s="30" t="s">
        <v>78</v>
      </c>
      <c r="B407" s="30" t="s">
        <v>23</v>
      </c>
      <c r="C407" s="30">
        <v>3.0</v>
      </c>
      <c r="D407" s="50" t="s">
        <v>47</v>
      </c>
      <c r="E407" s="149">
        <v>179246.75</v>
      </c>
      <c r="F407" s="31" t="s">
        <v>46</v>
      </c>
      <c r="G407" s="50"/>
    </row>
    <row r="408" ht="15.75" customHeight="1">
      <c r="A408" s="30" t="s">
        <v>78</v>
      </c>
      <c r="B408" s="30" t="s">
        <v>23</v>
      </c>
      <c r="C408" s="30">
        <v>4.0</v>
      </c>
      <c r="D408" s="50" t="s">
        <v>733</v>
      </c>
      <c r="E408" s="149">
        <v>176848.79</v>
      </c>
      <c r="F408" s="31" t="s">
        <v>108</v>
      </c>
      <c r="G408" s="50"/>
    </row>
    <row r="409" ht="15.75" customHeight="1">
      <c r="A409" s="30" t="s">
        <v>78</v>
      </c>
      <c r="B409" s="30" t="s">
        <v>23</v>
      </c>
      <c r="C409" s="30">
        <v>5.0</v>
      </c>
      <c r="D409" s="50" t="s">
        <v>47</v>
      </c>
      <c r="E409" s="149">
        <v>179282.48</v>
      </c>
      <c r="F409" s="31" t="s">
        <v>46</v>
      </c>
      <c r="G409" s="50"/>
    </row>
    <row r="410" ht="15.75" customHeight="1">
      <c r="A410" s="30" t="s">
        <v>78</v>
      </c>
      <c r="B410" s="30" t="s">
        <v>23</v>
      </c>
      <c r="C410" s="30">
        <v>6.0</v>
      </c>
      <c r="D410" s="50" t="s">
        <v>47</v>
      </c>
      <c r="E410" s="149">
        <v>179583.89</v>
      </c>
      <c r="F410" s="31" t="s">
        <v>46</v>
      </c>
      <c r="G410" s="50"/>
    </row>
    <row r="411" ht="15.75" customHeight="1">
      <c r="A411" s="30" t="s">
        <v>78</v>
      </c>
      <c r="B411" s="30" t="s">
        <v>23</v>
      </c>
      <c r="C411" s="30">
        <v>7.0</v>
      </c>
      <c r="D411" s="50" t="s">
        <v>737</v>
      </c>
      <c r="E411" s="149">
        <v>189219.93</v>
      </c>
      <c r="F411" s="31" t="s">
        <v>28</v>
      </c>
      <c r="G411" s="50"/>
    </row>
    <row r="412" ht="15.75" customHeight="1">
      <c r="A412" s="30" t="s">
        <v>78</v>
      </c>
      <c r="B412" s="30" t="s">
        <v>23</v>
      </c>
      <c r="C412" s="30">
        <v>8.0</v>
      </c>
      <c r="D412" s="50" t="s">
        <v>733</v>
      </c>
      <c r="E412" s="149">
        <v>179177.0</v>
      </c>
      <c r="F412" s="31" t="s">
        <v>108</v>
      </c>
      <c r="G412" s="50"/>
    </row>
    <row r="413" ht="15.75" customHeight="1">
      <c r="A413" s="30" t="s">
        <v>78</v>
      </c>
      <c r="B413" s="30" t="s">
        <v>23</v>
      </c>
      <c r="C413" s="30">
        <v>9.0</v>
      </c>
      <c r="D413" s="50" t="s">
        <v>47</v>
      </c>
      <c r="E413" s="149">
        <v>179592.56</v>
      </c>
      <c r="F413" s="31" t="s">
        <v>46</v>
      </c>
      <c r="G413" s="50"/>
    </row>
    <row r="414" ht="15.75" customHeight="1">
      <c r="A414" s="30" t="s">
        <v>78</v>
      </c>
      <c r="B414" s="30" t="s">
        <v>23</v>
      </c>
      <c r="C414" s="30">
        <v>10.0</v>
      </c>
      <c r="D414" s="50" t="s">
        <v>47</v>
      </c>
      <c r="E414" s="149">
        <v>179177.52</v>
      </c>
      <c r="F414" s="31" t="s">
        <v>46</v>
      </c>
      <c r="G414" s="50"/>
    </row>
    <row r="415" ht="15.75" customHeight="1">
      <c r="A415" s="30" t="s">
        <v>80</v>
      </c>
      <c r="B415" s="30" t="s">
        <v>23</v>
      </c>
      <c r="C415" s="30">
        <v>1.0</v>
      </c>
      <c r="D415" s="50" t="s">
        <v>781</v>
      </c>
      <c r="E415" s="149">
        <v>200000.0</v>
      </c>
      <c r="F415" s="31" t="s">
        <v>123</v>
      </c>
      <c r="G415" s="50"/>
    </row>
    <row r="416" ht="15.75" customHeight="1">
      <c r="A416" s="30" t="s">
        <v>80</v>
      </c>
      <c r="B416" s="30" t="s">
        <v>23</v>
      </c>
      <c r="C416" s="30">
        <v>2.0</v>
      </c>
      <c r="D416" s="50" t="s">
        <v>773</v>
      </c>
      <c r="E416" s="149">
        <v>199890.14</v>
      </c>
      <c r="F416" s="31" t="s">
        <v>123</v>
      </c>
      <c r="G416" s="50"/>
    </row>
    <row r="417" ht="15.75" customHeight="1">
      <c r="A417" s="30" t="s">
        <v>80</v>
      </c>
      <c r="B417" s="30" t="s">
        <v>23</v>
      </c>
      <c r="C417" s="30">
        <v>3.0</v>
      </c>
      <c r="D417" s="50" t="s">
        <v>773</v>
      </c>
      <c r="E417" s="149">
        <v>199890.14</v>
      </c>
      <c r="F417" s="31" t="s">
        <v>123</v>
      </c>
      <c r="G417" s="50"/>
    </row>
    <row r="418" ht="15.75" customHeight="1">
      <c r="A418" s="30" t="s">
        <v>80</v>
      </c>
      <c r="B418" s="30" t="s">
        <v>23</v>
      </c>
      <c r="C418" s="30">
        <v>4.0</v>
      </c>
      <c r="D418" s="50" t="s">
        <v>749</v>
      </c>
      <c r="E418" s="149">
        <v>81495.39</v>
      </c>
      <c r="F418" s="31" t="s">
        <v>52</v>
      </c>
      <c r="G418" s="50"/>
    </row>
    <row r="419" ht="15.75" customHeight="1">
      <c r="A419" s="30" t="s">
        <v>80</v>
      </c>
      <c r="B419" s="30" t="s">
        <v>23</v>
      </c>
      <c r="C419" s="30">
        <v>5.0</v>
      </c>
      <c r="D419" s="50" t="s">
        <v>47</v>
      </c>
      <c r="E419" s="149">
        <v>150259.0</v>
      </c>
      <c r="F419" s="31" t="s">
        <v>46</v>
      </c>
      <c r="G419" s="50"/>
    </row>
    <row r="420" ht="15.75" customHeight="1">
      <c r="A420" s="30" t="s">
        <v>80</v>
      </c>
      <c r="B420" s="30" t="s">
        <v>23</v>
      </c>
      <c r="C420" s="30">
        <v>6.0</v>
      </c>
      <c r="D420" s="50" t="s">
        <v>765</v>
      </c>
      <c r="E420" s="149">
        <v>152145.0</v>
      </c>
      <c r="F420" s="31" t="s">
        <v>93</v>
      </c>
      <c r="G420" s="50"/>
    </row>
    <row r="421" ht="15.75" customHeight="1">
      <c r="A421" s="30" t="s">
        <v>80</v>
      </c>
      <c r="B421" s="30" t="s">
        <v>23</v>
      </c>
      <c r="C421" s="30">
        <v>7.0</v>
      </c>
      <c r="D421" s="50" t="s">
        <v>47</v>
      </c>
      <c r="E421" s="149">
        <v>150623.0</v>
      </c>
      <c r="F421" s="31" t="s">
        <v>46</v>
      </c>
      <c r="G421" s="50"/>
    </row>
    <row r="422" ht="15.75" customHeight="1">
      <c r="A422" s="30" t="s">
        <v>80</v>
      </c>
      <c r="B422" s="30" t="s">
        <v>23</v>
      </c>
      <c r="C422" s="30">
        <v>8.0</v>
      </c>
      <c r="D422" s="50" t="s">
        <v>782</v>
      </c>
      <c r="E422" s="149">
        <v>172992.66</v>
      </c>
      <c r="F422" s="31" t="s">
        <v>70</v>
      </c>
      <c r="G422" s="50"/>
    </row>
    <row r="423" ht="15.75" customHeight="1">
      <c r="A423" s="30" t="s">
        <v>80</v>
      </c>
      <c r="B423" s="30" t="s">
        <v>23</v>
      </c>
      <c r="C423" s="30">
        <v>9.0</v>
      </c>
      <c r="D423" s="50" t="s">
        <v>777</v>
      </c>
      <c r="E423" s="149">
        <v>173903.21</v>
      </c>
      <c r="F423" s="31" t="s">
        <v>90</v>
      </c>
      <c r="G423" s="50"/>
    </row>
    <row r="424" ht="15.75" customHeight="1">
      <c r="A424" s="30" t="s">
        <v>83</v>
      </c>
      <c r="B424" s="30" t="s">
        <v>23</v>
      </c>
      <c r="C424" s="30">
        <v>1.0</v>
      </c>
      <c r="D424" s="50" t="s">
        <v>764</v>
      </c>
      <c r="E424" s="149">
        <v>200000.0</v>
      </c>
      <c r="F424" s="31" t="s">
        <v>123</v>
      </c>
      <c r="G424" s="50"/>
    </row>
    <row r="425" ht="15.75" customHeight="1">
      <c r="A425" s="30" t="s">
        <v>83</v>
      </c>
      <c r="B425" s="30" t="s">
        <v>23</v>
      </c>
      <c r="C425" s="30">
        <v>2.0</v>
      </c>
      <c r="D425" s="50" t="s">
        <v>783</v>
      </c>
      <c r="E425" s="149">
        <v>199558.04</v>
      </c>
      <c r="F425" s="31" t="s">
        <v>111</v>
      </c>
      <c r="G425" s="50"/>
    </row>
    <row r="426" ht="15.75" customHeight="1">
      <c r="A426" s="30" t="s">
        <v>83</v>
      </c>
      <c r="B426" s="30" t="s">
        <v>23</v>
      </c>
      <c r="C426" s="30">
        <v>3.0</v>
      </c>
      <c r="D426" s="50" t="s">
        <v>733</v>
      </c>
      <c r="E426" s="149">
        <v>192363.45</v>
      </c>
      <c r="F426" s="31" t="s">
        <v>108</v>
      </c>
      <c r="G426" s="50"/>
    </row>
    <row r="427" ht="15.75" customHeight="1">
      <c r="A427" s="30" t="s">
        <v>83</v>
      </c>
      <c r="B427" s="30" t="s">
        <v>23</v>
      </c>
      <c r="C427" s="30">
        <v>4.0</v>
      </c>
      <c r="D427" s="50" t="s">
        <v>47</v>
      </c>
      <c r="E427" s="149">
        <v>199590.65</v>
      </c>
      <c r="F427" s="31" t="s">
        <v>46</v>
      </c>
      <c r="G427" s="50"/>
    </row>
    <row r="428" ht="15.75" customHeight="1">
      <c r="A428" s="30" t="s">
        <v>83</v>
      </c>
      <c r="B428" s="30" t="s">
        <v>23</v>
      </c>
      <c r="C428" s="30">
        <v>5.0</v>
      </c>
      <c r="D428" s="50" t="s">
        <v>47</v>
      </c>
      <c r="E428" s="149">
        <v>199186.36</v>
      </c>
      <c r="F428" s="31" t="s">
        <v>46</v>
      </c>
      <c r="G428" s="50"/>
    </row>
    <row r="429" ht="15.75" customHeight="1">
      <c r="A429" s="30" t="s">
        <v>83</v>
      </c>
      <c r="B429" s="30" t="s">
        <v>23</v>
      </c>
      <c r="C429" s="30">
        <v>6.0</v>
      </c>
      <c r="D429" s="50" t="s">
        <v>47</v>
      </c>
      <c r="E429" s="149">
        <v>199524.49</v>
      </c>
      <c r="F429" s="31" t="s">
        <v>46</v>
      </c>
      <c r="G429" s="50"/>
    </row>
    <row r="430" ht="15.75" customHeight="1">
      <c r="A430" s="30" t="s">
        <v>83</v>
      </c>
      <c r="B430" s="30" t="s">
        <v>23</v>
      </c>
      <c r="C430" s="30">
        <v>7.0</v>
      </c>
      <c r="D430" s="50" t="s">
        <v>736</v>
      </c>
      <c r="E430" s="149">
        <v>114121.73</v>
      </c>
      <c r="F430" s="31" t="s">
        <v>52</v>
      </c>
      <c r="G430" s="50"/>
    </row>
    <row r="431" ht="15.75" customHeight="1">
      <c r="A431" s="30" t="s">
        <v>83</v>
      </c>
      <c r="B431" s="30" t="s">
        <v>23</v>
      </c>
      <c r="C431" s="30">
        <v>8.0</v>
      </c>
      <c r="D431" s="50" t="s">
        <v>733</v>
      </c>
      <c r="E431" s="149">
        <v>163655.21</v>
      </c>
      <c r="F431" s="31" t="s">
        <v>108</v>
      </c>
      <c r="G431" s="50"/>
    </row>
    <row r="432" ht="15.75" customHeight="1">
      <c r="A432" s="135" t="s">
        <v>83</v>
      </c>
      <c r="B432" s="135" t="s">
        <v>23</v>
      </c>
      <c r="C432" s="135">
        <v>9.0</v>
      </c>
      <c r="D432" s="63" t="s">
        <v>749</v>
      </c>
      <c r="E432" s="150">
        <v>176841.97</v>
      </c>
      <c r="F432" s="137" t="s">
        <v>52</v>
      </c>
      <c r="G432" s="50"/>
    </row>
    <row r="433" ht="15.75" customHeight="1">
      <c r="A433" s="54" t="s">
        <v>17</v>
      </c>
      <c r="B433" s="54" t="s">
        <v>27</v>
      </c>
      <c r="C433" s="54">
        <v>1.0</v>
      </c>
      <c r="D433" s="52" t="s">
        <v>47</v>
      </c>
      <c r="E433" s="151">
        <v>115529.79</v>
      </c>
      <c r="F433" s="146" t="s">
        <v>46</v>
      </c>
      <c r="G433" s="51" t="s">
        <v>16</v>
      </c>
    </row>
    <row r="434" ht="15.75" customHeight="1">
      <c r="A434" s="54" t="s">
        <v>17</v>
      </c>
      <c r="B434" s="54" t="s">
        <v>27</v>
      </c>
      <c r="C434" s="54">
        <v>2.0</v>
      </c>
      <c r="D434" s="52" t="s">
        <v>47</v>
      </c>
      <c r="E434" s="151">
        <v>109370.8</v>
      </c>
      <c r="F434" s="146" t="s">
        <v>46</v>
      </c>
      <c r="G434" s="51" t="s">
        <v>16</v>
      </c>
    </row>
    <row r="435" ht="15.75" customHeight="1">
      <c r="A435" s="54" t="s">
        <v>17</v>
      </c>
      <c r="B435" s="54" t="s">
        <v>27</v>
      </c>
      <c r="C435" s="54">
        <v>3.0</v>
      </c>
      <c r="D435" s="52" t="s">
        <v>47</v>
      </c>
      <c r="E435" s="151">
        <v>109870.99</v>
      </c>
      <c r="F435" s="146" t="s">
        <v>46</v>
      </c>
      <c r="G435" s="51" t="s">
        <v>16</v>
      </c>
    </row>
    <row r="436" ht="15.75" customHeight="1">
      <c r="A436" s="54" t="s">
        <v>17</v>
      </c>
      <c r="B436" s="54" t="s">
        <v>27</v>
      </c>
      <c r="C436" s="54">
        <v>4.0</v>
      </c>
      <c r="D436" s="52" t="s">
        <v>47</v>
      </c>
      <c r="E436" s="151">
        <v>178421.0</v>
      </c>
      <c r="F436" s="146" t="s">
        <v>46</v>
      </c>
      <c r="G436" s="51" t="s">
        <v>5</v>
      </c>
      <c r="H436" s="52" t="s">
        <v>784</v>
      </c>
    </row>
    <row r="437" ht="15.75" customHeight="1">
      <c r="A437" s="54" t="s">
        <v>17</v>
      </c>
      <c r="B437" s="54" t="s">
        <v>27</v>
      </c>
      <c r="C437" s="54">
        <v>5.0</v>
      </c>
      <c r="D437" s="52" t="s">
        <v>749</v>
      </c>
      <c r="E437" s="151">
        <v>197569.99</v>
      </c>
      <c r="F437" s="146" t="s">
        <v>52</v>
      </c>
      <c r="G437" s="51" t="s">
        <v>16</v>
      </c>
    </row>
    <row r="438" ht="15.75" customHeight="1">
      <c r="A438" s="54" t="s">
        <v>17</v>
      </c>
      <c r="B438" s="54" t="s">
        <v>27</v>
      </c>
      <c r="C438" s="54">
        <v>6.0</v>
      </c>
      <c r="D438" s="52" t="s">
        <v>749</v>
      </c>
      <c r="E438" s="151">
        <v>197669.17</v>
      </c>
      <c r="F438" s="146" t="s">
        <v>52</v>
      </c>
      <c r="G438" s="51" t="s">
        <v>16</v>
      </c>
    </row>
    <row r="439" ht="15.75" customHeight="1">
      <c r="A439" s="54" t="s">
        <v>17</v>
      </c>
      <c r="B439" s="54" t="s">
        <v>27</v>
      </c>
      <c r="C439" s="54">
        <v>7.0</v>
      </c>
      <c r="D439" s="52" t="s">
        <v>749</v>
      </c>
      <c r="E439" s="151">
        <v>198102.54</v>
      </c>
      <c r="F439" s="146" t="s">
        <v>52</v>
      </c>
      <c r="G439" s="51" t="s">
        <v>16</v>
      </c>
    </row>
    <row r="440" ht="15.75" customHeight="1">
      <c r="A440" s="54" t="s">
        <v>17</v>
      </c>
      <c r="B440" s="54" t="s">
        <v>27</v>
      </c>
      <c r="C440" s="54">
        <v>8.0</v>
      </c>
      <c r="D440" s="52" t="s">
        <v>749</v>
      </c>
      <c r="E440" s="151">
        <v>198140.04</v>
      </c>
      <c r="F440" s="146" t="s">
        <v>52</v>
      </c>
      <c r="G440" s="51" t="s">
        <v>16</v>
      </c>
    </row>
    <row r="441" ht="15.75" customHeight="1">
      <c r="A441" s="54" t="s">
        <v>83</v>
      </c>
      <c r="B441" s="54" t="s">
        <v>27</v>
      </c>
      <c r="C441" s="54">
        <v>1.0</v>
      </c>
      <c r="D441" s="52" t="s">
        <v>733</v>
      </c>
      <c r="E441" s="151">
        <v>198655.29</v>
      </c>
      <c r="F441" s="146" t="s">
        <v>108</v>
      </c>
      <c r="G441" s="51" t="s">
        <v>16</v>
      </c>
    </row>
    <row r="442" ht="15.75" customHeight="1">
      <c r="A442" s="54" t="s">
        <v>83</v>
      </c>
      <c r="B442" s="54" t="s">
        <v>27</v>
      </c>
      <c r="C442" s="54">
        <v>2.0</v>
      </c>
      <c r="D442" s="52" t="s">
        <v>47</v>
      </c>
      <c r="E442" s="151">
        <v>199161.36</v>
      </c>
      <c r="F442" s="146" t="s">
        <v>46</v>
      </c>
      <c r="G442" s="51" t="s">
        <v>16</v>
      </c>
    </row>
    <row r="443" ht="15.75" customHeight="1">
      <c r="A443" s="54" t="s">
        <v>83</v>
      </c>
      <c r="B443" s="54" t="s">
        <v>27</v>
      </c>
      <c r="C443" s="54">
        <v>3.0</v>
      </c>
      <c r="D443" s="52" t="s">
        <v>47</v>
      </c>
      <c r="E443" s="151">
        <v>199112.18</v>
      </c>
      <c r="F443" s="146" t="s">
        <v>46</v>
      </c>
      <c r="G443" s="51" t="s">
        <v>16</v>
      </c>
    </row>
    <row r="444" ht="15.75" customHeight="1">
      <c r="A444" s="54" t="s">
        <v>83</v>
      </c>
      <c r="B444" s="54" t="s">
        <v>27</v>
      </c>
      <c r="C444" s="54">
        <v>4.0</v>
      </c>
      <c r="D444" s="52" t="s">
        <v>47</v>
      </c>
      <c r="E444" s="151">
        <v>198179.97</v>
      </c>
      <c r="F444" s="146" t="s">
        <v>46</v>
      </c>
      <c r="G444" s="51" t="s">
        <v>16</v>
      </c>
    </row>
    <row r="445" ht="15.75" customHeight="1">
      <c r="A445" s="54" t="s">
        <v>83</v>
      </c>
      <c r="B445" s="54" t="s">
        <v>27</v>
      </c>
      <c r="C445" s="54">
        <v>5.0</v>
      </c>
      <c r="D445" s="52" t="s">
        <v>733</v>
      </c>
      <c r="E445" s="151">
        <v>198788.7</v>
      </c>
      <c r="F445" s="146" t="s">
        <v>108</v>
      </c>
      <c r="G445" s="51" t="s">
        <v>16</v>
      </c>
    </row>
    <row r="446" ht="15.75" customHeight="1">
      <c r="A446" s="54" t="s">
        <v>83</v>
      </c>
      <c r="B446" s="54" t="s">
        <v>27</v>
      </c>
      <c r="C446" s="54">
        <v>6.0</v>
      </c>
      <c r="D446" s="52" t="s">
        <v>733</v>
      </c>
      <c r="E446" s="151">
        <v>198529.18</v>
      </c>
      <c r="F446" s="146" t="s">
        <v>108</v>
      </c>
      <c r="G446" s="51" t="s">
        <v>16</v>
      </c>
    </row>
    <row r="447" ht="15.75" customHeight="1">
      <c r="A447" s="54" t="s">
        <v>80</v>
      </c>
      <c r="B447" s="54" t="s">
        <v>27</v>
      </c>
      <c r="C447" s="54">
        <v>1.0</v>
      </c>
      <c r="D447" s="52" t="s">
        <v>771</v>
      </c>
      <c r="E447" s="151">
        <v>175315.0</v>
      </c>
      <c r="F447" s="146" t="s">
        <v>61</v>
      </c>
      <c r="G447" s="51" t="s">
        <v>16</v>
      </c>
    </row>
    <row r="448" ht="15.75" customHeight="1">
      <c r="A448" s="54" t="s">
        <v>80</v>
      </c>
      <c r="B448" s="54" t="s">
        <v>27</v>
      </c>
      <c r="C448" s="54">
        <v>2.0</v>
      </c>
      <c r="D448" s="52" t="s">
        <v>771</v>
      </c>
      <c r="E448" s="151">
        <v>177353.24</v>
      </c>
      <c r="F448" s="146" t="s">
        <v>61</v>
      </c>
      <c r="G448" s="51" t="s">
        <v>16</v>
      </c>
    </row>
    <row r="449" ht="15.75" customHeight="1">
      <c r="A449" s="54" t="s">
        <v>80</v>
      </c>
      <c r="B449" s="54" t="s">
        <v>27</v>
      </c>
      <c r="C449" s="54">
        <v>3.0</v>
      </c>
      <c r="D449" s="52" t="s">
        <v>47</v>
      </c>
      <c r="E449" s="151">
        <v>198853.79</v>
      </c>
      <c r="F449" s="146" t="s">
        <v>46</v>
      </c>
      <c r="G449" s="51" t="s">
        <v>16</v>
      </c>
    </row>
    <row r="450" ht="15.75" customHeight="1">
      <c r="A450" s="54" t="s">
        <v>80</v>
      </c>
      <c r="B450" s="54" t="s">
        <v>27</v>
      </c>
      <c r="C450" s="54">
        <v>4.0</v>
      </c>
      <c r="D450" s="52" t="s">
        <v>785</v>
      </c>
      <c r="E450" s="151">
        <v>197784.8</v>
      </c>
      <c r="F450" s="146" t="s">
        <v>108</v>
      </c>
      <c r="G450" s="51" t="s">
        <v>16</v>
      </c>
    </row>
    <row r="451" ht="15.75" customHeight="1">
      <c r="A451" s="54" t="s">
        <v>80</v>
      </c>
      <c r="B451" s="54" t="s">
        <v>27</v>
      </c>
      <c r="C451" s="54">
        <v>5.0</v>
      </c>
      <c r="D451" s="8" t="s">
        <v>65</v>
      </c>
      <c r="E451" s="151">
        <v>196594.13</v>
      </c>
      <c r="F451" s="146" t="s">
        <v>64</v>
      </c>
      <c r="G451" s="51" t="s">
        <v>5</v>
      </c>
      <c r="H451" s="52" t="s">
        <v>786</v>
      </c>
    </row>
    <row r="452" ht="15.75" customHeight="1">
      <c r="A452" s="54" t="s">
        <v>80</v>
      </c>
      <c r="B452" s="54" t="s">
        <v>27</v>
      </c>
      <c r="C452" s="54">
        <v>6.0</v>
      </c>
      <c r="D452" s="52" t="s">
        <v>47</v>
      </c>
      <c r="E452" s="151">
        <v>199151.54</v>
      </c>
      <c r="F452" s="146" t="s">
        <v>46</v>
      </c>
      <c r="G452" s="51" t="s">
        <v>16</v>
      </c>
    </row>
    <row r="453" ht="15.75" customHeight="1">
      <c r="A453" s="54" t="s">
        <v>80</v>
      </c>
      <c r="B453" s="54" t="s">
        <v>27</v>
      </c>
      <c r="C453" s="54">
        <v>7.0</v>
      </c>
      <c r="D453" s="52" t="s">
        <v>780</v>
      </c>
      <c r="E453" s="151">
        <v>179117.62</v>
      </c>
      <c r="F453" s="146" t="s">
        <v>96</v>
      </c>
      <c r="G453" s="51" t="s">
        <v>16</v>
      </c>
    </row>
    <row r="454" ht="15.75" customHeight="1">
      <c r="A454" s="54" t="s">
        <v>80</v>
      </c>
      <c r="B454" s="54" t="s">
        <v>27</v>
      </c>
      <c r="C454" s="54">
        <v>8.0</v>
      </c>
      <c r="D454" s="52" t="s">
        <v>765</v>
      </c>
      <c r="E454" s="151">
        <v>175818.96</v>
      </c>
      <c r="F454" s="146" t="s">
        <v>93</v>
      </c>
      <c r="G454" s="51" t="s">
        <v>16</v>
      </c>
    </row>
    <row r="455" ht="15.75" customHeight="1">
      <c r="A455" s="54" t="s">
        <v>80</v>
      </c>
      <c r="B455" s="54" t="s">
        <v>27</v>
      </c>
      <c r="C455" s="54">
        <v>9.0</v>
      </c>
      <c r="D455" s="52" t="s">
        <v>739</v>
      </c>
      <c r="E455" s="151">
        <v>175818.82</v>
      </c>
      <c r="F455" s="146" t="s">
        <v>55</v>
      </c>
      <c r="G455" s="51" t="s">
        <v>16</v>
      </c>
    </row>
    <row r="456" ht="15.75" customHeight="1">
      <c r="A456" s="54" t="s">
        <v>80</v>
      </c>
      <c r="B456" s="54" t="s">
        <v>27</v>
      </c>
      <c r="C456" s="54">
        <v>10.0</v>
      </c>
      <c r="D456" s="52" t="s">
        <v>782</v>
      </c>
      <c r="E456" s="151">
        <v>197206.3</v>
      </c>
      <c r="F456" s="146" t="s">
        <v>70</v>
      </c>
      <c r="G456" s="51" t="s">
        <v>16</v>
      </c>
    </row>
    <row r="457" ht="15.75" customHeight="1">
      <c r="A457" s="54" t="s">
        <v>36</v>
      </c>
      <c r="B457" s="54" t="s">
        <v>27</v>
      </c>
      <c r="C457" s="54">
        <v>1.0</v>
      </c>
      <c r="D457" s="52" t="s">
        <v>737</v>
      </c>
      <c r="E457" s="151">
        <v>108847.33</v>
      </c>
      <c r="F457" s="146" t="s">
        <v>28</v>
      </c>
      <c r="G457" s="51" t="s">
        <v>16</v>
      </c>
    </row>
    <row r="458" ht="15.75" customHeight="1">
      <c r="A458" s="54" t="s">
        <v>6</v>
      </c>
      <c r="B458" s="54" t="s">
        <v>27</v>
      </c>
      <c r="C458" s="54">
        <v>1.0</v>
      </c>
      <c r="D458" s="52" t="s">
        <v>737</v>
      </c>
      <c r="E458" s="151">
        <v>178409.0</v>
      </c>
      <c r="F458" s="146" t="s">
        <v>28</v>
      </c>
      <c r="G458" s="51" t="s">
        <v>5</v>
      </c>
      <c r="H458" s="52" t="s">
        <v>784</v>
      </c>
    </row>
    <row r="459" ht="15.75" customHeight="1">
      <c r="A459" s="54" t="s">
        <v>26</v>
      </c>
      <c r="B459" s="54" t="s">
        <v>27</v>
      </c>
      <c r="C459" s="54">
        <v>1.0</v>
      </c>
      <c r="D459" s="52" t="s">
        <v>47</v>
      </c>
      <c r="E459" s="151">
        <v>115619.88</v>
      </c>
      <c r="F459" s="146" t="s">
        <v>46</v>
      </c>
      <c r="G459" s="51" t="s">
        <v>16</v>
      </c>
    </row>
    <row r="460" ht="15.75" customHeight="1">
      <c r="A460" s="54" t="s">
        <v>26</v>
      </c>
      <c r="B460" s="54" t="s">
        <v>27</v>
      </c>
      <c r="C460" s="54">
        <v>2.0</v>
      </c>
      <c r="D460" s="52" t="s">
        <v>47</v>
      </c>
      <c r="E460" s="151">
        <v>119930.03</v>
      </c>
      <c r="F460" s="146" t="s">
        <v>46</v>
      </c>
      <c r="G460" s="51" t="s">
        <v>16</v>
      </c>
    </row>
    <row r="461" ht="15.75" customHeight="1">
      <c r="A461" s="54" t="s">
        <v>26</v>
      </c>
      <c r="B461" s="54" t="s">
        <v>27</v>
      </c>
      <c r="C461" s="54">
        <v>3.0</v>
      </c>
      <c r="D461" s="152" t="s">
        <v>102</v>
      </c>
      <c r="E461" s="151">
        <v>124800.51</v>
      </c>
      <c r="F461" s="146" t="s">
        <v>102</v>
      </c>
      <c r="G461" s="51" t="s">
        <v>16</v>
      </c>
    </row>
    <row r="462" ht="15.75" customHeight="1">
      <c r="A462" s="54" t="s">
        <v>22</v>
      </c>
      <c r="B462" s="54" t="s">
        <v>27</v>
      </c>
      <c r="C462" s="54">
        <v>1.0</v>
      </c>
      <c r="D462" s="52" t="s">
        <v>733</v>
      </c>
      <c r="E462" s="151">
        <v>115703.9</v>
      </c>
      <c r="F462" s="146" t="s">
        <v>108</v>
      </c>
      <c r="G462" s="51" t="s">
        <v>16</v>
      </c>
    </row>
    <row r="463" ht="15.75" customHeight="1">
      <c r="A463" s="54" t="s">
        <v>26</v>
      </c>
      <c r="B463" s="54" t="s">
        <v>27</v>
      </c>
      <c r="C463" s="54">
        <v>1.0</v>
      </c>
      <c r="D463" s="52" t="s">
        <v>733</v>
      </c>
      <c r="E463" s="151">
        <v>117828.87</v>
      </c>
      <c r="F463" s="146" t="s">
        <v>108</v>
      </c>
      <c r="G463" s="51" t="s">
        <v>16</v>
      </c>
    </row>
    <row r="464" ht="15.75" customHeight="1">
      <c r="A464" s="54" t="s">
        <v>26</v>
      </c>
      <c r="B464" s="54" t="s">
        <v>27</v>
      </c>
      <c r="C464" s="54">
        <v>2.0</v>
      </c>
      <c r="D464" s="52" t="s">
        <v>737</v>
      </c>
      <c r="E464" s="151">
        <v>108847.33</v>
      </c>
      <c r="F464" s="146" t="s">
        <v>28</v>
      </c>
      <c r="G464" s="51" t="s">
        <v>16</v>
      </c>
    </row>
    <row r="465" ht="15.75" customHeight="1">
      <c r="A465" s="54" t="s">
        <v>36</v>
      </c>
      <c r="B465" s="54" t="s">
        <v>27</v>
      </c>
      <c r="C465" s="54">
        <v>1.0</v>
      </c>
      <c r="D465" s="52" t="s">
        <v>768</v>
      </c>
      <c r="E465" s="151">
        <v>107415.7</v>
      </c>
      <c r="F465" s="146" t="s">
        <v>96</v>
      </c>
      <c r="G465" s="51" t="s">
        <v>16</v>
      </c>
    </row>
    <row r="466" ht="15.75" customHeight="1">
      <c r="A466" s="54" t="s">
        <v>36</v>
      </c>
      <c r="B466" s="54" t="s">
        <v>27</v>
      </c>
      <c r="C466" s="54">
        <v>2.0</v>
      </c>
      <c r="D466" s="52" t="s">
        <v>730</v>
      </c>
      <c r="E466" s="151">
        <v>104114.84</v>
      </c>
      <c r="F466" s="146" t="s">
        <v>81</v>
      </c>
      <c r="G466" s="51" t="s">
        <v>16</v>
      </c>
    </row>
    <row r="467" ht="15.75" customHeight="1">
      <c r="A467" s="54" t="s">
        <v>22</v>
      </c>
      <c r="B467" s="54" t="s">
        <v>27</v>
      </c>
      <c r="C467" s="54">
        <v>2.0</v>
      </c>
      <c r="D467" s="52" t="s">
        <v>737</v>
      </c>
      <c r="E467" s="151">
        <v>178483.0</v>
      </c>
      <c r="F467" s="146" t="s">
        <v>28</v>
      </c>
      <c r="G467" s="51" t="s">
        <v>5</v>
      </c>
      <c r="H467" s="52" t="s">
        <v>784</v>
      </c>
    </row>
    <row r="468" ht="15.75" customHeight="1">
      <c r="A468" s="54" t="s">
        <v>36</v>
      </c>
      <c r="B468" s="54" t="s">
        <v>27</v>
      </c>
      <c r="C468" s="54">
        <v>3.0</v>
      </c>
      <c r="D468" s="52" t="s">
        <v>787</v>
      </c>
      <c r="E468" s="151">
        <v>115517.88</v>
      </c>
      <c r="F468" s="146" t="s">
        <v>120</v>
      </c>
      <c r="G468" s="51" t="s">
        <v>16</v>
      </c>
    </row>
    <row r="469" ht="15.75" customHeight="1">
      <c r="A469" s="54" t="s">
        <v>22</v>
      </c>
      <c r="B469" s="54" t="s">
        <v>27</v>
      </c>
      <c r="C469" s="54">
        <v>1.0</v>
      </c>
      <c r="D469" s="52" t="s">
        <v>733</v>
      </c>
      <c r="E469" s="151">
        <v>191184.49</v>
      </c>
      <c r="F469" s="146" t="s">
        <v>108</v>
      </c>
      <c r="G469" s="51" t="s">
        <v>16</v>
      </c>
    </row>
    <row r="470" ht="15.75" customHeight="1">
      <c r="A470" s="54" t="s">
        <v>22</v>
      </c>
      <c r="B470" s="54" t="s">
        <v>27</v>
      </c>
      <c r="C470" s="54">
        <v>2.0</v>
      </c>
      <c r="D470" s="52" t="s">
        <v>47</v>
      </c>
      <c r="E470" s="151">
        <v>113696.49</v>
      </c>
      <c r="F470" s="146" t="s">
        <v>46</v>
      </c>
      <c r="G470" s="51" t="s">
        <v>16</v>
      </c>
    </row>
    <row r="471" ht="15.75" customHeight="1">
      <c r="A471" s="54" t="s">
        <v>22</v>
      </c>
      <c r="B471" s="54" t="s">
        <v>27</v>
      </c>
      <c r="C471" s="54">
        <v>3.0</v>
      </c>
      <c r="D471" s="52" t="s">
        <v>47</v>
      </c>
      <c r="E471" s="151">
        <v>113534.73</v>
      </c>
      <c r="F471" s="146" t="s">
        <v>46</v>
      </c>
      <c r="G471" s="51" t="s">
        <v>16</v>
      </c>
    </row>
    <row r="472" ht="15.75" customHeight="1">
      <c r="A472" s="54" t="s">
        <v>22</v>
      </c>
      <c r="B472" s="54" t="s">
        <v>27</v>
      </c>
      <c r="C472" s="54">
        <v>4.0</v>
      </c>
      <c r="D472" s="52" t="s">
        <v>737</v>
      </c>
      <c r="E472" s="151">
        <v>125810.72</v>
      </c>
      <c r="F472" s="146" t="s">
        <v>28</v>
      </c>
      <c r="G472" s="51" t="s">
        <v>16</v>
      </c>
    </row>
    <row r="473" ht="15.75" customHeight="1">
      <c r="A473" s="54" t="s">
        <v>22</v>
      </c>
      <c r="B473" s="54" t="s">
        <v>27</v>
      </c>
      <c r="C473" s="54">
        <v>5.0</v>
      </c>
      <c r="D473" s="52" t="s">
        <v>47</v>
      </c>
      <c r="E473" s="151">
        <v>113573.67</v>
      </c>
      <c r="F473" s="146" t="s">
        <v>46</v>
      </c>
      <c r="G473" s="51" t="s">
        <v>16</v>
      </c>
    </row>
    <row r="474" ht="15.75" customHeight="1">
      <c r="A474" s="54" t="s">
        <v>78</v>
      </c>
      <c r="B474" s="54" t="s">
        <v>27</v>
      </c>
      <c r="C474" s="54">
        <v>1.0</v>
      </c>
      <c r="D474" s="52" t="s">
        <v>733</v>
      </c>
      <c r="E474" s="151">
        <v>146118.52</v>
      </c>
      <c r="F474" s="146" t="s">
        <v>108</v>
      </c>
      <c r="G474" s="51" t="s">
        <v>16</v>
      </c>
    </row>
    <row r="475" ht="15.75" customHeight="1">
      <c r="A475" s="54" t="s">
        <v>78</v>
      </c>
      <c r="B475" s="54" t="s">
        <v>27</v>
      </c>
      <c r="C475" s="54">
        <v>2.0</v>
      </c>
      <c r="D475" s="52" t="s">
        <v>47</v>
      </c>
      <c r="E475" s="151">
        <v>193168.5</v>
      </c>
      <c r="F475" s="146" t="s">
        <v>46</v>
      </c>
      <c r="G475" s="51" t="s">
        <v>16</v>
      </c>
    </row>
    <row r="476" ht="15.75" customHeight="1">
      <c r="A476" s="54" t="s">
        <v>78</v>
      </c>
      <c r="B476" s="54" t="s">
        <v>27</v>
      </c>
      <c r="C476" s="54">
        <v>3.0</v>
      </c>
      <c r="D476" s="52" t="s">
        <v>47</v>
      </c>
      <c r="E476" s="151">
        <v>192250.85</v>
      </c>
      <c r="F476" s="146" t="s">
        <v>46</v>
      </c>
      <c r="G476" s="51" t="s">
        <v>16</v>
      </c>
    </row>
    <row r="477" ht="15.75" customHeight="1">
      <c r="A477" s="54" t="s">
        <v>78</v>
      </c>
      <c r="B477" s="54" t="s">
        <v>27</v>
      </c>
      <c r="C477" s="54">
        <v>4.0</v>
      </c>
      <c r="D477" s="52" t="s">
        <v>47</v>
      </c>
      <c r="E477" s="151">
        <v>190545.01</v>
      </c>
      <c r="F477" s="146" t="s">
        <v>46</v>
      </c>
      <c r="G477" s="51" t="s">
        <v>16</v>
      </c>
    </row>
    <row r="478" ht="15.75" customHeight="1">
      <c r="A478" s="54" t="s">
        <v>78</v>
      </c>
      <c r="B478" s="54" t="s">
        <v>27</v>
      </c>
      <c r="C478" s="54">
        <v>5.0</v>
      </c>
      <c r="D478" s="52" t="s">
        <v>47</v>
      </c>
      <c r="E478" s="151">
        <v>131014.29</v>
      </c>
      <c r="F478" s="146" t="s">
        <v>46</v>
      </c>
      <c r="G478" s="51" t="s">
        <v>16</v>
      </c>
    </row>
    <row r="479" ht="15.75" customHeight="1">
      <c r="A479" s="54" t="s">
        <v>78</v>
      </c>
      <c r="B479" s="54" t="s">
        <v>27</v>
      </c>
      <c r="C479" s="54">
        <v>6.0</v>
      </c>
      <c r="D479" s="52" t="s">
        <v>102</v>
      </c>
      <c r="E479" s="151">
        <v>132724.63</v>
      </c>
      <c r="F479" s="146" t="s">
        <v>102</v>
      </c>
      <c r="G479" s="51" t="s">
        <v>16</v>
      </c>
    </row>
    <row r="480" ht="15.75" customHeight="1">
      <c r="A480" s="54" t="s">
        <v>78</v>
      </c>
      <c r="B480" s="54" t="s">
        <v>27</v>
      </c>
      <c r="C480" s="54">
        <v>7.0</v>
      </c>
      <c r="D480" s="52" t="s">
        <v>733</v>
      </c>
      <c r="E480" s="151">
        <v>143652.47</v>
      </c>
      <c r="F480" s="146" t="s">
        <v>108</v>
      </c>
      <c r="G480" s="51" t="s">
        <v>16</v>
      </c>
    </row>
    <row r="481" ht="15.75" customHeight="1">
      <c r="A481" s="54" t="s">
        <v>78</v>
      </c>
      <c r="B481" s="54" t="s">
        <v>27</v>
      </c>
      <c r="C481" s="54">
        <v>8.0</v>
      </c>
      <c r="D481" s="52" t="s">
        <v>47</v>
      </c>
      <c r="E481" s="151">
        <v>190308.86</v>
      </c>
      <c r="F481" s="146" t="s">
        <v>46</v>
      </c>
      <c r="G481" s="51" t="s">
        <v>16</v>
      </c>
    </row>
    <row r="482" ht="15.75" customHeight="1">
      <c r="A482" s="54" t="s">
        <v>78</v>
      </c>
      <c r="B482" s="54" t="s">
        <v>27</v>
      </c>
      <c r="C482" s="54">
        <v>9.0</v>
      </c>
      <c r="D482" s="52" t="s">
        <v>47</v>
      </c>
      <c r="E482" s="151">
        <v>189361.21</v>
      </c>
      <c r="F482" s="146" t="s">
        <v>46</v>
      </c>
      <c r="G482" s="51" t="s">
        <v>16</v>
      </c>
    </row>
    <row r="483" ht="15.75" customHeight="1">
      <c r="A483" s="54" t="s">
        <v>78</v>
      </c>
      <c r="B483" s="54" t="s">
        <v>27</v>
      </c>
      <c r="C483" s="54">
        <v>10.0</v>
      </c>
      <c r="D483" s="52" t="s">
        <v>47</v>
      </c>
      <c r="E483" s="151">
        <v>130901.3</v>
      </c>
      <c r="F483" s="146" t="s">
        <v>46</v>
      </c>
      <c r="G483" s="51" t="s">
        <v>16</v>
      </c>
    </row>
    <row r="484" ht="15.75" customHeight="1">
      <c r="A484" s="54" t="s">
        <v>26</v>
      </c>
      <c r="B484" s="54" t="s">
        <v>27</v>
      </c>
      <c r="C484" s="54">
        <v>1.0</v>
      </c>
      <c r="D484" s="52" t="s">
        <v>47</v>
      </c>
      <c r="E484" s="151">
        <v>113544.3</v>
      </c>
      <c r="F484" s="146" t="s">
        <v>46</v>
      </c>
      <c r="G484" s="51" t="s">
        <v>16</v>
      </c>
    </row>
    <row r="485" ht="15.75" customHeight="1">
      <c r="A485" s="54" t="s">
        <v>17</v>
      </c>
      <c r="B485" s="54" t="s">
        <v>27</v>
      </c>
      <c r="C485" s="54">
        <v>1.0</v>
      </c>
      <c r="D485" s="52" t="s">
        <v>749</v>
      </c>
      <c r="E485" s="151">
        <v>197835.76</v>
      </c>
      <c r="F485" s="146" t="s">
        <v>52</v>
      </c>
      <c r="G485" s="51" t="s">
        <v>16</v>
      </c>
    </row>
    <row r="486" ht="15.75" customHeight="1">
      <c r="A486" s="54" t="s">
        <v>36</v>
      </c>
      <c r="B486" s="54" t="s">
        <v>27</v>
      </c>
      <c r="C486" s="54">
        <v>1.0</v>
      </c>
      <c r="D486" s="52" t="s">
        <v>749</v>
      </c>
      <c r="E486" s="151">
        <v>98852.25</v>
      </c>
      <c r="F486" s="146" t="s">
        <v>52</v>
      </c>
      <c r="G486" s="51" t="s">
        <v>16</v>
      </c>
    </row>
    <row r="487" ht="15.75" customHeight="1">
      <c r="A487" s="54" t="s">
        <v>26</v>
      </c>
      <c r="B487" s="54" t="s">
        <v>27</v>
      </c>
      <c r="C487" s="54">
        <v>1.0</v>
      </c>
      <c r="D487" s="52" t="s">
        <v>739</v>
      </c>
      <c r="E487" s="151">
        <v>121364.37</v>
      </c>
      <c r="F487" s="146" t="s">
        <v>55</v>
      </c>
      <c r="G487" s="51" t="s">
        <v>16</v>
      </c>
    </row>
    <row r="488" ht="15.75" customHeight="1">
      <c r="A488" s="54" t="s">
        <v>26</v>
      </c>
      <c r="B488" s="54" t="s">
        <v>27</v>
      </c>
      <c r="C488" s="54">
        <v>2.0</v>
      </c>
      <c r="D488" s="52" t="s">
        <v>102</v>
      </c>
      <c r="E488" s="151">
        <v>121192.7</v>
      </c>
      <c r="F488" s="146" t="s">
        <v>102</v>
      </c>
      <c r="G488" s="51" t="s">
        <v>16</v>
      </c>
    </row>
    <row r="489" ht="15.75" customHeight="1">
      <c r="A489" s="54" t="s">
        <v>26</v>
      </c>
      <c r="B489" s="54" t="s">
        <v>27</v>
      </c>
      <c r="C489" s="54">
        <v>3.0</v>
      </c>
      <c r="D489" s="52" t="s">
        <v>47</v>
      </c>
      <c r="E489" s="151">
        <v>113265.55</v>
      </c>
      <c r="F489" s="146" t="s">
        <v>46</v>
      </c>
      <c r="G489" s="51" t="s">
        <v>16</v>
      </c>
    </row>
    <row r="490" ht="15.75" customHeight="1">
      <c r="A490" s="54" t="s">
        <v>75</v>
      </c>
      <c r="B490" s="54" t="s">
        <v>27</v>
      </c>
      <c r="C490" s="54">
        <v>1.0</v>
      </c>
      <c r="D490" s="52" t="s">
        <v>733</v>
      </c>
      <c r="E490" s="151">
        <v>197621.42</v>
      </c>
      <c r="F490" s="146" t="s">
        <v>108</v>
      </c>
      <c r="G490" s="51" t="s">
        <v>16</v>
      </c>
    </row>
    <row r="491" ht="15.75" customHeight="1">
      <c r="A491" s="54" t="s">
        <v>11</v>
      </c>
      <c r="B491" s="54" t="s">
        <v>27</v>
      </c>
      <c r="C491" s="54">
        <v>1.0</v>
      </c>
      <c r="D491" s="52" t="s">
        <v>749</v>
      </c>
      <c r="E491" s="151">
        <v>197662.12</v>
      </c>
      <c r="F491" s="146" t="s">
        <v>52</v>
      </c>
      <c r="G491" s="51" t="s">
        <v>16</v>
      </c>
    </row>
    <row r="492" ht="15.75" customHeight="1">
      <c r="A492" s="54" t="s">
        <v>26</v>
      </c>
      <c r="B492" s="54" t="s">
        <v>27</v>
      </c>
      <c r="C492" s="54">
        <v>1.0</v>
      </c>
      <c r="D492" s="52" t="s">
        <v>788</v>
      </c>
      <c r="E492" s="151">
        <v>81508.0</v>
      </c>
      <c r="F492" s="146" t="s">
        <v>28</v>
      </c>
      <c r="G492" s="51" t="s">
        <v>5</v>
      </c>
      <c r="H492" s="52" t="s">
        <v>789</v>
      </c>
    </row>
    <row r="493" ht="15.75" customHeight="1">
      <c r="A493" s="54" t="s">
        <v>36</v>
      </c>
      <c r="B493" s="54" t="s">
        <v>27</v>
      </c>
      <c r="C493" s="54">
        <v>1.0</v>
      </c>
      <c r="D493" s="52" t="s">
        <v>47</v>
      </c>
      <c r="E493" s="151">
        <v>59720.64</v>
      </c>
      <c r="F493" s="146" t="s">
        <v>46</v>
      </c>
      <c r="G493" s="51" t="s">
        <v>16</v>
      </c>
    </row>
    <row r="494" ht="15.75" customHeight="1">
      <c r="A494" s="54" t="s">
        <v>36</v>
      </c>
      <c r="B494" s="54" t="s">
        <v>27</v>
      </c>
      <c r="C494" s="54">
        <v>2.0</v>
      </c>
      <c r="D494" s="52" t="s">
        <v>739</v>
      </c>
      <c r="E494" s="151">
        <v>131544.2</v>
      </c>
      <c r="F494" s="146" t="s">
        <v>55</v>
      </c>
      <c r="G494" s="51" t="s">
        <v>16</v>
      </c>
    </row>
    <row r="495" ht="15.75" customHeight="1">
      <c r="A495" s="54" t="s">
        <v>36</v>
      </c>
      <c r="B495" s="54" t="s">
        <v>27</v>
      </c>
      <c r="C495" s="54">
        <v>3.0</v>
      </c>
      <c r="D495" s="52" t="s">
        <v>739</v>
      </c>
      <c r="E495" s="151">
        <v>118083.31</v>
      </c>
      <c r="F495" s="146" t="s">
        <v>55</v>
      </c>
      <c r="G495" s="51" t="s">
        <v>16</v>
      </c>
    </row>
    <row r="496" ht="15.75" customHeight="1">
      <c r="A496" s="54" t="s">
        <v>11</v>
      </c>
      <c r="B496" s="54" t="s">
        <v>27</v>
      </c>
      <c r="C496" s="54">
        <v>1.0</v>
      </c>
      <c r="D496" s="52" t="s">
        <v>765</v>
      </c>
      <c r="E496" s="151">
        <v>127677.95</v>
      </c>
      <c r="F496" s="146" t="s">
        <v>93</v>
      </c>
      <c r="G496" s="51" t="s">
        <v>16</v>
      </c>
    </row>
    <row r="497" ht="15.75" customHeight="1">
      <c r="A497" s="54" t="s">
        <v>11</v>
      </c>
      <c r="B497" s="54" t="s">
        <v>27</v>
      </c>
      <c r="C497" s="54">
        <v>2.0</v>
      </c>
      <c r="D497" s="52" t="s">
        <v>733</v>
      </c>
      <c r="E497" s="151">
        <v>74993.23</v>
      </c>
      <c r="F497" s="146" t="s">
        <v>108</v>
      </c>
      <c r="G497" s="51" t="s">
        <v>16</v>
      </c>
    </row>
    <row r="498" ht="15.75" customHeight="1">
      <c r="A498" s="54" t="s">
        <v>11</v>
      </c>
      <c r="B498" s="54" t="s">
        <v>27</v>
      </c>
      <c r="C498" s="54">
        <v>3.0</v>
      </c>
      <c r="D498" s="52" t="s">
        <v>47</v>
      </c>
      <c r="E498" s="151">
        <v>124070.09</v>
      </c>
      <c r="F498" s="146" t="s">
        <v>46</v>
      </c>
      <c r="G498" s="51" t="s">
        <v>16</v>
      </c>
    </row>
    <row r="499" ht="15.75" customHeight="1">
      <c r="A499" s="54" t="s">
        <v>11</v>
      </c>
      <c r="B499" s="54" t="s">
        <v>27</v>
      </c>
      <c r="C499" s="54">
        <v>4.0</v>
      </c>
      <c r="D499" s="52" t="s">
        <v>47</v>
      </c>
      <c r="E499" s="151">
        <v>113520.72</v>
      </c>
      <c r="F499" s="146" t="s">
        <v>46</v>
      </c>
      <c r="G499" s="51" t="s">
        <v>16</v>
      </c>
    </row>
    <row r="500" ht="15.75" customHeight="1">
      <c r="A500" s="54" t="s">
        <v>75</v>
      </c>
      <c r="B500" s="54" t="s">
        <v>27</v>
      </c>
      <c r="C500" s="54">
        <v>1.0</v>
      </c>
      <c r="D500" s="52" t="s">
        <v>749</v>
      </c>
      <c r="E500" s="151">
        <v>180082.18</v>
      </c>
      <c r="F500" s="146" t="s">
        <v>52</v>
      </c>
      <c r="G500" s="51" t="s">
        <v>16</v>
      </c>
    </row>
    <row r="501" ht="15.75" customHeight="1">
      <c r="A501" s="54" t="s">
        <v>36</v>
      </c>
      <c r="B501" s="54" t="s">
        <v>27</v>
      </c>
      <c r="C501" s="54">
        <v>1.0</v>
      </c>
      <c r="D501" s="52" t="s">
        <v>787</v>
      </c>
      <c r="E501" s="151">
        <v>157641.46</v>
      </c>
      <c r="F501" s="146" t="s">
        <v>120</v>
      </c>
      <c r="G501" s="51" t="s">
        <v>16</v>
      </c>
    </row>
    <row r="502" ht="15.75" customHeight="1">
      <c r="A502" s="54" t="s">
        <v>75</v>
      </c>
      <c r="B502" s="54" t="s">
        <v>27</v>
      </c>
      <c r="C502" s="54">
        <v>1.0</v>
      </c>
      <c r="D502" s="52" t="s">
        <v>749</v>
      </c>
      <c r="E502" s="151">
        <v>169560.54</v>
      </c>
      <c r="F502" s="146" t="s">
        <v>52</v>
      </c>
      <c r="G502" s="51" t="s">
        <v>16</v>
      </c>
    </row>
    <row r="503" ht="15.75" customHeight="1">
      <c r="A503" s="54" t="s">
        <v>83</v>
      </c>
      <c r="B503" s="54" t="s">
        <v>27</v>
      </c>
      <c r="C503" s="54">
        <v>1.0</v>
      </c>
      <c r="D503" s="52" t="s">
        <v>765</v>
      </c>
      <c r="E503" s="151">
        <v>159618.46</v>
      </c>
      <c r="F503" s="146" t="s">
        <v>93</v>
      </c>
      <c r="G503" s="51" t="s">
        <v>16</v>
      </c>
    </row>
    <row r="504" ht="15.75" customHeight="1">
      <c r="A504" s="54" t="s">
        <v>83</v>
      </c>
      <c r="B504" s="54" t="s">
        <v>27</v>
      </c>
      <c r="C504" s="54">
        <v>2.0</v>
      </c>
      <c r="D504" s="52" t="s">
        <v>739</v>
      </c>
      <c r="E504" s="151">
        <v>159231.49</v>
      </c>
      <c r="F504" s="146" t="s">
        <v>55</v>
      </c>
      <c r="G504" s="51" t="s">
        <v>16</v>
      </c>
    </row>
    <row r="505" ht="15.75" customHeight="1">
      <c r="A505" s="54" t="s">
        <v>83</v>
      </c>
      <c r="B505" s="54" t="s">
        <v>27</v>
      </c>
      <c r="C505" s="54">
        <v>3.0</v>
      </c>
      <c r="D505" s="52" t="s">
        <v>739</v>
      </c>
      <c r="E505" s="151">
        <v>159645.97</v>
      </c>
      <c r="F505" s="146" t="s">
        <v>55</v>
      </c>
      <c r="G505" s="51" t="s">
        <v>16</v>
      </c>
    </row>
    <row r="506" ht="15.75" customHeight="1">
      <c r="A506" s="54" t="s">
        <v>6</v>
      </c>
      <c r="B506" s="54" t="s">
        <v>27</v>
      </c>
      <c r="C506" s="54">
        <v>1.0</v>
      </c>
      <c r="D506" s="52" t="s">
        <v>28</v>
      </c>
      <c r="E506" s="151">
        <v>103957.45</v>
      </c>
      <c r="F506" s="146" t="s">
        <v>28</v>
      </c>
      <c r="G506" s="51" t="s">
        <v>16</v>
      </c>
    </row>
    <row r="507" ht="15.75" customHeight="1">
      <c r="A507" s="54" t="s">
        <v>6</v>
      </c>
      <c r="B507" s="54" t="s">
        <v>27</v>
      </c>
      <c r="C507" s="54">
        <v>2.0</v>
      </c>
      <c r="D507" s="52" t="s">
        <v>47</v>
      </c>
      <c r="E507" s="151">
        <v>178566.1</v>
      </c>
      <c r="F507" s="146" t="s">
        <v>46</v>
      </c>
      <c r="G507" s="51" t="s">
        <v>5</v>
      </c>
      <c r="H507" s="52" t="s">
        <v>784</v>
      </c>
    </row>
    <row r="508" ht="15.75" customHeight="1">
      <c r="A508" s="54" t="s">
        <v>6</v>
      </c>
      <c r="B508" s="54" t="s">
        <v>27</v>
      </c>
      <c r="C508" s="54">
        <v>3.0</v>
      </c>
      <c r="D508" s="52" t="s">
        <v>47</v>
      </c>
      <c r="E508" s="151">
        <v>178546.0</v>
      </c>
      <c r="F508" s="146" t="s">
        <v>46</v>
      </c>
      <c r="G508" s="51" t="s">
        <v>5</v>
      </c>
      <c r="H508" s="52" t="s">
        <v>784</v>
      </c>
    </row>
    <row r="509" ht="15.75" customHeight="1">
      <c r="A509" s="54" t="s">
        <v>6</v>
      </c>
      <c r="B509" s="54" t="s">
        <v>27</v>
      </c>
      <c r="C509" s="54">
        <v>4.0</v>
      </c>
      <c r="D509" s="52" t="s">
        <v>739</v>
      </c>
      <c r="E509" s="151">
        <v>178566.1</v>
      </c>
      <c r="F509" s="146" t="s">
        <v>55</v>
      </c>
      <c r="G509" s="51" t="s">
        <v>5</v>
      </c>
      <c r="H509" s="52" t="s">
        <v>784</v>
      </c>
    </row>
    <row r="510" ht="15.75" customHeight="1">
      <c r="A510" s="54" t="s">
        <v>36</v>
      </c>
      <c r="B510" s="54" t="s">
        <v>27</v>
      </c>
      <c r="C510" s="54">
        <v>1.0</v>
      </c>
      <c r="D510" s="52" t="s">
        <v>47</v>
      </c>
      <c r="E510" s="151">
        <v>178570.25</v>
      </c>
      <c r="F510" s="146" t="s">
        <v>46</v>
      </c>
      <c r="G510" s="51" t="s">
        <v>5</v>
      </c>
      <c r="H510" s="52" t="s">
        <v>784</v>
      </c>
    </row>
    <row r="511" ht="15.75" customHeight="1">
      <c r="A511" s="54" t="s">
        <v>75</v>
      </c>
      <c r="B511" s="54" t="s">
        <v>27</v>
      </c>
      <c r="C511" s="54">
        <v>1.0</v>
      </c>
      <c r="D511" s="52" t="s">
        <v>102</v>
      </c>
      <c r="E511" s="151">
        <v>120848.4</v>
      </c>
      <c r="F511" s="146" t="s">
        <v>102</v>
      </c>
      <c r="G511" s="51" t="s">
        <v>16</v>
      </c>
    </row>
    <row r="512" ht="15.75" customHeight="1">
      <c r="A512" s="54" t="s">
        <v>75</v>
      </c>
      <c r="B512" s="54" t="s">
        <v>27</v>
      </c>
      <c r="C512" s="54">
        <v>2.0</v>
      </c>
      <c r="D512" s="52" t="s">
        <v>102</v>
      </c>
      <c r="E512" s="151">
        <v>120847.96</v>
      </c>
      <c r="F512" s="146" t="s">
        <v>102</v>
      </c>
      <c r="G512" s="51" t="s">
        <v>16</v>
      </c>
    </row>
    <row r="513" ht="15.75" customHeight="1">
      <c r="A513" s="54" t="s">
        <v>75</v>
      </c>
      <c r="B513" s="54" t="s">
        <v>27</v>
      </c>
      <c r="C513" s="54">
        <v>3.0</v>
      </c>
      <c r="D513" s="52" t="s">
        <v>47</v>
      </c>
      <c r="E513" s="151">
        <v>120817.94</v>
      </c>
      <c r="F513" s="146" t="s">
        <v>46</v>
      </c>
      <c r="G513" s="51" t="s">
        <v>16</v>
      </c>
    </row>
    <row r="514" ht="15.75" customHeight="1">
      <c r="A514" s="54" t="s">
        <v>30</v>
      </c>
      <c r="B514" s="54" t="s">
        <v>27</v>
      </c>
      <c r="C514" s="54">
        <v>1.0</v>
      </c>
      <c r="D514" s="52" t="s">
        <v>733</v>
      </c>
      <c r="E514" s="151">
        <v>114505.31</v>
      </c>
      <c r="F514" s="146" t="s">
        <v>108</v>
      </c>
      <c r="G514" s="51" t="s">
        <v>16</v>
      </c>
    </row>
    <row r="515" ht="15.75" customHeight="1">
      <c r="A515" s="54" t="s">
        <v>30</v>
      </c>
      <c r="B515" s="54" t="s">
        <v>27</v>
      </c>
      <c r="C515" s="54">
        <v>2.0</v>
      </c>
      <c r="D515" s="52" t="s">
        <v>733</v>
      </c>
      <c r="E515" s="151">
        <v>116926.87</v>
      </c>
      <c r="F515" s="146" t="s">
        <v>108</v>
      </c>
      <c r="G515" s="51" t="s">
        <v>16</v>
      </c>
    </row>
    <row r="516" ht="15.75" customHeight="1">
      <c r="A516" s="54" t="s">
        <v>30</v>
      </c>
      <c r="B516" s="54" t="s">
        <v>27</v>
      </c>
      <c r="C516" s="54">
        <v>3.0</v>
      </c>
      <c r="D516" s="52" t="s">
        <v>47</v>
      </c>
      <c r="E516" s="151">
        <v>113383.61</v>
      </c>
      <c r="F516" s="146" t="s">
        <v>46</v>
      </c>
      <c r="G516" s="51" t="s">
        <v>16</v>
      </c>
    </row>
    <row r="517" ht="15.75" customHeight="1">
      <c r="A517" s="54" t="s">
        <v>22</v>
      </c>
      <c r="B517" s="54" t="s">
        <v>27</v>
      </c>
      <c r="C517" s="54">
        <v>1.0</v>
      </c>
      <c r="D517" s="52" t="s">
        <v>739</v>
      </c>
      <c r="E517" s="151">
        <v>51369.9</v>
      </c>
      <c r="F517" s="146" t="s">
        <v>55</v>
      </c>
      <c r="G517" s="51" t="s">
        <v>16</v>
      </c>
    </row>
    <row r="518" ht="15.75" customHeight="1">
      <c r="A518" s="54" t="s">
        <v>11</v>
      </c>
      <c r="B518" s="54" t="s">
        <v>27</v>
      </c>
      <c r="C518" s="54">
        <v>1.0</v>
      </c>
      <c r="D518" s="52" t="s">
        <v>765</v>
      </c>
      <c r="E518" s="151">
        <v>112905.54</v>
      </c>
      <c r="F518" s="146" t="s">
        <v>93</v>
      </c>
      <c r="G518" s="51" t="s">
        <v>16</v>
      </c>
    </row>
    <row r="519" ht="15.75" customHeight="1">
      <c r="A519" s="54" t="s">
        <v>33</v>
      </c>
      <c r="B519" s="54" t="s">
        <v>27</v>
      </c>
      <c r="C519" s="54">
        <v>1.0</v>
      </c>
      <c r="D519" s="52" t="s">
        <v>785</v>
      </c>
      <c r="E519" s="151">
        <v>116562.88</v>
      </c>
      <c r="F519" s="146" t="s">
        <v>108</v>
      </c>
      <c r="G519" s="51" t="s">
        <v>16</v>
      </c>
    </row>
    <row r="520" ht="15.75" customHeight="1">
      <c r="A520" s="54" t="s">
        <v>33</v>
      </c>
      <c r="B520" s="54" t="s">
        <v>27</v>
      </c>
      <c r="C520" s="54">
        <v>2.0</v>
      </c>
      <c r="D520" s="52" t="s">
        <v>126</v>
      </c>
      <c r="E520" s="151">
        <v>118925.27</v>
      </c>
      <c r="F520" s="146" t="s">
        <v>126</v>
      </c>
      <c r="G520" s="51" t="s">
        <v>16</v>
      </c>
    </row>
    <row r="521" ht="15.75" customHeight="1">
      <c r="A521" s="54" t="s">
        <v>33</v>
      </c>
      <c r="B521" s="54" t="s">
        <v>27</v>
      </c>
      <c r="C521" s="54">
        <v>3.0</v>
      </c>
      <c r="D521" s="52" t="s">
        <v>733</v>
      </c>
      <c r="E521" s="151">
        <v>117633.71</v>
      </c>
      <c r="F521" s="146" t="s">
        <v>108</v>
      </c>
      <c r="G521" s="51" t="s">
        <v>16</v>
      </c>
    </row>
    <row r="522" ht="15.75" customHeight="1">
      <c r="A522" s="54" t="s">
        <v>33</v>
      </c>
      <c r="B522" s="54" t="s">
        <v>27</v>
      </c>
      <c r="C522" s="54">
        <v>4.0</v>
      </c>
      <c r="D522" s="52" t="s">
        <v>739</v>
      </c>
      <c r="E522" s="151">
        <v>173883.65</v>
      </c>
      <c r="F522" s="146" t="s">
        <v>55</v>
      </c>
      <c r="G522" s="51" t="s">
        <v>5</v>
      </c>
      <c r="H522" s="52" t="s">
        <v>784</v>
      </c>
    </row>
    <row r="523" ht="15.75" customHeight="1">
      <c r="A523" s="54" t="s">
        <v>33</v>
      </c>
      <c r="B523" s="54" t="s">
        <v>27</v>
      </c>
      <c r="C523" s="54">
        <v>5.0</v>
      </c>
      <c r="D523" s="52" t="s">
        <v>780</v>
      </c>
      <c r="E523" s="151">
        <v>89249.94</v>
      </c>
      <c r="F523" s="146" t="s">
        <v>96</v>
      </c>
      <c r="G523" s="51" t="s">
        <v>5</v>
      </c>
      <c r="H523" s="52" t="s">
        <v>784</v>
      </c>
    </row>
    <row r="524" ht="15.75" customHeight="1">
      <c r="A524" s="54" t="s">
        <v>6</v>
      </c>
      <c r="B524" s="54" t="s">
        <v>27</v>
      </c>
      <c r="C524" s="54">
        <v>1.0</v>
      </c>
      <c r="D524" s="52" t="s">
        <v>47</v>
      </c>
      <c r="E524" s="151">
        <v>178547.25</v>
      </c>
      <c r="F524" s="146" t="s">
        <v>46</v>
      </c>
      <c r="G524" s="51" t="s">
        <v>5</v>
      </c>
      <c r="H524" s="52" t="s">
        <v>784</v>
      </c>
    </row>
    <row r="525" ht="15.75" customHeight="1">
      <c r="A525" s="54" t="s">
        <v>17</v>
      </c>
      <c r="B525" s="54" t="s">
        <v>27</v>
      </c>
      <c r="C525" s="54">
        <v>1.0</v>
      </c>
      <c r="D525" s="52" t="s">
        <v>749</v>
      </c>
      <c r="E525" s="151">
        <v>199823.92</v>
      </c>
      <c r="F525" s="146" t="s">
        <v>52</v>
      </c>
      <c r="G525" s="51" t="s">
        <v>16</v>
      </c>
    </row>
    <row r="526" ht="15.75" customHeight="1">
      <c r="A526" s="54" t="s">
        <v>75</v>
      </c>
      <c r="B526" s="54" t="s">
        <v>27</v>
      </c>
      <c r="C526" s="54">
        <v>1.0</v>
      </c>
      <c r="D526" s="52" t="s">
        <v>749</v>
      </c>
      <c r="E526" s="151">
        <v>197448.45</v>
      </c>
      <c r="F526" s="146" t="s">
        <v>52</v>
      </c>
      <c r="G526" s="51" t="s">
        <v>16</v>
      </c>
    </row>
    <row r="527" ht="15.75" customHeight="1">
      <c r="A527" s="54" t="s">
        <v>11</v>
      </c>
      <c r="B527" s="54" t="s">
        <v>27</v>
      </c>
      <c r="C527" s="54">
        <v>1.0</v>
      </c>
      <c r="D527" s="52" t="s">
        <v>13</v>
      </c>
      <c r="E527" s="151">
        <v>199911.0</v>
      </c>
      <c r="F527" s="146" t="s">
        <v>13</v>
      </c>
      <c r="G527" s="51" t="s">
        <v>16</v>
      </c>
    </row>
    <row r="528" ht="15.75" customHeight="1">
      <c r="A528" s="54"/>
      <c r="B528" s="54"/>
      <c r="C528" s="30"/>
      <c r="E528" s="151"/>
      <c r="F528" s="146"/>
      <c r="G528" s="51"/>
    </row>
    <row r="529" ht="15.75" customHeight="1">
      <c r="A529" s="30"/>
      <c r="B529" s="30"/>
      <c r="C529" s="30"/>
      <c r="E529" s="149"/>
      <c r="F529" s="31"/>
      <c r="G529" s="50"/>
    </row>
    <row r="530" ht="15.75" customHeight="1">
      <c r="A530" s="30"/>
      <c r="B530" s="30"/>
      <c r="C530" s="30"/>
      <c r="E530" s="149"/>
      <c r="F530" s="31"/>
      <c r="G530" s="50"/>
    </row>
    <row r="531" ht="15.75" customHeight="1">
      <c r="A531" s="30"/>
      <c r="B531" s="30"/>
      <c r="C531" s="30"/>
      <c r="E531" s="149"/>
      <c r="F531" s="31"/>
      <c r="G531" s="50"/>
    </row>
    <row r="532" ht="15.75" customHeight="1">
      <c r="A532" s="30"/>
      <c r="B532" s="30"/>
      <c r="C532" s="30"/>
      <c r="E532" s="149"/>
      <c r="F532" s="31"/>
      <c r="G532" s="50"/>
    </row>
    <row r="533" ht="15.75" customHeight="1">
      <c r="A533" s="30"/>
      <c r="B533" s="30"/>
      <c r="C533" s="30"/>
      <c r="E533" s="149"/>
      <c r="F533" s="31"/>
      <c r="G533" s="50"/>
    </row>
    <row r="534" ht="15.75" customHeight="1">
      <c r="A534" s="30"/>
      <c r="B534" s="30"/>
      <c r="C534" s="30"/>
      <c r="E534" s="149"/>
      <c r="F534" s="31"/>
      <c r="G534" s="50"/>
    </row>
    <row r="535" ht="15.75" customHeight="1">
      <c r="A535" s="30"/>
      <c r="B535" s="30"/>
      <c r="C535" s="30"/>
      <c r="E535" s="149"/>
      <c r="F535" s="31"/>
      <c r="G535" s="50"/>
    </row>
    <row r="536" ht="15.75" customHeight="1">
      <c r="A536" s="30"/>
      <c r="B536" s="30"/>
      <c r="C536" s="30"/>
      <c r="E536" s="149"/>
      <c r="F536" s="31"/>
      <c r="G536" s="50"/>
    </row>
    <row r="537" ht="15.75" customHeight="1">
      <c r="A537" s="30"/>
      <c r="B537" s="30"/>
      <c r="C537" s="30"/>
      <c r="E537" s="149"/>
      <c r="F537" s="31"/>
      <c r="G537" s="50"/>
    </row>
    <row r="538" ht="15.75" customHeight="1">
      <c r="A538" s="30"/>
      <c r="B538" s="30"/>
      <c r="C538" s="30"/>
      <c r="E538" s="149"/>
      <c r="F538" s="31"/>
      <c r="G538" s="50"/>
    </row>
    <row r="539" ht="15.75" customHeight="1">
      <c r="A539" s="30"/>
      <c r="B539" s="30"/>
      <c r="C539" s="30"/>
      <c r="E539" s="149"/>
      <c r="F539" s="31"/>
      <c r="G539" s="50"/>
    </row>
    <row r="540" ht="15.75" customHeight="1">
      <c r="A540" s="30"/>
      <c r="B540" s="30"/>
      <c r="C540" s="30"/>
      <c r="E540" s="149"/>
      <c r="F540" s="31"/>
      <c r="G540" s="50"/>
    </row>
    <row r="541" ht="15.75" customHeight="1">
      <c r="A541" s="30"/>
      <c r="B541" s="30"/>
      <c r="C541" s="30"/>
      <c r="E541" s="149"/>
      <c r="F541" s="31"/>
      <c r="G541" s="50"/>
    </row>
    <row r="542" ht="15.75" customHeight="1">
      <c r="A542" s="30"/>
      <c r="B542" s="30"/>
      <c r="C542" s="30"/>
      <c r="E542" s="149"/>
      <c r="F542" s="31"/>
      <c r="G542" s="50"/>
    </row>
    <row r="543" ht="15.75" customHeight="1">
      <c r="A543" s="30"/>
      <c r="B543" s="30"/>
      <c r="C543" s="30"/>
      <c r="E543" s="149"/>
      <c r="F543" s="31"/>
      <c r="G543" s="50"/>
    </row>
    <row r="544" ht="15.75" customHeight="1">
      <c r="A544" s="30"/>
      <c r="B544" s="30"/>
      <c r="C544" s="30"/>
      <c r="E544" s="149"/>
      <c r="F544" s="31"/>
      <c r="G544" s="50"/>
    </row>
    <row r="545" ht="15.75" customHeight="1">
      <c r="A545" s="30"/>
      <c r="B545" s="30"/>
      <c r="C545" s="30"/>
      <c r="E545" s="149"/>
      <c r="F545" s="31"/>
      <c r="G545" s="50"/>
    </row>
    <row r="546" ht="15.75" customHeight="1">
      <c r="A546" s="30"/>
      <c r="B546" s="30"/>
      <c r="C546" s="30"/>
      <c r="E546" s="149"/>
      <c r="F546" s="31"/>
      <c r="G546" s="50"/>
    </row>
    <row r="547" ht="15.75" customHeight="1">
      <c r="A547" s="30"/>
      <c r="B547" s="30"/>
      <c r="C547" s="30"/>
      <c r="E547" s="149"/>
      <c r="F547" s="31"/>
      <c r="G547" s="50"/>
    </row>
    <row r="548" ht="15.75" customHeight="1">
      <c r="A548" s="30"/>
      <c r="B548" s="30"/>
      <c r="C548" s="30"/>
      <c r="E548" s="149"/>
      <c r="F548" s="31"/>
      <c r="G548" s="50"/>
    </row>
    <row r="549" ht="15.75" customHeight="1">
      <c r="A549" s="30"/>
      <c r="B549" s="30"/>
      <c r="C549" s="30"/>
      <c r="E549" s="149"/>
      <c r="F549" s="31"/>
      <c r="G549" s="50"/>
    </row>
    <row r="550" ht="15.75" customHeight="1">
      <c r="A550" s="30"/>
      <c r="B550" s="30"/>
      <c r="C550" s="30"/>
      <c r="E550" s="149"/>
      <c r="F550" s="31"/>
      <c r="G550" s="50"/>
    </row>
    <row r="551" ht="15.75" customHeight="1">
      <c r="A551" s="30"/>
      <c r="B551" s="30"/>
      <c r="C551" s="30"/>
      <c r="E551" s="149"/>
      <c r="F551" s="31"/>
      <c r="G551" s="50"/>
    </row>
    <row r="552" ht="15.75" customHeight="1">
      <c r="A552" s="30"/>
      <c r="B552" s="30"/>
      <c r="C552" s="30"/>
      <c r="E552" s="149"/>
      <c r="F552" s="31"/>
      <c r="G552" s="50"/>
    </row>
    <row r="553" ht="15.75" customHeight="1">
      <c r="A553" s="30"/>
      <c r="B553" s="30"/>
      <c r="C553" s="30"/>
      <c r="E553" s="149"/>
      <c r="F553" s="31"/>
      <c r="G553" s="50"/>
    </row>
    <row r="554" ht="15.75" customHeight="1">
      <c r="A554" s="30"/>
      <c r="B554" s="30"/>
      <c r="C554" s="30"/>
      <c r="E554" s="149"/>
      <c r="F554" s="31"/>
      <c r="G554" s="50"/>
    </row>
    <row r="555" ht="15.75" customHeight="1">
      <c r="A555" s="30"/>
      <c r="B555" s="30"/>
      <c r="C555" s="30"/>
      <c r="E555" s="149"/>
      <c r="F555" s="31"/>
      <c r="G555" s="50"/>
    </row>
    <row r="556" ht="15.75" customHeight="1">
      <c r="A556" s="30"/>
      <c r="B556" s="30"/>
      <c r="C556" s="30"/>
      <c r="E556" s="149"/>
      <c r="F556" s="31"/>
      <c r="G556" s="50"/>
    </row>
    <row r="557" ht="15.75" customHeight="1">
      <c r="A557" s="30"/>
      <c r="B557" s="30"/>
      <c r="C557" s="30"/>
      <c r="E557" s="149"/>
      <c r="F557" s="31"/>
      <c r="G557" s="50"/>
    </row>
    <row r="558" ht="15.75" customHeight="1">
      <c r="A558" s="30"/>
      <c r="B558" s="30"/>
      <c r="C558" s="30"/>
      <c r="E558" s="149"/>
      <c r="F558" s="31"/>
      <c r="G558" s="50"/>
    </row>
    <row r="559" ht="15.75" customHeight="1">
      <c r="A559" s="30"/>
      <c r="B559" s="30"/>
      <c r="C559" s="30"/>
      <c r="E559" s="149"/>
      <c r="F559" s="31"/>
      <c r="G559" s="50"/>
    </row>
    <row r="560" ht="15.75" customHeight="1">
      <c r="A560" s="30"/>
      <c r="B560" s="30"/>
      <c r="C560" s="30"/>
      <c r="E560" s="149"/>
      <c r="F560" s="31"/>
      <c r="G560" s="50"/>
    </row>
    <row r="561" ht="15.75" customHeight="1">
      <c r="A561" s="30"/>
      <c r="B561" s="30"/>
      <c r="C561" s="30"/>
      <c r="E561" s="149"/>
      <c r="F561" s="31"/>
      <c r="G561" s="50"/>
    </row>
    <row r="562" ht="15.75" customHeight="1">
      <c r="A562" s="30"/>
      <c r="B562" s="30"/>
      <c r="C562" s="30"/>
      <c r="E562" s="149"/>
      <c r="F562" s="31"/>
      <c r="G562" s="50"/>
    </row>
    <row r="563" ht="15.75" customHeight="1">
      <c r="A563" s="30"/>
      <c r="B563" s="30"/>
      <c r="C563" s="30"/>
      <c r="E563" s="149"/>
      <c r="F563" s="31"/>
      <c r="G563" s="50"/>
    </row>
    <row r="564" ht="15.75" customHeight="1">
      <c r="A564" s="30"/>
      <c r="B564" s="30"/>
      <c r="C564" s="30"/>
      <c r="E564" s="149"/>
      <c r="F564" s="31"/>
      <c r="G564" s="50"/>
    </row>
    <row r="565" ht="15.75" customHeight="1">
      <c r="A565" s="30"/>
      <c r="B565" s="30"/>
      <c r="C565" s="30"/>
      <c r="E565" s="149"/>
      <c r="F565" s="31"/>
      <c r="G565" s="50"/>
    </row>
    <row r="566" ht="15.75" customHeight="1">
      <c r="A566" s="30"/>
      <c r="B566" s="30"/>
      <c r="C566" s="30"/>
      <c r="E566" s="149"/>
      <c r="F566" s="31"/>
      <c r="G566" s="50"/>
    </row>
    <row r="567" ht="15.75" customHeight="1">
      <c r="A567" s="30"/>
      <c r="B567" s="30"/>
      <c r="C567" s="30"/>
      <c r="E567" s="149"/>
      <c r="F567" s="31"/>
      <c r="G567" s="50"/>
    </row>
    <row r="568" ht="15.75" customHeight="1">
      <c r="A568" s="30"/>
      <c r="B568" s="30"/>
      <c r="C568" s="30"/>
      <c r="E568" s="149"/>
      <c r="F568" s="31"/>
      <c r="G568" s="50"/>
    </row>
    <row r="569" ht="15.75" customHeight="1">
      <c r="A569" s="30"/>
      <c r="B569" s="30"/>
      <c r="C569" s="30"/>
      <c r="E569" s="149"/>
      <c r="F569" s="31"/>
      <c r="G569" s="50"/>
    </row>
    <row r="570" ht="15.75" customHeight="1">
      <c r="A570" s="30"/>
      <c r="B570" s="30"/>
      <c r="C570" s="30"/>
      <c r="E570" s="149"/>
      <c r="F570" s="31"/>
      <c r="G570" s="50"/>
    </row>
    <row r="571" ht="15.75" customHeight="1">
      <c r="A571" s="30"/>
      <c r="B571" s="30"/>
      <c r="C571" s="30"/>
      <c r="E571" s="149"/>
      <c r="F571" s="31"/>
      <c r="G571" s="50"/>
    </row>
    <row r="572" ht="15.75" customHeight="1">
      <c r="A572" s="30"/>
      <c r="B572" s="30"/>
      <c r="C572" s="30"/>
      <c r="E572" s="149"/>
      <c r="F572" s="31"/>
      <c r="G572" s="50"/>
    </row>
    <row r="573" ht="15.75" customHeight="1">
      <c r="A573" s="30"/>
      <c r="B573" s="30"/>
      <c r="C573" s="30"/>
      <c r="E573" s="149"/>
      <c r="F573" s="31"/>
      <c r="G573" s="50"/>
    </row>
    <row r="574" ht="15.75" customHeight="1">
      <c r="A574" s="30"/>
      <c r="B574" s="30"/>
      <c r="C574" s="30"/>
      <c r="E574" s="149"/>
      <c r="F574" s="31"/>
      <c r="G574" s="50"/>
    </row>
    <row r="575" ht="15.75" customHeight="1">
      <c r="A575" s="30"/>
      <c r="B575" s="30"/>
      <c r="C575" s="30"/>
      <c r="E575" s="149"/>
      <c r="F575" s="31"/>
      <c r="G575" s="50"/>
    </row>
    <row r="576" ht="15.75" customHeight="1">
      <c r="A576" s="30"/>
      <c r="B576" s="30"/>
      <c r="C576" s="30"/>
      <c r="E576" s="149"/>
      <c r="F576" s="31"/>
      <c r="G576" s="50"/>
    </row>
    <row r="577" ht="15.75" customHeight="1">
      <c r="A577" s="30"/>
      <c r="B577" s="30"/>
      <c r="C577" s="30"/>
      <c r="E577" s="149"/>
      <c r="F577" s="31"/>
      <c r="G577" s="50"/>
    </row>
    <row r="578" ht="15.75" customHeight="1">
      <c r="A578" s="30"/>
      <c r="B578" s="30"/>
      <c r="C578" s="30"/>
      <c r="E578" s="149"/>
      <c r="F578" s="31"/>
      <c r="G578" s="50"/>
    </row>
    <row r="579" ht="15.75" customHeight="1">
      <c r="A579" s="30"/>
      <c r="B579" s="30"/>
      <c r="C579" s="30"/>
      <c r="E579" s="149"/>
      <c r="F579" s="31"/>
      <c r="G579" s="50"/>
    </row>
    <row r="580" ht="15.75" customHeight="1">
      <c r="A580" s="30"/>
      <c r="B580" s="30"/>
      <c r="C580" s="30"/>
      <c r="E580" s="149"/>
      <c r="F580" s="31"/>
      <c r="G580" s="50"/>
    </row>
    <row r="581" ht="15.75" customHeight="1">
      <c r="A581" s="30"/>
      <c r="B581" s="30"/>
      <c r="C581" s="30"/>
      <c r="E581" s="149"/>
      <c r="F581" s="31"/>
      <c r="G581" s="50"/>
    </row>
    <row r="582" ht="15.75" customHeight="1">
      <c r="A582" s="30"/>
      <c r="B582" s="30"/>
      <c r="C582" s="30"/>
      <c r="E582" s="149"/>
      <c r="F582" s="31"/>
      <c r="G582" s="50"/>
    </row>
    <row r="583" ht="15.75" customHeight="1">
      <c r="A583" s="30"/>
      <c r="B583" s="30"/>
      <c r="C583" s="30"/>
      <c r="E583" s="149"/>
      <c r="F583" s="31"/>
      <c r="G583" s="50"/>
    </row>
    <row r="584" ht="15.75" customHeight="1">
      <c r="A584" s="30"/>
      <c r="B584" s="30"/>
      <c r="C584" s="30"/>
      <c r="E584" s="149"/>
      <c r="F584" s="31"/>
      <c r="G584" s="50"/>
    </row>
    <row r="585" ht="15.75" customHeight="1">
      <c r="A585" s="30"/>
      <c r="B585" s="30"/>
      <c r="C585" s="30"/>
      <c r="E585" s="149"/>
      <c r="F585" s="31"/>
      <c r="G585" s="50"/>
    </row>
    <row r="586" ht="15.75" customHeight="1">
      <c r="A586" s="30"/>
      <c r="B586" s="30"/>
      <c r="C586" s="30"/>
      <c r="E586" s="149"/>
      <c r="F586" s="31"/>
      <c r="G586" s="50"/>
    </row>
    <row r="587" ht="15.75" customHeight="1">
      <c r="A587" s="30"/>
      <c r="B587" s="30"/>
      <c r="C587" s="30"/>
      <c r="E587" s="149"/>
      <c r="F587" s="31"/>
      <c r="G587" s="50"/>
    </row>
    <row r="588" ht="15.75" customHeight="1">
      <c r="A588" s="30"/>
      <c r="B588" s="30"/>
      <c r="C588" s="30"/>
      <c r="E588" s="149"/>
      <c r="F588" s="31"/>
      <c r="G588" s="50"/>
    </row>
    <row r="589" ht="15.75" customHeight="1">
      <c r="A589" s="30"/>
      <c r="B589" s="30"/>
      <c r="C589" s="30"/>
      <c r="E589" s="149"/>
      <c r="F589" s="31"/>
      <c r="G589" s="50"/>
    </row>
    <row r="590" ht="15.75" customHeight="1">
      <c r="A590" s="30"/>
      <c r="B590" s="30"/>
      <c r="C590" s="30"/>
      <c r="E590" s="149"/>
      <c r="F590" s="31"/>
      <c r="G590" s="50"/>
    </row>
    <row r="591" ht="15.75" customHeight="1">
      <c r="A591" s="30"/>
      <c r="B591" s="30"/>
      <c r="C591" s="30"/>
      <c r="E591" s="149"/>
      <c r="F591" s="31"/>
      <c r="G591" s="50"/>
    </row>
    <row r="592" ht="15.75" customHeight="1">
      <c r="A592" s="30"/>
      <c r="B592" s="30"/>
      <c r="C592" s="30"/>
      <c r="E592" s="149"/>
      <c r="F592" s="31"/>
      <c r="G592" s="50"/>
    </row>
    <row r="593" ht="15.75" customHeight="1">
      <c r="A593" s="30"/>
      <c r="B593" s="30"/>
      <c r="C593" s="30"/>
      <c r="E593" s="149"/>
      <c r="F593" s="31"/>
      <c r="G593" s="50"/>
    </row>
    <row r="594" ht="15.75" customHeight="1">
      <c r="A594" s="30"/>
      <c r="B594" s="30"/>
      <c r="C594" s="30"/>
      <c r="E594" s="149"/>
      <c r="F594" s="31"/>
      <c r="G594" s="50"/>
    </row>
    <row r="595" ht="15.75" customHeight="1">
      <c r="A595" s="30"/>
      <c r="B595" s="30"/>
      <c r="C595" s="30"/>
      <c r="E595" s="149"/>
      <c r="F595" s="31"/>
      <c r="G595" s="50"/>
    </row>
    <row r="596" ht="15.75" customHeight="1">
      <c r="A596" s="30"/>
      <c r="B596" s="30"/>
      <c r="C596" s="30"/>
      <c r="E596" s="149"/>
      <c r="F596" s="31"/>
      <c r="G596" s="50"/>
    </row>
    <row r="597" ht="15.75" customHeight="1">
      <c r="A597" s="30"/>
      <c r="B597" s="30"/>
      <c r="C597" s="30"/>
      <c r="E597" s="149"/>
      <c r="F597" s="31"/>
      <c r="G597" s="50"/>
    </row>
    <row r="598" ht="15.75" customHeight="1">
      <c r="A598" s="30"/>
      <c r="B598" s="30"/>
      <c r="C598" s="30"/>
      <c r="E598" s="149"/>
      <c r="F598" s="31"/>
      <c r="G598" s="50"/>
    </row>
    <row r="599" ht="15.75" customHeight="1">
      <c r="A599" s="30"/>
      <c r="B599" s="30"/>
      <c r="C599" s="30"/>
      <c r="E599" s="149"/>
      <c r="F599" s="31"/>
      <c r="G599" s="50"/>
    </row>
    <row r="600" ht="15.75" customHeight="1">
      <c r="A600" s="30"/>
      <c r="B600" s="30"/>
      <c r="C600" s="30"/>
      <c r="E600" s="149"/>
      <c r="F600" s="31"/>
      <c r="G600" s="50"/>
    </row>
    <row r="601" ht="15.75" customHeight="1">
      <c r="A601" s="30"/>
      <c r="B601" s="30"/>
      <c r="C601" s="30"/>
      <c r="E601" s="149"/>
      <c r="F601" s="31"/>
      <c r="G601" s="50"/>
    </row>
    <row r="602" ht="15.75" customHeight="1">
      <c r="A602" s="30"/>
      <c r="B602" s="30"/>
      <c r="C602" s="30"/>
      <c r="E602" s="149"/>
      <c r="F602" s="31"/>
      <c r="G602" s="50"/>
    </row>
    <row r="603" ht="15.75" customHeight="1">
      <c r="A603" s="30"/>
      <c r="B603" s="30"/>
      <c r="C603" s="30"/>
      <c r="E603" s="149"/>
      <c r="F603" s="31"/>
      <c r="G603" s="50"/>
    </row>
    <row r="604" ht="15.75" customHeight="1">
      <c r="A604" s="30"/>
      <c r="B604" s="30"/>
      <c r="C604" s="30"/>
      <c r="E604" s="149"/>
      <c r="F604" s="31"/>
      <c r="G604" s="50"/>
    </row>
    <row r="605" ht="15.75" customHeight="1">
      <c r="A605" s="30"/>
      <c r="B605" s="30"/>
      <c r="C605" s="30"/>
      <c r="E605" s="149"/>
      <c r="F605" s="31"/>
      <c r="G605" s="50"/>
    </row>
    <row r="606" ht="15.75" customHeight="1">
      <c r="A606" s="30"/>
      <c r="B606" s="30"/>
      <c r="C606" s="30"/>
      <c r="E606" s="149"/>
      <c r="F606" s="31"/>
      <c r="G606" s="50"/>
    </row>
    <row r="607" ht="15.75" customHeight="1">
      <c r="A607" s="30"/>
      <c r="B607" s="30"/>
      <c r="C607" s="30"/>
      <c r="E607" s="149"/>
      <c r="F607" s="31"/>
      <c r="G607" s="50"/>
    </row>
    <row r="608" ht="15.75" customHeight="1">
      <c r="A608" s="30"/>
      <c r="B608" s="30"/>
      <c r="C608" s="30"/>
      <c r="E608" s="149"/>
      <c r="F608" s="31"/>
      <c r="G608" s="50"/>
    </row>
    <row r="609" ht="15.75" customHeight="1">
      <c r="A609" s="30"/>
      <c r="B609" s="30"/>
      <c r="C609" s="30"/>
      <c r="E609" s="149"/>
      <c r="F609" s="31"/>
      <c r="G609" s="50"/>
    </row>
    <row r="610" ht="15.75" customHeight="1">
      <c r="A610" s="30"/>
      <c r="B610" s="30"/>
      <c r="C610" s="30"/>
      <c r="E610" s="149"/>
      <c r="F610" s="31"/>
      <c r="G610" s="50"/>
    </row>
    <row r="611" ht="15.75" customHeight="1">
      <c r="A611" s="30"/>
      <c r="B611" s="30"/>
      <c r="C611" s="30"/>
      <c r="E611" s="149"/>
      <c r="F611" s="31"/>
      <c r="G611" s="50"/>
    </row>
    <row r="612" ht="15.75" customHeight="1">
      <c r="A612" s="30"/>
      <c r="B612" s="30"/>
      <c r="C612" s="30"/>
      <c r="E612" s="149"/>
      <c r="F612" s="31"/>
      <c r="G612" s="50"/>
    </row>
    <row r="613" ht="15.75" customHeight="1">
      <c r="A613" s="30"/>
      <c r="B613" s="30"/>
      <c r="C613" s="30"/>
      <c r="E613" s="149"/>
      <c r="F613" s="31"/>
      <c r="G613" s="50"/>
    </row>
    <row r="614" ht="15.75" customHeight="1">
      <c r="A614" s="30"/>
      <c r="B614" s="30"/>
      <c r="C614" s="30"/>
      <c r="E614" s="149"/>
      <c r="F614" s="31"/>
      <c r="G614" s="50"/>
    </row>
    <row r="615" ht="15.75" customHeight="1">
      <c r="A615" s="30"/>
      <c r="B615" s="30"/>
      <c r="C615" s="30"/>
      <c r="E615" s="149"/>
      <c r="F615" s="31"/>
      <c r="G615" s="50"/>
    </row>
    <row r="616" ht="15.75" customHeight="1">
      <c r="A616" s="30"/>
      <c r="B616" s="30"/>
      <c r="C616" s="30"/>
      <c r="E616" s="149"/>
      <c r="F616" s="31"/>
      <c r="G616" s="50"/>
    </row>
    <row r="617" ht="15.75" customHeight="1">
      <c r="A617" s="30"/>
      <c r="B617" s="30"/>
      <c r="C617" s="30"/>
      <c r="E617" s="149"/>
      <c r="F617" s="31"/>
      <c r="G617" s="50"/>
    </row>
    <row r="618" ht="15.75" customHeight="1">
      <c r="A618" s="30"/>
      <c r="B618" s="30"/>
      <c r="C618" s="30"/>
      <c r="E618" s="149"/>
      <c r="F618" s="31"/>
      <c r="G618" s="50"/>
    </row>
    <row r="619" ht="15.75" customHeight="1">
      <c r="A619" s="30"/>
      <c r="B619" s="30"/>
      <c r="C619" s="30"/>
      <c r="E619" s="149"/>
      <c r="F619" s="31"/>
      <c r="G619" s="50"/>
    </row>
    <row r="620" ht="15.75" customHeight="1">
      <c r="A620" s="30"/>
      <c r="B620" s="30"/>
      <c r="C620" s="30"/>
      <c r="E620" s="149"/>
      <c r="F620" s="31"/>
      <c r="G620" s="50"/>
    </row>
    <row r="621" ht="15.75" customHeight="1">
      <c r="A621" s="30"/>
      <c r="B621" s="30"/>
      <c r="C621" s="30"/>
      <c r="E621" s="149"/>
      <c r="F621" s="31"/>
      <c r="G621" s="50"/>
    </row>
    <row r="622" ht="15.75" customHeight="1">
      <c r="A622" s="30"/>
      <c r="B622" s="30"/>
      <c r="C622" s="30"/>
      <c r="E622" s="149"/>
      <c r="F622" s="31"/>
      <c r="G622" s="50"/>
    </row>
    <row r="623" ht="15.75" customHeight="1">
      <c r="A623" s="30"/>
      <c r="B623" s="30"/>
      <c r="C623" s="30"/>
      <c r="E623" s="149"/>
      <c r="F623" s="31"/>
      <c r="G623" s="50"/>
    </row>
    <row r="624" ht="15.75" customHeight="1">
      <c r="A624" s="30"/>
      <c r="B624" s="30"/>
      <c r="C624" s="30"/>
      <c r="E624" s="149"/>
      <c r="F624" s="31"/>
      <c r="G624" s="50"/>
    </row>
    <row r="625" ht="15.75" customHeight="1">
      <c r="A625" s="30"/>
      <c r="B625" s="30"/>
      <c r="C625" s="30"/>
      <c r="E625" s="149"/>
      <c r="F625" s="31"/>
      <c r="G625" s="50"/>
    </row>
    <row r="626" ht="15.75" customHeight="1">
      <c r="A626" s="30"/>
      <c r="B626" s="30"/>
      <c r="C626" s="30"/>
      <c r="E626" s="149"/>
      <c r="F626" s="31"/>
      <c r="G626" s="50"/>
    </row>
    <row r="627" ht="15.75" customHeight="1">
      <c r="A627" s="30"/>
      <c r="B627" s="30"/>
      <c r="C627" s="30"/>
      <c r="E627" s="149"/>
      <c r="F627" s="31"/>
      <c r="G627" s="50"/>
    </row>
    <row r="628" ht="15.75" customHeight="1">
      <c r="A628" s="30"/>
      <c r="B628" s="30"/>
      <c r="C628" s="30"/>
      <c r="E628" s="149"/>
      <c r="F628" s="31"/>
      <c r="G628" s="50"/>
    </row>
    <row r="629" ht="15.75" customHeight="1">
      <c r="A629" s="30"/>
      <c r="B629" s="30"/>
      <c r="C629" s="30"/>
      <c r="E629" s="149"/>
      <c r="F629" s="31"/>
      <c r="G629" s="50"/>
    </row>
    <row r="630" ht="15.75" customHeight="1">
      <c r="A630" s="30"/>
      <c r="B630" s="30"/>
      <c r="C630" s="30"/>
      <c r="E630" s="149"/>
      <c r="F630" s="31"/>
      <c r="G630" s="50"/>
    </row>
    <row r="631" ht="15.75" customHeight="1">
      <c r="A631" s="30"/>
      <c r="B631" s="30"/>
      <c r="C631" s="30"/>
      <c r="E631" s="149"/>
      <c r="F631" s="31"/>
      <c r="G631" s="50"/>
    </row>
    <row r="632" ht="15.75" customHeight="1">
      <c r="A632" s="30"/>
      <c r="B632" s="30"/>
      <c r="C632" s="30"/>
      <c r="E632" s="149"/>
      <c r="F632" s="31"/>
      <c r="G632" s="50"/>
    </row>
    <row r="633" ht="15.75" customHeight="1">
      <c r="A633" s="109"/>
      <c r="B633" s="109"/>
      <c r="F633" s="109"/>
      <c r="G633" s="109"/>
    </row>
    <row r="634" ht="15.75" customHeight="1">
      <c r="A634" s="109"/>
      <c r="B634" s="109"/>
      <c r="F634" s="109"/>
      <c r="G634" s="109"/>
    </row>
    <row r="635" ht="15.75" customHeight="1">
      <c r="A635" s="109"/>
      <c r="B635" s="109"/>
      <c r="F635" s="109"/>
      <c r="G635" s="109"/>
    </row>
    <row r="636" ht="15.75" customHeight="1">
      <c r="A636" s="109"/>
      <c r="B636" s="109"/>
      <c r="F636" s="109"/>
      <c r="G636" s="109"/>
    </row>
    <row r="637" ht="15.75" customHeight="1">
      <c r="A637" s="109"/>
      <c r="B637" s="109"/>
      <c r="F637" s="109"/>
      <c r="G637" s="109"/>
    </row>
    <row r="638" ht="15.75" customHeight="1">
      <c r="A638" s="109"/>
      <c r="B638" s="109"/>
      <c r="F638" s="109"/>
      <c r="G638" s="109"/>
    </row>
    <row r="639" ht="15.75" customHeight="1">
      <c r="A639" s="109"/>
      <c r="B639" s="109"/>
      <c r="F639" s="109"/>
      <c r="G639" s="109"/>
    </row>
    <row r="640" ht="15.75" customHeight="1">
      <c r="A640" s="109"/>
      <c r="B640" s="109"/>
      <c r="F640" s="109"/>
      <c r="G640" s="109"/>
    </row>
    <row r="641" ht="15.75" customHeight="1">
      <c r="A641" s="109"/>
      <c r="B641" s="109"/>
      <c r="F641" s="109"/>
      <c r="G641" s="109"/>
    </row>
    <row r="642" ht="15.75" customHeight="1">
      <c r="A642" s="109"/>
      <c r="B642" s="109"/>
      <c r="F642" s="109"/>
      <c r="G642" s="109"/>
    </row>
    <row r="643" ht="15.75" customHeight="1">
      <c r="A643" s="109"/>
      <c r="B643" s="109"/>
      <c r="F643" s="109"/>
      <c r="G643" s="109"/>
    </row>
    <row r="644" ht="15.75" customHeight="1">
      <c r="A644" s="109"/>
      <c r="B644" s="109"/>
      <c r="F644" s="109"/>
      <c r="G644" s="109"/>
    </row>
    <row r="645" ht="15.75" customHeight="1">
      <c r="A645" s="109"/>
      <c r="B645" s="109"/>
      <c r="F645" s="109"/>
      <c r="G645" s="109"/>
    </row>
    <row r="646" ht="15.75" customHeight="1">
      <c r="A646" s="109"/>
      <c r="B646" s="109"/>
      <c r="F646" s="109"/>
      <c r="G646" s="109"/>
    </row>
    <row r="647" ht="15.75" customHeight="1">
      <c r="A647" s="109"/>
      <c r="B647" s="109"/>
      <c r="F647" s="109"/>
      <c r="G647" s="109"/>
    </row>
    <row r="648" ht="15.75" customHeight="1">
      <c r="A648" s="109"/>
      <c r="B648" s="109"/>
      <c r="F648" s="109"/>
      <c r="G648" s="109"/>
    </row>
    <row r="649" ht="15.75" customHeight="1">
      <c r="A649" s="109"/>
      <c r="B649" s="109"/>
      <c r="F649" s="109"/>
      <c r="G649" s="109"/>
    </row>
    <row r="650" ht="15.75" customHeight="1">
      <c r="A650" s="109"/>
      <c r="B650" s="109"/>
      <c r="F650" s="109"/>
      <c r="G650" s="109"/>
    </row>
    <row r="651" ht="15.75" customHeight="1">
      <c r="A651" s="109"/>
      <c r="B651" s="109"/>
      <c r="F651" s="109"/>
      <c r="G651" s="109"/>
    </row>
    <row r="652" ht="15.75" customHeight="1">
      <c r="A652" s="109"/>
      <c r="B652" s="109"/>
      <c r="F652" s="109"/>
      <c r="G652" s="109"/>
    </row>
    <row r="653" ht="15.75" customHeight="1">
      <c r="A653" s="109"/>
      <c r="B653" s="109"/>
      <c r="F653" s="109"/>
      <c r="G653" s="109"/>
    </row>
    <row r="654" ht="15.75" customHeight="1">
      <c r="A654" s="109"/>
      <c r="B654" s="109"/>
      <c r="F654" s="109"/>
      <c r="G654" s="109"/>
    </row>
    <row r="655" ht="15.75" customHeight="1">
      <c r="A655" s="109"/>
      <c r="B655" s="109"/>
      <c r="F655" s="109"/>
      <c r="G655" s="109"/>
    </row>
    <row r="656" ht="15.75" customHeight="1">
      <c r="A656" s="109"/>
      <c r="B656" s="109"/>
      <c r="F656" s="109"/>
      <c r="G656" s="109"/>
    </row>
    <row r="657" ht="15.75" customHeight="1">
      <c r="A657" s="109"/>
      <c r="B657" s="109"/>
      <c r="F657" s="109"/>
      <c r="G657" s="109"/>
    </row>
    <row r="658" ht="15.75" customHeight="1">
      <c r="A658" s="109"/>
      <c r="B658" s="109"/>
      <c r="F658" s="109"/>
      <c r="G658" s="109"/>
    </row>
    <row r="659" ht="15.75" customHeight="1">
      <c r="A659" s="109"/>
      <c r="B659" s="109"/>
      <c r="F659" s="109"/>
      <c r="G659" s="109"/>
    </row>
    <row r="660" ht="15.75" customHeight="1">
      <c r="A660" s="109"/>
      <c r="B660" s="109"/>
      <c r="F660" s="109"/>
      <c r="G660" s="109"/>
    </row>
    <row r="661" ht="15.75" customHeight="1">
      <c r="A661" s="109"/>
      <c r="B661" s="109"/>
      <c r="F661" s="109"/>
      <c r="G661" s="109"/>
    </row>
    <row r="662" ht="15.75" customHeight="1">
      <c r="A662" s="109"/>
      <c r="B662" s="109"/>
      <c r="F662" s="109"/>
      <c r="G662" s="109"/>
    </row>
    <row r="663" ht="15.75" customHeight="1">
      <c r="A663" s="109"/>
      <c r="B663" s="109"/>
      <c r="F663" s="109"/>
      <c r="G663" s="109"/>
    </row>
    <row r="664" ht="15.75" customHeight="1">
      <c r="A664" s="109"/>
      <c r="B664" s="109"/>
      <c r="F664" s="109"/>
      <c r="G664" s="109"/>
    </row>
    <row r="665" ht="15.75" customHeight="1">
      <c r="A665" s="109"/>
      <c r="B665" s="109"/>
      <c r="F665" s="109"/>
      <c r="G665" s="109"/>
    </row>
    <row r="666" ht="15.75" customHeight="1">
      <c r="A666" s="109"/>
      <c r="B666" s="109"/>
      <c r="F666" s="109"/>
      <c r="G666" s="109"/>
    </row>
    <row r="667" ht="15.75" customHeight="1">
      <c r="A667" s="109"/>
      <c r="B667" s="109"/>
      <c r="F667" s="109"/>
      <c r="G667" s="109"/>
    </row>
    <row r="668" ht="15.75" customHeight="1">
      <c r="A668" s="109"/>
      <c r="B668" s="109"/>
      <c r="F668" s="109"/>
      <c r="G668" s="109"/>
    </row>
    <row r="669" ht="15.75" customHeight="1">
      <c r="A669" s="109"/>
      <c r="B669" s="109"/>
      <c r="F669" s="109"/>
      <c r="G669" s="109"/>
    </row>
    <row r="670" ht="15.75" customHeight="1">
      <c r="A670" s="109"/>
      <c r="B670" s="109"/>
      <c r="F670" s="109"/>
      <c r="G670" s="109"/>
    </row>
    <row r="671" ht="15.75" customHeight="1">
      <c r="A671" s="109"/>
      <c r="B671" s="109"/>
      <c r="F671" s="109"/>
      <c r="G671" s="109"/>
    </row>
    <row r="672" ht="15.75" customHeight="1">
      <c r="A672" s="109"/>
      <c r="B672" s="109"/>
      <c r="F672" s="109"/>
      <c r="G672" s="109"/>
    </row>
    <row r="673" ht="15.75" customHeight="1">
      <c r="A673" s="109"/>
      <c r="B673" s="109"/>
      <c r="F673" s="109"/>
      <c r="G673" s="109"/>
    </row>
    <row r="674" ht="15.75" customHeight="1">
      <c r="A674" s="109"/>
      <c r="B674" s="109"/>
      <c r="F674" s="109"/>
      <c r="G674" s="109"/>
    </row>
    <row r="675" ht="15.75" customHeight="1">
      <c r="A675" s="109"/>
      <c r="B675" s="109"/>
      <c r="F675" s="109"/>
      <c r="G675" s="109"/>
    </row>
    <row r="676" ht="15.75" customHeight="1">
      <c r="A676" s="109"/>
      <c r="B676" s="109"/>
      <c r="F676" s="109"/>
      <c r="G676" s="109"/>
    </row>
    <row r="677" ht="15.75" customHeight="1">
      <c r="A677" s="109"/>
      <c r="B677" s="109"/>
      <c r="F677" s="109"/>
      <c r="G677" s="109"/>
    </row>
    <row r="678" ht="15.75" customHeight="1">
      <c r="A678" s="109"/>
      <c r="B678" s="109"/>
      <c r="F678" s="109"/>
      <c r="G678" s="109"/>
    </row>
    <row r="679" ht="15.75" customHeight="1">
      <c r="A679" s="109"/>
      <c r="B679" s="109"/>
      <c r="F679" s="109"/>
      <c r="G679" s="109"/>
    </row>
    <row r="680" ht="15.75" customHeight="1">
      <c r="A680" s="109"/>
      <c r="B680" s="109"/>
      <c r="F680" s="109"/>
      <c r="G680" s="109"/>
    </row>
    <row r="681" ht="15.75" customHeight="1">
      <c r="A681" s="109"/>
      <c r="B681" s="109"/>
      <c r="F681" s="109"/>
      <c r="G681" s="109"/>
    </row>
    <row r="682" ht="15.75" customHeight="1">
      <c r="A682" s="109"/>
      <c r="B682" s="109"/>
      <c r="F682" s="109"/>
      <c r="G682" s="109"/>
    </row>
    <row r="683" ht="15.75" customHeight="1">
      <c r="A683" s="109"/>
      <c r="B683" s="109"/>
      <c r="F683" s="109"/>
      <c r="G683" s="109"/>
    </row>
    <row r="684" ht="15.75" customHeight="1">
      <c r="A684" s="109"/>
      <c r="B684" s="109"/>
      <c r="F684" s="109"/>
      <c r="G684" s="109"/>
    </row>
    <row r="685" ht="15.75" customHeight="1">
      <c r="A685" s="109"/>
      <c r="B685" s="109"/>
      <c r="F685" s="109"/>
      <c r="G685" s="109"/>
    </row>
    <row r="686" ht="15.75" customHeight="1">
      <c r="A686" s="109"/>
      <c r="B686" s="109"/>
      <c r="F686" s="109"/>
      <c r="G686" s="109"/>
    </row>
    <row r="687" ht="15.75" customHeight="1">
      <c r="A687" s="109"/>
      <c r="B687" s="109"/>
      <c r="F687" s="109"/>
      <c r="G687" s="109"/>
    </row>
    <row r="688" ht="15.75" customHeight="1">
      <c r="A688" s="109"/>
      <c r="B688" s="109"/>
      <c r="F688" s="109"/>
      <c r="G688" s="109"/>
    </row>
    <row r="689" ht="15.75" customHeight="1">
      <c r="A689" s="109"/>
      <c r="B689" s="109"/>
      <c r="F689" s="109"/>
      <c r="G689" s="109"/>
    </row>
    <row r="690" ht="15.75" customHeight="1">
      <c r="A690" s="109"/>
      <c r="B690" s="109"/>
      <c r="F690" s="109"/>
      <c r="G690" s="109"/>
    </row>
    <row r="691" ht="15.75" customHeight="1">
      <c r="A691" s="109"/>
      <c r="B691" s="109"/>
      <c r="F691" s="109"/>
      <c r="G691" s="109"/>
    </row>
    <row r="692" ht="15.75" customHeight="1">
      <c r="A692" s="109"/>
      <c r="B692" s="109"/>
      <c r="F692" s="109"/>
      <c r="G692" s="109"/>
    </row>
    <row r="693" ht="15.75" customHeight="1">
      <c r="A693" s="109"/>
      <c r="B693" s="109"/>
      <c r="F693" s="109"/>
      <c r="G693" s="109"/>
    </row>
    <row r="694" ht="15.75" customHeight="1">
      <c r="A694" s="109"/>
      <c r="B694" s="109"/>
      <c r="F694" s="109"/>
      <c r="G694" s="109"/>
    </row>
    <row r="695" ht="15.75" customHeight="1">
      <c r="A695" s="109"/>
      <c r="B695" s="109"/>
      <c r="F695" s="109"/>
      <c r="G695" s="109"/>
    </row>
    <row r="696" ht="15.75" customHeight="1">
      <c r="A696" s="109"/>
      <c r="B696" s="109"/>
      <c r="F696" s="109"/>
      <c r="G696" s="109"/>
    </row>
    <row r="697" ht="15.75" customHeight="1">
      <c r="A697" s="109"/>
      <c r="B697" s="109"/>
      <c r="F697" s="109"/>
      <c r="G697" s="109"/>
    </row>
    <row r="698" ht="15.75" customHeight="1">
      <c r="A698" s="109"/>
      <c r="B698" s="109"/>
      <c r="F698" s="109"/>
      <c r="G698" s="109"/>
    </row>
    <row r="699" ht="15.75" customHeight="1">
      <c r="A699" s="109"/>
      <c r="B699" s="109"/>
      <c r="F699" s="109"/>
      <c r="G699" s="109"/>
    </row>
    <row r="700" ht="15.75" customHeight="1">
      <c r="A700" s="109"/>
      <c r="B700" s="109"/>
      <c r="F700" s="109"/>
      <c r="G700" s="109"/>
    </row>
    <row r="701" ht="15.75" customHeight="1">
      <c r="A701" s="109"/>
      <c r="B701" s="109"/>
      <c r="F701" s="109"/>
      <c r="G701" s="109"/>
    </row>
    <row r="702" ht="15.75" customHeight="1">
      <c r="A702" s="109"/>
      <c r="B702" s="109"/>
      <c r="F702" s="109"/>
      <c r="G702" s="109"/>
    </row>
    <row r="703" ht="15.75" customHeight="1">
      <c r="A703" s="109"/>
      <c r="B703" s="109"/>
      <c r="F703" s="109"/>
      <c r="G703" s="109"/>
    </row>
    <row r="704" ht="15.75" customHeight="1">
      <c r="A704" s="109"/>
      <c r="B704" s="109"/>
      <c r="F704" s="109"/>
      <c r="G704" s="109"/>
    </row>
    <row r="705" ht="15.75" customHeight="1">
      <c r="A705" s="109"/>
      <c r="B705" s="109"/>
      <c r="F705" s="109"/>
      <c r="G705" s="109"/>
    </row>
    <row r="706" ht="15.75" customHeight="1">
      <c r="A706" s="109"/>
      <c r="B706" s="109"/>
      <c r="F706" s="109"/>
      <c r="G706" s="109"/>
    </row>
    <row r="707" ht="15.75" customHeight="1">
      <c r="A707" s="109"/>
      <c r="B707" s="109"/>
      <c r="F707" s="109"/>
      <c r="G707" s="109"/>
    </row>
    <row r="708" ht="15.75" customHeight="1">
      <c r="A708" s="109"/>
      <c r="B708" s="109"/>
      <c r="F708" s="109"/>
      <c r="G708" s="109"/>
    </row>
    <row r="709" ht="15.75" customHeight="1">
      <c r="A709" s="109"/>
      <c r="B709" s="109"/>
      <c r="F709" s="109"/>
      <c r="G709" s="109"/>
    </row>
    <row r="710" ht="15.75" customHeight="1">
      <c r="A710" s="109"/>
      <c r="B710" s="109"/>
      <c r="F710" s="109"/>
      <c r="G710" s="109"/>
    </row>
    <row r="711" ht="15.75" customHeight="1">
      <c r="A711" s="109"/>
      <c r="B711" s="109"/>
      <c r="F711" s="109"/>
      <c r="G711" s="109"/>
    </row>
    <row r="712" ht="15.75" customHeight="1">
      <c r="A712" s="109"/>
      <c r="B712" s="109"/>
      <c r="F712" s="109"/>
      <c r="G712" s="109"/>
    </row>
    <row r="713" ht="15.75" customHeight="1">
      <c r="A713" s="109"/>
      <c r="B713" s="109"/>
      <c r="F713" s="109"/>
      <c r="G713" s="109"/>
    </row>
    <row r="714" ht="15.75" customHeight="1">
      <c r="A714" s="109"/>
      <c r="B714" s="109"/>
      <c r="F714" s="109"/>
      <c r="G714" s="109"/>
    </row>
    <row r="715" ht="15.75" customHeight="1">
      <c r="A715" s="109"/>
      <c r="B715" s="109"/>
      <c r="F715" s="109"/>
      <c r="G715" s="109"/>
    </row>
    <row r="716" ht="15.75" customHeight="1">
      <c r="A716" s="109"/>
      <c r="B716" s="109"/>
      <c r="F716" s="109"/>
      <c r="G716" s="109"/>
    </row>
    <row r="717" ht="15.75" customHeight="1">
      <c r="A717" s="109"/>
      <c r="B717" s="109"/>
      <c r="F717" s="109"/>
      <c r="G717" s="109"/>
    </row>
    <row r="718" ht="15.75" customHeight="1">
      <c r="A718" s="109"/>
      <c r="B718" s="109"/>
      <c r="F718" s="109"/>
      <c r="G718" s="109"/>
    </row>
    <row r="719" ht="15.75" customHeight="1">
      <c r="A719" s="109"/>
      <c r="B719" s="109"/>
      <c r="F719" s="109"/>
      <c r="G719" s="109"/>
    </row>
    <row r="720" ht="15.75" customHeight="1">
      <c r="A720" s="109"/>
      <c r="B720" s="109"/>
      <c r="F720" s="109"/>
      <c r="G720" s="109"/>
    </row>
    <row r="721" ht="15.75" customHeight="1">
      <c r="A721" s="109"/>
      <c r="B721" s="109"/>
      <c r="F721" s="109"/>
      <c r="G721" s="109"/>
    </row>
    <row r="722" ht="15.75" customHeight="1">
      <c r="A722" s="109"/>
      <c r="B722" s="109"/>
      <c r="F722" s="109"/>
      <c r="G722" s="109"/>
    </row>
    <row r="723" ht="15.75" customHeight="1">
      <c r="A723" s="109"/>
      <c r="B723" s="109"/>
      <c r="F723" s="109"/>
      <c r="G723" s="109"/>
    </row>
    <row r="724" ht="15.75" customHeight="1">
      <c r="A724" s="109"/>
      <c r="B724" s="109"/>
      <c r="F724" s="109"/>
      <c r="G724" s="109"/>
    </row>
    <row r="725" ht="15.75" customHeight="1">
      <c r="A725" s="109"/>
      <c r="B725" s="109"/>
      <c r="F725" s="109"/>
      <c r="G725" s="109"/>
    </row>
    <row r="726" ht="15.75" customHeight="1">
      <c r="A726" s="109"/>
      <c r="B726" s="109"/>
      <c r="F726" s="109"/>
      <c r="G726" s="109"/>
    </row>
    <row r="727" ht="15.75" customHeight="1">
      <c r="A727" s="109"/>
      <c r="B727" s="109"/>
      <c r="F727" s="109"/>
      <c r="G727" s="109"/>
    </row>
    <row r="728" ht="15.75" customHeight="1">
      <c r="A728" s="109"/>
      <c r="B728" s="109"/>
      <c r="F728" s="109"/>
      <c r="G728" s="109"/>
    </row>
    <row r="729" ht="15.75" customHeight="1">
      <c r="A729" s="109"/>
      <c r="B729" s="109"/>
      <c r="F729" s="109"/>
      <c r="G729" s="109"/>
    </row>
    <row r="730" ht="15.75" customHeight="1">
      <c r="A730" s="109"/>
      <c r="B730" s="109"/>
      <c r="F730" s="109"/>
      <c r="G730" s="109"/>
    </row>
    <row r="731" ht="15.75" customHeight="1">
      <c r="A731" s="109"/>
      <c r="B731" s="109"/>
      <c r="F731" s="109"/>
      <c r="G731" s="109"/>
    </row>
    <row r="732" ht="15.75" customHeight="1">
      <c r="A732" s="109"/>
      <c r="B732" s="109"/>
      <c r="F732" s="109"/>
      <c r="G732" s="109"/>
    </row>
    <row r="733" ht="15.75" customHeight="1">
      <c r="A733" s="109"/>
      <c r="B733" s="109"/>
      <c r="F733" s="109"/>
      <c r="G733" s="109"/>
    </row>
    <row r="734" ht="15.75" customHeight="1">
      <c r="A734" s="109"/>
      <c r="B734" s="109"/>
      <c r="F734" s="109"/>
      <c r="G734" s="109"/>
    </row>
    <row r="735" ht="15.75" customHeight="1">
      <c r="A735" s="109"/>
      <c r="B735" s="109"/>
      <c r="F735" s="109"/>
      <c r="G735" s="109"/>
    </row>
    <row r="736" ht="15.75" customHeight="1">
      <c r="A736" s="109"/>
      <c r="B736" s="109"/>
      <c r="F736" s="109"/>
      <c r="G736" s="109"/>
    </row>
    <row r="737" ht="15.75" customHeight="1">
      <c r="A737" s="109"/>
      <c r="B737" s="109"/>
      <c r="F737" s="109"/>
      <c r="G737" s="109"/>
    </row>
    <row r="738" ht="15.75" customHeight="1">
      <c r="A738" s="109"/>
      <c r="B738" s="109"/>
      <c r="F738" s="109"/>
      <c r="G738" s="109"/>
    </row>
    <row r="739" ht="15.75" customHeight="1">
      <c r="A739" s="109"/>
      <c r="B739" s="109"/>
      <c r="F739" s="109"/>
      <c r="G739" s="109"/>
    </row>
    <row r="740" ht="15.75" customHeight="1">
      <c r="A740" s="109"/>
      <c r="B740" s="109"/>
      <c r="F740" s="109"/>
      <c r="G740" s="109"/>
    </row>
    <row r="741" ht="15.75" customHeight="1">
      <c r="A741" s="109"/>
      <c r="B741" s="109"/>
      <c r="F741" s="109"/>
      <c r="G741" s="109"/>
    </row>
    <row r="742" ht="15.75" customHeight="1">
      <c r="A742" s="109"/>
      <c r="B742" s="109"/>
      <c r="F742" s="109"/>
      <c r="G742" s="109"/>
    </row>
    <row r="743" ht="15.75" customHeight="1">
      <c r="A743" s="109"/>
      <c r="B743" s="109"/>
      <c r="F743" s="109"/>
      <c r="G743" s="109"/>
    </row>
    <row r="744" ht="15.75" customHeight="1">
      <c r="A744" s="109"/>
      <c r="B744" s="109"/>
      <c r="F744" s="109"/>
      <c r="G744" s="109"/>
    </row>
    <row r="745" ht="15.75" customHeight="1">
      <c r="A745" s="109"/>
      <c r="B745" s="109"/>
      <c r="F745" s="109"/>
      <c r="G745" s="109"/>
    </row>
    <row r="746" ht="15.75" customHeight="1">
      <c r="A746" s="109"/>
      <c r="B746" s="109"/>
      <c r="F746" s="109"/>
      <c r="G746" s="109"/>
    </row>
    <row r="747" ht="15.75" customHeight="1">
      <c r="A747" s="109"/>
      <c r="B747" s="109"/>
      <c r="F747" s="109"/>
      <c r="G747" s="109"/>
    </row>
    <row r="748" ht="15.75" customHeight="1">
      <c r="A748" s="109"/>
      <c r="B748" s="109"/>
      <c r="F748" s="109"/>
      <c r="G748" s="109"/>
    </row>
    <row r="749" ht="15.75" customHeight="1">
      <c r="A749" s="109"/>
      <c r="B749" s="109"/>
      <c r="F749" s="109"/>
      <c r="G749" s="109"/>
    </row>
    <row r="750" ht="15.75" customHeight="1">
      <c r="A750" s="109"/>
      <c r="B750" s="109"/>
      <c r="F750" s="109"/>
      <c r="G750" s="109"/>
    </row>
    <row r="751" ht="15.75" customHeight="1">
      <c r="A751" s="109"/>
      <c r="B751" s="109"/>
      <c r="F751" s="109"/>
      <c r="G751" s="109"/>
    </row>
    <row r="752" ht="15.75" customHeight="1">
      <c r="A752" s="109"/>
      <c r="B752" s="109"/>
      <c r="F752" s="109"/>
      <c r="G752" s="109"/>
    </row>
    <row r="753" ht="15.75" customHeight="1">
      <c r="A753" s="109"/>
      <c r="B753" s="109"/>
      <c r="F753" s="109"/>
      <c r="G753" s="109"/>
    </row>
    <row r="754" ht="15.75" customHeight="1">
      <c r="A754" s="109"/>
      <c r="B754" s="109"/>
      <c r="F754" s="109"/>
      <c r="G754" s="109"/>
    </row>
    <row r="755" ht="15.75" customHeight="1">
      <c r="A755" s="109"/>
      <c r="B755" s="109"/>
      <c r="F755" s="109"/>
      <c r="G755" s="109"/>
    </row>
    <row r="756" ht="15.75" customHeight="1">
      <c r="A756" s="109"/>
      <c r="B756" s="109"/>
      <c r="F756" s="109"/>
      <c r="G756" s="109"/>
    </row>
    <row r="757" ht="15.75" customHeight="1">
      <c r="A757" s="109"/>
      <c r="B757" s="109"/>
      <c r="F757" s="109"/>
      <c r="G757" s="109"/>
    </row>
    <row r="758" ht="15.75" customHeight="1">
      <c r="A758" s="109"/>
      <c r="B758" s="109"/>
      <c r="F758" s="109"/>
      <c r="G758" s="109"/>
    </row>
    <row r="759" ht="15.75" customHeight="1">
      <c r="A759" s="109"/>
      <c r="B759" s="109"/>
      <c r="F759" s="109"/>
      <c r="G759" s="109"/>
    </row>
    <row r="760" ht="15.75" customHeight="1">
      <c r="A760" s="109"/>
      <c r="B760" s="109"/>
      <c r="F760" s="109"/>
      <c r="G760" s="109"/>
    </row>
    <row r="761" ht="15.75" customHeight="1">
      <c r="A761" s="109"/>
      <c r="B761" s="109"/>
      <c r="F761" s="109"/>
      <c r="G761" s="109"/>
    </row>
    <row r="762" ht="15.75" customHeight="1">
      <c r="A762" s="109"/>
      <c r="B762" s="109"/>
      <c r="F762" s="109"/>
      <c r="G762" s="109"/>
    </row>
    <row r="763" ht="15.75" customHeight="1">
      <c r="A763" s="109"/>
      <c r="B763" s="109"/>
      <c r="F763" s="109"/>
      <c r="G763" s="109"/>
    </row>
    <row r="764" ht="15.75" customHeight="1">
      <c r="A764" s="109"/>
      <c r="B764" s="109"/>
      <c r="F764" s="109"/>
      <c r="G764" s="109"/>
    </row>
    <row r="765" ht="15.75" customHeight="1">
      <c r="A765" s="109"/>
      <c r="B765" s="109"/>
      <c r="F765" s="109"/>
      <c r="G765" s="109"/>
    </row>
    <row r="766" ht="15.75" customHeight="1">
      <c r="A766" s="109"/>
      <c r="B766" s="109"/>
      <c r="F766" s="109"/>
      <c r="G766" s="109"/>
    </row>
    <row r="767" ht="15.75" customHeight="1">
      <c r="A767" s="109"/>
      <c r="B767" s="109"/>
      <c r="F767" s="109"/>
      <c r="G767" s="109"/>
    </row>
    <row r="768" ht="15.75" customHeight="1">
      <c r="A768" s="109"/>
      <c r="B768" s="109"/>
      <c r="F768" s="109"/>
      <c r="G768" s="109"/>
    </row>
    <row r="769" ht="15.75" customHeight="1">
      <c r="A769" s="109"/>
      <c r="B769" s="109"/>
      <c r="F769" s="109"/>
      <c r="G769" s="109"/>
    </row>
    <row r="770" ht="15.75" customHeight="1">
      <c r="A770" s="109"/>
      <c r="B770" s="109"/>
      <c r="F770" s="109"/>
      <c r="G770" s="109"/>
    </row>
    <row r="771" ht="15.75" customHeight="1">
      <c r="A771" s="109"/>
      <c r="B771" s="109"/>
      <c r="F771" s="109"/>
      <c r="G771" s="109"/>
    </row>
    <row r="772" ht="15.75" customHeight="1">
      <c r="A772" s="109"/>
      <c r="B772" s="109"/>
      <c r="F772" s="109"/>
      <c r="G772" s="109"/>
    </row>
    <row r="773" ht="15.75" customHeight="1">
      <c r="A773" s="109"/>
      <c r="B773" s="109"/>
      <c r="F773" s="109"/>
      <c r="G773" s="109"/>
    </row>
    <row r="774" ht="15.75" customHeight="1">
      <c r="A774" s="109"/>
      <c r="B774" s="109"/>
      <c r="F774" s="109"/>
      <c r="G774" s="109"/>
    </row>
    <row r="775" ht="15.75" customHeight="1">
      <c r="A775" s="109"/>
      <c r="B775" s="109"/>
      <c r="F775" s="109"/>
      <c r="G775" s="109"/>
    </row>
    <row r="776" ht="15.75" customHeight="1">
      <c r="A776" s="109"/>
      <c r="B776" s="109"/>
      <c r="F776" s="109"/>
      <c r="G776" s="109"/>
    </row>
    <row r="777" ht="15.75" customHeight="1">
      <c r="A777" s="109"/>
      <c r="B777" s="109"/>
      <c r="F777" s="109"/>
      <c r="G777" s="109"/>
    </row>
    <row r="778" ht="15.75" customHeight="1">
      <c r="A778" s="109"/>
      <c r="B778" s="109"/>
      <c r="F778" s="109"/>
      <c r="G778" s="109"/>
    </row>
    <row r="779" ht="15.75" customHeight="1">
      <c r="A779" s="109"/>
      <c r="B779" s="109"/>
      <c r="F779" s="109"/>
      <c r="G779" s="109"/>
    </row>
    <row r="780" ht="15.75" customHeight="1">
      <c r="A780" s="109"/>
      <c r="B780" s="109"/>
      <c r="F780" s="109"/>
      <c r="G780" s="109"/>
    </row>
    <row r="781" ht="15.75" customHeight="1">
      <c r="A781" s="109"/>
      <c r="B781" s="109"/>
      <c r="F781" s="109"/>
      <c r="G781" s="109"/>
    </row>
    <row r="782" ht="15.75" customHeight="1">
      <c r="A782" s="109"/>
      <c r="B782" s="109"/>
      <c r="F782" s="109"/>
      <c r="G782" s="109"/>
    </row>
    <row r="783" ht="15.75" customHeight="1">
      <c r="A783" s="109"/>
      <c r="B783" s="109"/>
      <c r="F783" s="109"/>
      <c r="G783" s="109"/>
    </row>
    <row r="784" ht="15.75" customHeight="1">
      <c r="A784" s="109"/>
      <c r="B784" s="109"/>
      <c r="F784" s="109"/>
      <c r="G784" s="109"/>
    </row>
    <row r="785" ht="15.75" customHeight="1">
      <c r="A785" s="109"/>
      <c r="B785" s="109"/>
      <c r="F785" s="109"/>
      <c r="G785" s="109"/>
    </row>
    <row r="786" ht="15.75" customHeight="1">
      <c r="A786" s="109"/>
      <c r="B786" s="109"/>
      <c r="F786" s="109"/>
      <c r="G786" s="109"/>
    </row>
    <row r="787" ht="15.75" customHeight="1">
      <c r="A787" s="109"/>
      <c r="B787" s="109"/>
      <c r="F787" s="109"/>
      <c r="G787" s="109"/>
    </row>
    <row r="788" ht="15.75" customHeight="1">
      <c r="A788" s="109"/>
      <c r="B788" s="109"/>
      <c r="F788" s="109"/>
      <c r="G788" s="109"/>
    </row>
    <row r="789" ht="15.75" customHeight="1">
      <c r="A789" s="109"/>
      <c r="B789" s="109"/>
      <c r="F789" s="109"/>
      <c r="G789" s="109"/>
    </row>
    <row r="790" ht="15.75" customHeight="1">
      <c r="A790" s="109"/>
      <c r="B790" s="109"/>
      <c r="F790" s="109"/>
      <c r="G790" s="109"/>
    </row>
    <row r="791" ht="15.75" customHeight="1">
      <c r="A791" s="109"/>
      <c r="B791" s="109"/>
      <c r="F791" s="109"/>
      <c r="G791" s="109"/>
    </row>
    <row r="792" ht="15.75" customHeight="1">
      <c r="A792" s="109"/>
      <c r="B792" s="109"/>
      <c r="F792" s="109"/>
      <c r="G792" s="109"/>
    </row>
    <row r="793" ht="15.75" customHeight="1">
      <c r="A793" s="109"/>
      <c r="B793" s="109"/>
      <c r="F793" s="109"/>
      <c r="G793" s="109"/>
    </row>
    <row r="794" ht="15.75" customHeight="1">
      <c r="A794" s="109"/>
      <c r="B794" s="109"/>
      <c r="F794" s="109"/>
      <c r="G794" s="109"/>
    </row>
    <row r="795" ht="15.75" customHeight="1">
      <c r="A795" s="109"/>
      <c r="B795" s="109"/>
      <c r="F795" s="109"/>
      <c r="G795" s="109"/>
    </row>
    <row r="796" ht="15.75" customHeight="1">
      <c r="A796" s="109"/>
      <c r="B796" s="109"/>
      <c r="F796" s="109"/>
      <c r="G796" s="109"/>
    </row>
    <row r="797" ht="15.75" customHeight="1">
      <c r="A797" s="109"/>
      <c r="B797" s="109"/>
      <c r="F797" s="109"/>
      <c r="G797" s="109"/>
    </row>
    <row r="798" ht="15.75" customHeight="1">
      <c r="A798" s="109"/>
      <c r="B798" s="109"/>
      <c r="F798" s="109"/>
      <c r="G798" s="109"/>
    </row>
    <row r="799" ht="15.75" customHeight="1">
      <c r="A799" s="109"/>
      <c r="B799" s="109"/>
      <c r="F799" s="109"/>
      <c r="G799" s="109"/>
    </row>
    <row r="800" ht="15.75" customHeight="1">
      <c r="A800" s="109"/>
      <c r="B800" s="109"/>
      <c r="F800" s="109"/>
      <c r="G800" s="109"/>
    </row>
    <row r="801" ht="15.75" customHeight="1">
      <c r="A801" s="109"/>
      <c r="B801" s="109"/>
      <c r="F801" s="109"/>
      <c r="G801" s="109"/>
    </row>
    <row r="802" ht="15.75" customHeight="1">
      <c r="A802" s="109"/>
      <c r="B802" s="109"/>
      <c r="F802" s="109"/>
      <c r="G802" s="109"/>
    </row>
    <row r="803" ht="15.75" customHeight="1">
      <c r="A803" s="109"/>
      <c r="B803" s="109"/>
      <c r="F803" s="109"/>
      <c r="G803" s="109"/>
    </row>
    <row r="804" ht="15.75" customHeight="1">
      <c r="A804" s="109"/>
      <c r="B804" s="109"/>
      <c r="F804" s="109"/>
      <c r="G804" s="109"/>
    </row>
    <row r="805" ht="15.75" customHeight="1">
      <c r="A805" s="109"/>
      <c r="B805" s="109"/>
      <c r="F805" s="109"/>
      <c r="G805" s="109"/>
    </row>
    <row r="806" ht="15.75" customHeight="1">
      <c r="A806" s="109"/>
      <c r="B806" s="109"/>
      <c r="F806" s="109"/>
      <c r="G806" s="109"/>
    </row>
    <row r="807" ht="15.75" customHeight="1">
      <c r="A807" s="109"/>
      <c r="B807" s="109"/>
      <c r="F807" s="109"/>
      <c r="G807" s="109"/>
    </row>
    <row r="808" ht="15.75" customHeight="1">
      <c r="A808" s="109"/>
      <c r="B808" s="109"/>
      <c r="F808" s="109"/>
      <c r="G808" s="109"/>
    </row>
    <row r="809" ht="15.75" customHeight="1">
      <c r="A809" s="109"/>
      <c r="B809" s="109"/>
      <c r="F809" s="109"/>
      <c r="G809" s="109"/>
    </row>
    <row r="810" ht="15.75" customHeight="1">
      <c r="A810" s="109"/>
      <c r="B810" s="109"/>
      <c r="F810" s="109"/>
      <c r="G810" s="109"/>
    </row>
    <row r="811" ht="15.75" customHeight="1">
      <c r="A811" s="109"/>
      <c r="B811" s="109"/>
      <c r="F811" s="109"/>
      <c r="G811" s="109"/>
    </row>
    <row r="812" ht="15.75" customHeight="1">
      <c r="A812" s="109"/>
      <c r="B812" s="109"/>
      <c r="F812" s="109"/>
      <c r="G812" s="109"/>
    </row>
    <row r="813" ht="15.75" customHeight="1">
      <c r="A813" s="109"/>
      <c r="B813" s="109"/>
      <c r="F813" s="109"/>
      <c r="G813" s="109"/>
    </row>
    <row r="814" ht="15.75" customHeight="1">
      <c r="A814" s="109"/>
      <c r="B814" s="109"/>
      <c r="F814" s="109"/>
      <c r="G814" s="109"/>
    </row>
    <row r="815" ht="15.75" customHeight="1">
      <c r="A815" s="109"/>
      <c r="B815" s="109"/>
      <c r="F815" s="109"/>
      <c r="G815" s="109"/>
    </row>
    <row r="816" ht="15.75" customHeight="1">
      <c r="A816" s="109"/>
      <c r="B816" s="109"/>
      <c r="F816" s="109"/>
      <c r="G816" s="109"/>
    </row>
    <row r="817" ht="15.75" customHeight="1">
      <c r="A817" s="109"/>
      <c r="B817" s="109"/>
      <c r="F817" s="109"/>
      <c r="G817" s="109"/>
    </row>
    <row r="818" ht="15.75" customHeight="1">
      <c r="A818" s="109"/>
      <c r="B818" s="109"/>
      <c r="F818" s="109"/>
      <c r="G818" s="109"/>
    </row>
    <row r="819" ht="15.75" customHeight="1">
      <c r="A819" s="109"/>
      <c r="B819" s="109"/>
      <c r="F819" s="109"/>
      <c r="G819" s="109"/>
    </row>
    <row r="820" ht="15.75" customHeight="1">
      <c r="A820" s="109"/>
      <c r="B820" s="109"/>
      <c r="F820" s="109"/>
      <c r="G820" s="109"/>
    </row>
    <row r="821" ht="15.75" customHeight="1">
      <c r="A821" s="109"/>
      <c r="B821" s="109"/>
      <c r="F821" s="109"/>
      <c r="G821" s="109"/>
    </row>
    <row r="822" ht="15.75" customHeight="1">
      <c r="A822" s="109"/>
      <c r="B822" s="109"/>
      <c r="F822" s="109"/>
      <c r="G822" s="109"/>
    </row>
    <row r="823" ht="15.75" customHeight="1">
      <c r="A823" s="109"/>
      <c r="B823" s="109"/>
      <c r="F823" s="109"/>
      <c r="G823" s="109"/>
    </row>
    <row r="824" ht="15.75" customHeight="1">
      <c r="A824" s="109"/>
      <c r="B824" s="109"/>
      <c r="F824" s="109"/>
      <c r="G824" s="109"/>
    </row>
    <row r="825" ht="15.75" customHeight="1">
      <c r="A825" s="109"/>
      <c r="B825" s="109"/>
      <c r="F825" s="109"/>
      <c r="G825" s="109"/>
    </row>
    <row r="826" ht="15.75" customHeight="1">
      <c r="A826" s="109"/>
      <c r="B826" s="109"/>
      <c r="F826" s="109"/>
      <c r="G826" s="109"/>
    </row>
    <row r="827" ht="15.75" customHeight="1">
      <c r="A827" s="109"/>
      <c r="B827" s="109"/>
      <c r="F827" s="109"/>
      <c r="G827" s="109"/>
    </row>
    <row r="828" ht="15.75" customHeight="1">
      <c r="A828" s="109"/>
      <c r="B828" s="109"/>
      <c r="F828" s="109"/>
      <c r="G828" s="109"/>
    </row>
    <row r="829" ht="15.75" customHeight="1">
      <c r="A829" s="109"/>
      <c r="B829" s="109"/>
      <c r="F829" s="109"/>
      <c r="G829" s="109"/>
    </row>
    <row r="830" ht="15.75" customHeight="1">
      <c r="A830" s="109"/>
      <c r="B830" s="109"/>
      <c r="F830" s="109"/>
      <c r="G830" s="109"/>
    </row>
    <row r="831" ht="15.75" customHeight="1">
      <c r="A831" s="109"/>
      <c r="B831" s="109"/>
      <c r="F831" s="109"/>
      <c r="G831" s="109"/>
    </row>
    <row r="832" ht="15.75" customHeight="1">
      <c r="A832" s="109"/>
      <c r="B832" s="109"/>
      <c r="F832" s="109"/>
      <c r="G832" s="109"/>
    </row>
    <row r="833" ht="15.75" customHeight="1">
      <c r="A833" s="109"/>
      <c r="B833" s="109"/>
      <c r="F833" s="109"/>
      <c r="G833" s="109"/>
    </row>
    <row r="834" ht="15.75" customHeight="1">
      <c r="A834" s="109"/>
      <c r="B834" s="109"/>
      <c r="F834" s="109"/>
      <c r="G834" s="109"/>
    </row>
    <row r="835" ht="15.75" customHeight="1">
      <c r="A835" s="109"/>
      <c r="B835" s="109"/>
      <c r="F835" s="109"/>
      <c r="G835" s="109"/>
    </row>
    <row r="836" ht="15.75" customHeight="1">
      <c r="A836" s="109"/>
      <c r="B836" s="109"/>
      <c r="F836" s="109"/>
      <c r="G836" s="109"/>
    </row>
    <row r="837" ht="15.75" customHeight="1">
      <c r="A837" s="109"/>
      <c r="B837" s="109"/>
      <c r="F837" s="109"/>
      <c r="G837" s="109"/>
    </row>
    <row r="838" ht="15.75" customHeight="1">
      <c r="A838" s="109"/>
      <c r="B838" s="109"/>
      <c r="F838" s="109"/>
      <c r="G838" s="109"/>
    </row>
    <row r="839" ht="15.75" customHeight="1">
      <c r="A839" s="109"/>
      <c r="B839" s="109"/>
      <c r="F839" s="109"/>
      <c r="G839" s="109"/>
    </row>
    <row r="840" ht="15.75" customHeight="1">
      <c r="A840" s="109"/>
      <c r="B840" s="109"/>
      <c r="F840" s="109"/>
      <c r="G840" s="109"/>
    </row>
    <row r="841" ht="15.75" customHeight="1">
      <c r="A841" s="109"/>
      <c r="B841" s="109"/>
      <c r="F841" s="109"/>
      <c r="G841" s="109"/>
    </row>
    <row r="842" ht="15.75" customHeight="1">
      <c r="A842" s="109"/>
      <c r="B842" s="109"/>
      <c r="F842" s="109"/>
      <c r="G842" s="109"/>
    </row>
    <row r="843" ht="15.75" customHeight="1">
      <c r="A843" s="109"/>
      <c r="B843" s="109"/>
      <c r="F843" s="109"/>
      <c r="G843" s="109"/>
    </row>
    <row r="844" ht="15.75" customHeight="1">
      <c r="A844" s="109"/>
      <c r="B844" s="109"/>
      <c r="F844" s="109"/>
      <c r="G844" s="109"/>
    </row>
    <row r="845" ht="15.75" customHeight="1">
      <c r="A845" s="109"/>
      <c r="B845" s="109"/>
      <c r="F845" s="109"/>
      <c r="G845" s="109"/>
    </row>
    <row r="846" ht="15.75" customHeight="1">
      <c r="A846" s="109"/>
      <c r="B846" s="109"/>
      <c r="F846" s="109"/>
      <c r="G846" s="109"/>
    </row>
    <row r="847" ht="15.75" customHeight="1">
      <c r="A847" s="109"/>
      <c r="B847" s="109"/>
      <c r="F847" s="109"/>
      <c r="G847" s="109"/>
    </row>
    <row r="848" ht="15.75" customHeight="1">
      <c r="A848" s="109"/>
      <c r="B848" s="109"/>
      <c r="F848" s="109"/>
      <c r="G848" s="109"/>
    </row>
    <row r="849" ht="15.75" customHeight="1">
      <c r="A849" s="109"/>
      <c r="B849" s="109"/>
      <c r="F849" s="109"/>
      <c r="G849" s="109"/>
    </row>
    <row r="850" ht="15.75" customHeight="1">
      <c r="A850" s="109"/>
      <c r="B850" s="109"/>
      <c r="F850" s="109"/>
      <c r="G850" s="109"/>
    </row>
    <row r="851" ht="15.75" customHeight="1">
      <c r="A851" s="109"/>
      <c r="B851" s="109"/>
      <c r="F851" s="109"/>
      <c r="G851" s="109"/>
    </row>
    <row r="852" ht="15.75" customHeight="1">
      <c r="A852" s="109"/>
      <c r="B852" s="109"/>
      <c r="F852" s="109"/>
      <c r="G852" s="109"/>
    </row>
    <row r="853" ht="15.75" customHeight="1">
      <c r="A853" s="109"/>
      <c r="B853" s="109"/>
      <c r="F853" s="109"/>
      <c r="G853" s="109"/>
    </row>
    <row r="854" ht="15.75" customHeight="1">
      <c r="A854" s="109"/>
      <c r="B854" s="109"/>
      <c r="F854" s="109"/>
      <c r="G854" s="109"/>
    </row>
    <row r="855" ht="15.75" customHeight="1">
      <c r="A855" s="109"/>
      <c r="B855" s="109"/>
      <c r="F855" s="109"/>
      <c r="G855" s="109"/>
    </row>
    <row r="856" ht="15.75" customHeight="1">
      <c r="A856" s="109"/>
      <c r="B856" s="109"/>
      <c r="F856" s="109"/>
      <c r="G856" s="109"/>
    </row>
    <row r="857" ht="15.75" customHeight="1">
      <c r="A857" s="109"/>
      <c r="B857" s="109"/>
      <c r="F857" s="109"/>
      <c r="G857" s="109"/>
    </row>
    <row r="858" ht="15.75" customHeight="1">
      <c r="A858" s="109"/>
      <c r="B858" s="109"/>
      <c r="F858" s="109"/>
      <c r="G858" s="109"/>
    </row>
    <row r="859" ht="15.75" customHeight="1">
      <c r="A859" s="109"/>
      <c r="B859" s="109"/>
      <c r="F859" s="109"/>
      <c r="G859" s="109"/>
    </row>
    <row r="860" ht="15.75" customHeight="1">
      <c r="A860" s="109"/>
      <c r="B860" s="109"/>
      <c r="F860" s="109"/>
      <c r="G860" s="109"/>
    </row>
    <row r="861" ht="15.75" customHeight="1">
      <c r="A861" s="109"/>
      <c r="B861" s="109"/>
      <c r="F861" s="109"/>
      <c r="G861" s="109"/>
    </row>
    <row r="862" ht="15.75" customHeight="1">
      <c r="A862" s="109"/>
      <c r="B862" s="109"/>
      <c r="F862" s="109"/>
      <c r="G862" s="109"/>
    </row>
    <row r="863" ht="15.75" customHeight="1">
      <c r="A863" s="109"/>
      <c r="B863" s="109"/>
      <c r="F863" s="109"/>
      <c r="G863" s="109"/>
    </row>
    <row r="864" ht="15.75" customHeight="1">
      <c r="A864" s="109"/>
      <c r="B864" s="109"/>
      <c r="F864" s="109"/>
      <c r="G864" s="109"/>
    </row>
    <row r="865" ht="15.75" customHeight="1">
      <c r="A865" s="109"/>
      <c r="B865" s="109"/>
      <c r="F865" s="109"/>
      <c r="G865" s="109"/>
    </row>
    <row r="866" ht="15.75" customHeight="1">
      <c r="A866" s="109"/>
      <c r="B866" s="109"/>
      <c r="F866" s="109"/>
      <c r="G866" s="109"/>
    </row>
    <row r="867" ht="15.75" customHeight="1">
      <c r="A867" s="109"/>
      <c r="B867" s="109"/>
      <c r="F867" s="109"/>
      <c r="G867" s="109"/>
    </row>
    <row r="868" ht="15.75" customHeight="1">
      <c r="A868" s="109"/>
      <c r="B868" s="109"/>
      <c r="F868" s="109"/>
      <c r="G868" s="109"/>
    </row>
    <row r="869" ht="15.75" customHeight="1">
      <c r="A869" s="109"/>
      <c r="B869" s="109"/>
      <c r="F869" s="109"/>
      <c r="G869" s="109"/>
    </row>
    <row r="870" ht="15.75" customHeight="1">
      <c r="A870" s="109"/>
      <c r="B870" s="109"/>
      <c r="F870" s="109"/>
      <c r="G870" s="109"/>
    </row>
    <row r="871" ht="15.75" customHeight="1">
      <c r="A871" s="109"/>
      <c r="B871" s="109"/>
      <c r="F871" s="109"/>
      <c r="G871" s="109"/>
    </row>
    <row r="872" ht="15.75" customHeight="1">
      <c r="A872" s="109"/>
      <c r="B872" s="109"/>
      <c r="F872" s="109"/>
      <c r="G872" s="109"/>
    </row>
    <row r="873" ht="15.75" customHeight="1">
      <c r="A873" s="109"/>
      <c r="B873" s="109"/>
      <c r="F873" s="109"/>
      <c r="G873" s="109"/>
    </row>
    <row r="874" ht="15.75" customHeight="1">
      <c r="A874" s="109"/>
      <c r="B874" s="109"/>
      <c r="F874" s="109"/>
      <c r="G874" s="109"/>
    </row>
    <row r="875" ht="15.75" customHeight="1">
      <c r="A875" s="109"/>
      <c r="B875" s="109"/>
      <c r="F875" s="109"/>
      <c r="G875" s="109"/>
    </row>
    <row r="876" ht="15.75" customHeight="1">
      <c r="A876" s="109"/>
      <c r="B876" s="109"/>
      <c r="F876" s="109"/>
      <c r="G876" s="109"/>
    </row>
    <row r="877" ht="15.75" customHeight="1">
      <c r="A877" s="109"/>
      <c r="B877" s="109"/>
      <c r="F877" s="109"/>
      <c r="G877" s="109"/>
    </row>
    <row r="878" ht="15.75" customHeight="1">
      <c r="A878" s="109"/>
      <c r="B878" s="109"/>
      <c r="F878" s="109"/>
      <c r="G878" s="109"/>
    </row>
    <row r="879" ht="15.75" customHeight="1">
      <c r="A879" s="109"/>
      <c r="B879" s="109"/>
      <c r="F879" s="109"/>
      <c r="G879" s="109"/>
    </row>
    <row r="880" ht="15.75" customHeight="1">
      <c r="A880" s="109"/>
      <c r="B880" s="109"/>
      <c r="F880" s="109"/>
      <c r="G880" s="109"/>
    </row>
    <row r="881" ht="15.75" customHeight="1">
      <c r="A881" s="109"/>
      <c r="B881" s="109"/>
      <c r="F881" s="109"/>
      <c r="G881" s="109"/>
    </row>
    <row r="882" ht="15.75" customHeight="1">
      <c r="A882" s="109"/>
      <c r="B882" s="109"/>
      <c r="F882" s="109"/>
      <c r="G882" s="109"/>
    </row>
    <row r="883" ht="15.75" customHeight="1">
      <c r="A883" s="109"/>
      <c r="B883" s="109"/>
      <c r="F883" s="109"/>
      <c r="G883" s="109"/>
    </row>
    <row r="884" ht="15.75" customHeight="1">
      <c r="A884" s="109"/>
      <c r="B884" s="109"/>
      <c r="F884" s="109"/>
      <c r="G884" s="109"/>
    </row>
    <row r="885" ht="15.75" customHeight="1">
      <c r="A885" s="109"/>
      <c r="B885" s="109"/>
      <c r="F885" s="109"/>
      <c r="G885" s="109"/>
    </row>
    <row r="886" ht="15.75" customHeight="1">
      <c r="A886" s="109"/>
      <c r="B886" s="109"/>
      <c r="F886" s="109"/>
      <c r="G886" s="109"/>
    </row>
    <row r="887" ht="15.75" customHeight="1">
      <c r="A887" s="109"/>
      <c r="B887" s="109"/>
      <c r="F887" s="109"/>
      <c r="G887" s="109"/>
    </row>
    <row r="888" ht="15.75" customHeight="1">
      <c r="A888" s="109"/>
      <c r="B888" s="109"/>
      <c r="F888" s="109"/>
      <c r="G888" s="109"/>
    </row>
    <row r="889" ht="15.75" customHeight="1">
      <c r="A889" s="109"/>
      <c r="B889" s="109"/>
      <c r="F889" s="109"/>
      <c r="G889" s="109"/>
    </row>
    <row r="890" ht="15.75" customHeight="1">
      <c r="A890" s="109"/>
      <c r="B890" s="109"/>
      <c r="F890" s="109"/>
      <c r="G890" s="109"/>
    </row>
    <row r="891" ht="15.75" customHeight="1">
      <c r="A891" s="109"/>
      <c r="B891" s="109"/>
      <c r="F891" s="109"/>
      <c r="G891" s="109"/>
    </row>
    <row r="892" ht="15.75" customHeight="1">
      <c r="A892" s="109"/>
      <c r="B892" s="109"/>
      <c r="F892" s="109"/>
      <c r="G892" s="109"/>
    </row>
    <row r="893" ht="15.75" customHeight="1">
      <c r="A893" s="109"/>
      <c r="B893" s="109"/>
      <c r="F893" s="109"/>
      <c r="G893" s="109"/>
    </row>
    <row r="894" ht="15.75" customHeight="1">
      <c r="A894" s="109"/>
      <c r="B894" s="109"/>
      <c r="F894" s="109"/>
      <c r="G894" s="109"/>
    </row>
    <row r="895" ht="15.75" customHeight="1">
      <c r="A895" s="109"/>
      <c r="B895" s="109"/>
      <c r="F895" s="109"/>
      <c r="G895" s="109"/>
    </row>
    <row r="896" ht="15.75" customHeight="1">
      <c r="A896" s="109"/>
      <c r="B896" s="109"/>
      <c r="F896" s="109"/>
      <c r="G896" s="109"/>
    </row>
    <row r="897" ht="15.75" customHeight="1">
      <c r="A897" s="109"/>
      <c r="B897" s="109"/>
      <c r="F897" s="109"/>
      <c r="G897" s="109"/>
    </row>
    <row r="898" ht="15.75" customHeight="1">
      <c r="A898" s="109"/>
      <c r="B898" s="109"/>
      <c r="F898" s="109"/>
      <c r="G898" s="109"/>
    </row>
    <row r="899" ht="15.75" customHeight="1">
      <c r="A899" s="109"/>
      <c r="B899" s="109"/>
      <c r="F899" s="109"/>
      <c r="G899" s="109"/>
    </row>
    <row r="900" ht="15.75" customHeight="1">
      <c r="A900" s="109"/>
      <c r="B900" s="109"/>
      <c r="F900" s="109"/>
      <c r="G900" s="109"/>
    </row>
    <row r="901" ht="15.75" customHeight="1">
      <c r="A901" s="109"/>
      <c r="B901" s="109"/>
      <c r="F901" s="109"/>
      <c r="G901" s="109"/>
    </row>
    <row r="902" ht="15.75" customHeight="1">
      <c r="A902" s="109"/>
      <c r="B902" s="109"/>
      <c r="F902" s="109"/>
      <c r="G902" s="109"/>
    </row>
    <row r="903" ht="15.75" customHeight="1">
      <c r="A903" s="109"/>
      <c r="B903" s="109"/>
      <c r="F903" s="109"/>
      <c r="G903" s="109"/>
    </row>
    <row r="904" ht="15.75" customHeight="1">
      <c r="A904" s="109"/>
      <c r="B904" s="109"/>
      <c r="F904" s="109"/>
      <c r="G904" s="109"/>
    </row>
    <row r="905" ht="15.75" customHeight="1">
      <c r="A905" s="109"/>
      <c r="B905" s="109"/>
      <c r="F905" s="109"/>
      <c r="G905" s="109"/>
    </row>
    <row r="906" ht="15.75" customHeight="1">
      <c r="A906" s="109"/>
      <c r="B906" s="109"/>
      <c r="F906" s="109"/>
      <c r="G906" s="109"/>
    </row>
    <row r="907" ht="15.75" customHeight="1">
      <c r="A907" s="109"/>
      <c r="B907" s="109"/>
      <c r="F907" s="109"/>
      <c r="G907" s="109"/>
    </row>
    <row r="908" ht="15.75" customHeight="1">
      <c r="A908" s="109"/>
      <c r="B908" s="109"/>
      <c r="F908" s="109"/>
      <c r="G908" s="109"/>
    </row>
    <row r="909" ht="15.75" customHeight="1">
      <c r="A909" s="109"/>
      <c r="B909" s="109"/>
      <c r="F909" s="109"/>
      <c r="G909" s="109"/>
    </row>
    <row r="910" ht="15.75" customHeight="1">
      <c r="A910" s="109"/>
      <c r="B910" s="109"/>
      <c r="F910" s="109"/>
      <c r="G910" s="109"/>
    </row>
    <row r="911" ht="15.75" customHeight="1">
      <c r="A911" s="109"/>
      <c r="B911" s="109"/>
      <c r="F911" s="109"/>
      <c r="G911" s="109"/>
    </row>
    <row r="912" ht="15.75" customHeight="1">
      <c r="A912" s="109"/>
      <c r="B912" s="109"/>
      <c r="F912" s="109"/>
      <c r="G912" s="109"/>
    </row>
    <row r="913" ht="15.75" customHeight="1">
      <c r="A913" s="109"/>
      <c r="B913" s="109"/>
      <c r="F913" s="109"/>
      <c r="G913" s="109"/>
    </row>
    <row r="914" ht="15.75" customHeight="1">
      <c r="A914" s="109"/>
      <c r="B914" s="109"/>
      <c r="F914" s="109"/>
      <c r="G914" s="109"/>
    </row>
    <row r="915" ht="15.75" customHeight="1">
      <c r="A915" s="109"/>
      <c r="B915" s="109"/>
      <c r="F915" s="109"/>
      <c r="G915" s="109"/>
    </row>
    <row r="916" ht="15.75" customHeight="1">
      <c r="A916" s="109"/>
      <c r="B916" s="109"/>
      <c r="F916" s="109"/>
      <c r="G916" s="109"/>
    </row>
    <row r="917" ht="15.75" customHeight="1">
      <c r="A917" s="109"/>
      <c r="B917" s="109"/>
      <c r="F917" s="109"/>
      <c r="G917" s="109"/>
    </row>
    <row r="918" ht="15.75" customHeight="1">
      <c r="A918" s="109"/>
      <c r="B918" s="109"/>
      <c r="F918" s="109"/>
      <c r="G918" s="109"/>
    </row>
    <row r="919" ht="15.75" customHeight="1">
      <c r="A919" s="109"/>
      <c r="B919" s="109"/>
      <c r="F919" s="109"/>
      <c r="G919" s="109"/>
    </row>
    <row r="920" ht="15.75" customHeight="1">
      <c r="A920" s="109"/>
      <c r="B920" s="109"/>
      <c r="F920" s="109"/>
      <c r="G920" s="109"/>
    </row>
    <row r="921" ht="15.75" customHeight="1">
      <c r="A921" s="109"/>
      <c r="B921" s="109"/>
      <c r="F921" s="109"/>
      <c r="G921" s="109"/>
    </row>
    <row r="922" ht="15.75" customHeight="1">
      <c r="A922" s="109"/>
      <c r="B922" s="109"/>
      <c r="F922" s="109"/>
      <c r="G922" s="109"/>
    </row>
    <row r="923" ht="15.75" customHeight="1">
      <c r="A923" s="109"/>
      <c r="B923" s="109"/>
      <c r="F923" s="109"/>
      <c r="G923" s="109"/>
    </row>
    <row r="924" ht="15.75" customHeight="1">
      <c r="A924" s="109"/>
      <c r="B924" s="109"/>
      <c r="F924" s="109"/>
      <c r="G924" s="109"/>
    </row>
    <row r="925" ht="15.75" customHeight="1">
      <c r="A925" s="109"/>
      <c r="B925" s="109"/>
      <c r="F925" s="109"/>
      <c r="G925" s="109"/>
    </row>
    <row r="926" ht="15.75" customHeight="1">
      <c r="A926" s="109"/>
      <c r="B926" s="109"/>
      <c r="F926" s="109"/>
      <c r="G926" s="109"/>
    </row>
    <row r="927" ht="15.75" customHeight="1">
      <c r="A927" s="109"/>
      <c r="B927" s="109"/>
      <c r="F927" s="109"/>
      <c r="G927" s="109"/>
    </row>
    <row r="928" ht="15.75" customHeight="1">
      <c r="A928" s="109"/>
      <c r="B928" s="109"/>
      <c r="F928" s="109"/>
      <c r="G928" s="109"/>
    </row>
    <row r="929" ht="15.75" customHeight="1">
      <c r="A929" s="109"/>
      <c r="B929" s="109"/>
      <c r="F929" s="109"/>
      <c r="G929" s="109"/>
    </row>
    <row r="930" ht="15.75" customHeight="1">
      <c r="A930" s="109"/>
      <c r="B930" s="109"/>
      <c r="F930" s="109"/>
      <c r="G930" s="109"/>
    </row>
    <row r="931" ht="15.75" customHeight="1">
      <c r="A931" s="109"/>
      <c r="B931" s="109"/>
      <c r="F931" s="109"/>
      <c r="G931" s="109"/>
    </row>
    <row r="932" ht="15.75" customHeight="1">
      <c r="A932" s="109"/>
      <c r="B932" s="109"/>
      <c r="F932" s="109"/>
      <c r="G932" s="109"/>
    </row>
    <row r="933" ht="15.75" customHeight="1">
      <c r="A933" s="109"/>
      <c r="B933" s="109"/>
      <c r="F933" s="109"/>
      <c r="G933" s="109"/>
    </row>
    <row r="934" ht="15.75" customHeight="1">
      <c r="A934" s="109"/>
      <c r="B934" s="109"/>
      <c r="F934" s="109"/>
      <c r="G934" s="109"/>
    </row>
    <row r="935" ht="15.75" customHeight="1">
      <c r="A935" s="109"/>
      <c r="B935" s="109"/>
      <c r="F935" s="109"/>
      <c r="G935" s="109"/>
    </row>
    <row r="936" ht="15.75" customHeight="1">
      <c r="A936" s="109"/>
      <c r="B936" s="109"/>
      <c r="F936" s="109"/>
      <c r="G936" s="109"/>
    </row>
    <row r="937" ht="15.75" customHeight="1">
      <c r="A937" s="109"/>
      <c r="B937" s="109"/>
      <c r="F937" s="109"/>
      <c r="G937" s="109"/>
    </row>
    <row r="938" ht="15.75" customHeight="1">
      <c r="A938" s="109"/>
      <c r="B938" s="109"/>
      <c r="F938" s="109"/>
      <c r="G938" s="109"/>
    </row>
    <row r="939" ht="15.75" customHeight="1">
      <c r="A939" s="109"/>
      <c r="B939" s="109"/>
      <c r="F939" s="109"/>
      <c r="G939" s="109"/>
    </row>
    <row r="940" ht="15.75" customHeight="1">
      <c r="A940" s="109"/>
      <c r="B940" s="109"/>
      <c r="F940" s="109"/>
      <c r="G940" s="109"/>
    </row>
    <row r="941" ht="15.75" customHeight="1">
      <c r="A941" s="109"/>
      <c r="B941" s="109"/>
      <c r="F941" s="109"/>
      <c r="G941" s="109"/>
    </row>
    <row r="942" ht="15.75" customHeight="1">
      <c r="A942" s="109"/>
      <c r="B942" s="109"/>
      <c r="F942" s="109"/>
      <c r="G942" s="109"/>
    </row>
    <row r="943" ht="15.75" customHeight="1">
      <c r="A943" s="109"/>
      <c r="B943" s="109"/>
      <c r="F943" s="109"/>
      <c r="G943" s="109"/>
    </row>
    <row r="944" ht="15.75" customHeight="1">
      <c r="A944" s="109"/>
      <c r="B944" s="109"/>
      <c r="F944" s="109"/>
      <c r="G944" s="109"/>
    </row>
    <row r="945" ht="15.75" customHeight="1">
      <c r="A945" s="109"/>
      <c r="B945" s="109"/>
      <c r="F945" s="109"/>
      <c r="G945" s="109"/>
    </row>
    <row r="946" ht="15.75" customHeight="1">
      <c r="A946" s="109"/>
      <c r="B946" s="109"/>
      <c r="F946" s="109"/>
      <c r="G946" s="109"/>
    </row>
    <row r="947" ht="15.75" customHeight="1">
      <c r="A947" s="109"/>
      <c r="B947" s="109"/>
      <c r="F947" s="109"/>
      <c r="G947" s="109"/>
    </row>
    <row r="948" ht="15.75" customHeight="1">
      <c r="A948" s="109"/>
      <c r="B948" s="109"/>
      <c r="F948" s="109"/>
      <c r="G948" s="109"/>
    </row>
    <row r="949" ht="15.75" customHeight="1">
      <c r="A949" s="109"/>
      <c r="B949" s="109"/>
      <c r="F949" s="109"/>
      <c r="G949" s="109"/>
    </row>
    <row r="950" ht="15.75" customHeight="1">
      <c r="A950" s="109"/>
      <c r="B950" s="109"/>
      <c r="F950" s="109"/>
      <c r="G950" s="109"/>
    </row>
    <row r="951" ht="15.75" customHeight="1">
      <c r="A951" s="109"/>
      <c r="B951" s="109"/>
      <c r="F951" s="109"/>
      <c r="G951" s="109"/>
    </row>
    <row r="952" ht="15.75" customHeight="1">
      <c r="A952" s="109"/>
      <c r="B952" s="109"/>
      <c r="F952" s="109"/>
      <c r="G952" s="109"/>
    </row>
    <row r="953" ht="15.75" customHeight="1">
      <c r="A953" s="109"/>
      <c r="B953" s="109"/>
      <c r="F953" s="109"/>
      <c r="G953" s="109"/>
    </row>
    <row r="954" ht="15.75" customHeight="1">
      <c r="A954" s="109"/>
      <c r="B954" s="109"/>
      <c r="F954" s="109"/>
      <c r="G954" s="109"/>
    </row>
    <row r="955" ht="15.75" customHeight="1">
      <c r="A955" s="109"/>
      <c r="B955" s="109"/>
      <c r="F955" s="109"/>
      <c r="G955" s="109"/>
    </row>
    <row r="956" ht="15.75" customHeight="1">
      <c r="A956" s="109"/>
      <c r="B956" s="109"/>
      <c r="F956" s="109"/>
      <c r="G956" s="109"/>
    </row>
    <row r="957" ht="15.75" customHeight="1">
      <c r="A957" s="109"/>
      <c r="B957" s="109"/>
      <c r="F957" s="109"/>
      <c r="G957" s="109"/>
    </row>
    <row r="958" ht="15.75" customHeight="1">
      <c r="A958" s="109"/>
      <c r="B958" s="109"/>
      <c r="F958" s="109"/>
      <c r="G958" s="109"/>
    </row>
    <row r="959" ht="15.75" customHeight="1">
      <c r="A959" s="109"/>
      <c r="B959" s="109"/>
      <c r="F959" s="109"/>
      <c r="G959" s="109"/>
    </row>
    <row r="960" ht="15.75" customHeight="1">
      <c r="A960" s="109"/>
      <c r="B960" s="109"/>
      <c r="F960" s="109"/>
      <c r="G960" s="109"/>
    </row>
    <row r="961" ht="15.75" customHeight="1">
      <c r="A961" s="109"/>
      <c r="B961" s="109"/>
      <c r="F961" s="109"/>
      <c r="G961" s="109"/>
    </row>
    <row r="962" ht="15.75" customHeight="1">
      <c r="A962" s="109"/>
      <c r="B962" s="109"/>
      <c r="F962" s="109"/>
      <c r="G962" s="109"/>
    </row>
    <row r="963" ht="15.75" customHeight="1">
      <c r="A963" s="109"/>
      <c r="B963" s="109"/>
      <c r="F963" s="109"/>
      <c r="G963" s="109"/>
    </row>
    <row r="964" ht="15.75" customHeight="1">
      <c r="A964" s="109"/>
      <c r="B964" s="109"/>
      <c r="F964" s="109"/>
      <c r="G964" s="109"/>
    </row>
    <row r="965" ht="15.75" customHeight="1">
      <c r="A965" s="109"/>
      <c r="B965" s="109"/>
      <c r="F965" s="109"/>
      <c r="G965" s="109"/>
    </row>
    <row r="966" ht="15.75" customHeight="1">
      <c r="A966" s="109"/>
      <c r="B966" s="109"/>
      <c r="F966" s="109"/>
      <c r="G966" s="109"/>
    </row>
    <row r="967" ht="15.75" customHeight="1">
      <c r="A967" s="109"/>
      <c r="B967" s="109"/>
      <c r="F967" s="109"/>
      <c r="G967" s="109"/>
    </row>
    <row r="968" ht="15.75" customHeight="1">
      <c r="A968" s="109"/>
      <c r="B968" s="109"/>
      <c r="F968" s="109"/>
      <c r="G968" s="109"/>
    </row>
    <row r="969" ht="15.75" customHeight="1">
      <c r="A969" s="109"/>
      <c r="B969" s="109"/>
      <c r="F969" s="109"/>
      <c r="G969" s="109"/>
    </row>
    <row r="970" ht="15.75" customHeight="1">
      <c r="A970" s="109"/>
      <c r="B970" s="109"/>
      <c r="F970" s="109"/>
      <c r="G970" s="109"/>
    </row>
    <row r="971" ht="15.75" customHeight="1">
      <c r="A971" s="109"/>
      <c r="B971" s="109"/>
      <c r="F971" s="109"/>
      <c r="G971" s="109"/>
    </row>
    <row r="972" ht="15.75" customHeight="1">
      <c r="A972" s="109"/>
      <c r="B972" s="109"/>
      <c r="F972" s="109"/>
      <c r="G972" s="109"/>
    </row>
    <row r="973" ht="15.75" customHeight="1">
      <c r="A973" s="109"/>
      <c r="B973" s="109"/>
      <c r="F973" s="109"/>
      <c r="G973" s="109"/>
    </row>
    <row r="974" ht="15.75" customHeight="1">
      <c r="A974" s="109"/>
      <c r="B974" s="109"/>
      <c r="F974" s="109"/>
      <c r="G974" s="109"/>
    </row>
    <row r="975" ht="15.75" customHeight="1">
      <c r="A975" s="109"/>
      <c r="B975" s="109"/>
      <c r="F975" s="109"/>
      <c r="G975" s="109"/>
    </row>
    <row r="976" ht="15.75" customHeight="1">
      <c r="A976" s="109"/>
      <c r="B976" s="109"/>
      <c r="F976" s="109"/>
      <c r="G976" s="109"/>
    </row>
    <row r="977" ht="15.75" customHeight="1">
      <c r="A977" s="109"/>
      <c r="B977" s="109"/>
      <c r="F977" s="109"/>
      <c r="G977" s="109"/>
    </row>
    <row r="978" ht="15.75" customHeight="1">
      <c r="A978" s="109"/>
      <c r="B978" s="109"/>
      <c r="F978" s="109"/>
      <c r="G978" s="109"/>
    </row>
    <row r="979" ht="15.75" customHeight="1">
      <c r="A979" s="109"/>
      <c r="B979" s="109"/>
      <c r="F979" s="109"/>
      <c r="G979" s="109"/>
    </row>
    <row r="980" ht="15.75" customHeight="1">
      <c r="A980" s="109"/>
      <c r="B980" s="109"/>
      <c r="F980" s="109"/>
      <c r="G980" s="109"/>
    </row>
    <row r="981" ht="15.75" customHeight="1">
      <c r="A981" s="109"/>
      <c r="B981" s="109"/>
      <c r="F981" s="109"/>
      <c r="G981" s="109"/>
    </row>
    <row r="982" ht="15.75" customHeight="1">
      <c r="A982" s="109"/>
      <c r="B982" s="109"/>
      <c r="F982" s="109"/>
      <c r="G982" s="109"/>
    </row>
    <row r="983" ht="15.75" customHeight="1">
      <c r="A983" s="109"/>
      <c r="B983" s="109"/>
      <c r="F983" s="109"/>
      <c r="G983" s="109"/>
    </row>
    <row r="984" ht="15.75" customHeight="1">
      <c r="A984" s="109"/>
      <c r="B984" s="109"/>
      <c r="F984" s="109"/>
      <c r="G984" s="109"/>
    </row>
    <row r="985" ht="15.75" customHeight="1">
      <c r="A985" s="109"/>
      <c r="B985" s="109"/>
      <c r="F985" s="109"/>
      <c r="G985" s="109"/>
    </row>
    <row r="986" ht="15.75" customHeight="1">
      <c r="A986" s="109"/>
      <c r="B986" s="109"/>
      <c r="F986" s="109"/>
      <c r="G986" s="109"/>
    </row>
    <row r="987" ht="15.75" customHeight="1">
      <c r="A987" s="109"/>
      <c r="B987" s="109"/>
      <c r="F987" s="109"/>
      <c r="G987" s="109"/>
    </row>
    <row r="988" ht="15.75" customHeight="1">
      <c r="A988" s="109"/>
      <c r="B988" s="109"/>
      <c r="F988" s="109"/>
      <c r="G988" s="109"/>
    </row>
    <row r="989" ht="15.75" customHeight="1">
      <c r="A989" s="109"/>
      <c r="B989" s="109"/>
      <c r="F989" s="109"/>
      <c r="G989" s="109"/>
    </row>
    <row r="990" ht="15.75" customHeight="1">
      <c r="A990" s="109"/>
      <c r="B990" s="109"/>
      <c r="F990" s="109"/>
      <c r="G990" s="109"/>
    </row>
    <row r="991" ht="15.75" customHeight="1">
      <c r="A991" s="109"/>
      <c r="B991" s="109"/>
      <c r="F991" s="109"/>
      <c r="G991" s="109"/>
    </row>
    <row r="992" ht="15.75" customHeight="1">
      <c r="A992" s="109"/>
      <c r="B992" s="109"/>
      <c r="F992" s="109"/>
      <c r="G992" s="109"/>
    </row>
    <row r="993" ht="15.75" customHeight="1">
      <c r="A993" s="109"/>
      <c r="B993" s="109"/>
      <c r="F993" s="109"/>
      <c r="G993" s="109"/>
    </row>
    <row r="994" ht="15.75" customHeight="1">
      <c r="A994" s="109"/>
      <c r="B994" s="109"/>
      <c r="F994" s="109"/>
      <c r="G994" s="109"/>
    </row>
    <row r="995" ht="15.75" customHeight="1">
      <c r="A995" s="109"/>
      <c r="B995" s="109"/>
      <c r="F995" s="109"/>
      <c r="G995" s="109"/>
    </row>
    <row r="996" ht="15.75" customHeight="1">
      <c r="A996" s="109"/>
      <c r="B996" s="109"/>
      <c r="F996" s="109"/>
      <c r="G996" s="109"/>
    </row>
    <row r="997" ht="15.75" customHeight="1">
      <c r="A997" s="109"/>
      <c r="B997" s="109"/>
      <c r="F997" s="109"/>
      <c r="G997" s="109"/>
    </row>
    <row r="998" ht="15.75" customHeight="1">
      <c r="A998" s="109"/>
      <c r="B998" s="109"/>
      <c r="F998" s="109"/>
      <c r="G998" s="109"/>
    </row>
    <row r="999" ht="15.75" customHeight="1">
      <c r="A999" s="109"/>
      <c r="B999" s="109"/>
      <c r="F999" s="109"/>
      <c r="G999" s="109"/>
    </row>
    <row r="1000" ht="15.75" customHeight="1">
      <c r="A1000" s="109"/>
      <c r="B1000" s="109"/>
      <c r="F1000" s="109"/>
      <c r="G1000" s="109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F4:F1000">
      <formula1>Codes!$G$2:$G$51</formula1>
    </dataValidation>
    <dataValidation type="list" allowBlank="1" sqref="A4:A1000">
      <formula1>Codes!$C$2:$C$172</formula1>
    </dataValidation>
    <dataValidation type="list" allowBlank="1" sqref="B4:B1000">
      <formula1>Codes!$E$2:$E$6</formula1>
    </dataValidation>
    <dataValidation type="list" allowBlank="1" sqref="G4:G1000">
      <formula1>Codes!$A$2:$A$6</formula1>
    </dataValidation>
  </dataValidations>
  <drawing r:id="rId1"/>
</worksheet>
</file>