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jay\OneDrive\Desktop\"/>
    </mc:Choice>
  </mc:AlternateContent>
  <bookViews>
    <workbookView xWindow="0" yWindow="0" windowWidth="19368" windowHeight="9384" activeTab="3"/>
  </bookViews>
  <sheets>
    <sheet name=" Sales Data" sheetId="1" r:id="rId1"/>
    <sheet name="Monthly Data" sheetId="3" r:id="rId2"/>
    <sheet name="Purchase Data" sheetId="2" r:id="rId3"/>
    <sheet name="Computation &amp; Calculation" sheetId="4" r:id="rId4"/>
    <sheet name="Charts" sheetId="6" r:id="rId5"/>
  </sheets>
  <definedNames>
    <definedName name="_xlchart.v1.0" hidden="1">'Computation &amp; Calculation'!$B$38:$B$54</definedName>
    <definedName name="_xlchart.v1.1" hidden="1">'Computation &amp; Calculation'!$D$37</definedName>
    <definedName name="_xlchart.v1.2" hidden="1">'Computation &amp; Calculation'!$D$38:$D$54</definedName>
    <definedName name="_xlchart.v1.3" hidden="1">'Computation &amp; Calculation'!$B$38:$B$54</definedName>
    <definedName name="_xlchart.v1.4" hidden="1">'Computation &amp; Calculation'!$D$37</definedName>
    <definedName name="_xlchart.v1.5" hidden="1">'Computation &amp; Calculation'!$D$38:$D$54</definedName>
    <definedName name="_xlchart.v1.6" hidden="1">'Computation &amp; Calculation'!$B$38:$B$54</definedName>
    <definedName name="_xlchart.v1.7" hidden="1">'Computation &amp; Calculation'!$D$37</definedName>
    <definedName name="_xlchart.v1.8" hidden="1">'Computation &amp; Calculation'!$D$38:$D$54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G18" i="4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8" i="3"/>
  <c r="H48" i="4"/>
  <c r="H45" i="4"/>
  <c r="H49" i="4"/>
  <c r="H50" i="4"/>
  <c r="H41" i="4"/>
  <c r="H42" i="4"/>
  <c r="H46" i="4"/>
  <c r="H39" i="4"/>
  <c r="H43" i="4"/>
  <c r="H38" i="4"/>
  <c r="H40" i="4"/>
  <c r="H47" i="4"/>
  <c r="H44" i="4"/>
  <c r="H51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8" i="4"/>
  <c r="F34" i="4"/>
  <c r="C68" i="4" s="1"/>
  <c r="F33" i="4"/>
  <c r="C67" i="4" s="1"/>
  <c r="F32" i="4"/>
  <c r="C66" i="4" s="1"/>
  <c r="F31" i="4"/>
  <c r="C65" i="4" s="1"/>
  <c r="F30" i="4"/>
  <c r="C64" i="4" s="1"/>
  <c r="F29" i="4"/>
  <c r="C63" i="4" s="1"/>
  <c r="F28" i="4"/>
  <c r="C62" i="4" s="1"/>
  <c r="F27" i="4"/>
  <c r="C61" i="4" s="1"/>
  <c r="F26" i="4"/>
  <c r="C60" i="4" s="1"/>
  <c r="F25" i="4"/>
  <c r="C59" i="4" s="1"/>
  <c r="F24" i="4"/>
  <c r="C58" i="4" s="1"/>
  <c r="F23" i="4"/>
  <c r="C57" i="4" s="1"/>
  <c r="F25" i="1"/>
  <c r="G25" i="1"/>
  <c r="H25" i="1"/>
  <c r="I25" i="1"/>
  <c r="J25" i="1"/>
  <c r="K25" i="1"/>
  <c r="L25" i="1"/>
  <c r="M25" i="1"/>
  <c r="N25" i="1"/>
  <c r="O25" i="1"/>
  <c r="P25" i="1"/>
  <c r="E25" i="1"/>
  <c r="K27" i="4"/>
  <c r="L27" i="4" s="1"/>
  <c r="K29" i="4"/>
  <c r="L29" i="4" s="1"/>
  <c r="K24" i="4"/>
  <c r="L24" i="4" s="1"/>
  <c r="K23" i="4"/>
  <c r="L23" i="4" s="1"/>
  <c r="K26" i="4"/>
  <c r="L26" i="4" s="1"/>
  <c r="K25" i="4"/>
  <c r="L25" i="4" s="1"/>
  <c r="K28" i="4"/>
  <c r="L28" i="4" s="1"/>
  <c r="C34" i="4" l="1"/>
  <c r="D68" i="4" s="1"/>
  <c r="C33" i="4"/>
  <c r="D67" i="4" s="1"/>
  <c r="C32" i="4"/>
  <c r="D66" i="4" s="1"/>
  <c r="C31" i="4"/>
  <c r="D65" i="4" s="1"/>
  <c r="C30" i="4"/>
  <c r="D64" i="4" s="1"/>
  <c r="C29" i="4"/>
  <c r="D63" i="4" s="1"/>
  <c r="C28" i="4"/>
  <c r="D62" i="4" s="1"/>
  <c r="C27" i="4"/>
  <c r="D61" i="4" s="1"/>
  <c r="C26" i="4"/>
  <c r="D60" i="4" s="1"/>
  <c r="C25" i="4"/>
  <c r="D59" i="4" s="1"/>
  <c r="C24" i="4"/>
  <c r="D58" i="4" s="1"/>
  <c r="C23" i="4"/>
  <c r="D57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Q15" i="1"/>
  <c r="Q17" i="1"/>
  <c r="Q9" i="1"/>
  <c r="Q10" i="1"/>
  <c r="Q16" i="1"/>
  <c r="Q11" i="1"/>
  <c r="Q20" i="1"/>
  <c r="Q12" i="1"/>
  <c r="Q13" i="1"/>
  <c r="Q18" i="1"/>
  <c r="Q22" i="1"/>
  <c r="Q14" i="1"/>
  <c r="Q19" i="1"/>
  <c r="Q21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11" i="1"/>
  <c r="M26" i="4" l="1"/>
  <c r="M25" i="4"/>
  <c r="M29" i="4"/>
  <c r="M28" i="4"/>
  <c r="M24" i="4"/>
  <c r="M27" i="4"/>
  <c r="M23" i="4"/>
  <c r="E4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sharedStrings.xml><?xml version="1.0" encoding="utf-8"?>
<sst xmlns="http://schemas.openxmlformats.org/spreadsheetml/2006/main" count="214" uniqueCount="72">
  <si>
    <t>Name of the Item</t>
  </si>
  <si>
    <t>Sale in Week-2</t>
  </si>
  <si>
    <t>Sale in Week-3</t>
  </si>
  <si>
    <t>Sale in Week-4</t>
  </si>
  <si>
    <t>Sale in Week-5</t>
  </si>
  <si>
    <t>Sale in Week-6</t>
  </si>
  <si>
    <t>Sale in Week-7</t>
  </si>
  <si>
    <t>Sale in Week-8</t>
  </si>
  <si>
    <t>Sale in Week-9</t>
  </si>
  <si>
    <t>Sale in Week-10</t>
  </si>
  <si>
    <t>Sale in Week-11</t>
  </si>
  <si>
    <t>Sale in Week-12</t>
  </si>
  <si>
    <t>Unit</t>
  </si>
  <si>
    <t>Pcs.</t>
  </si>
  <si>
    <t>Kgs.</t>
  </si>
  <si>
    <t>Sale</t>
  </si>
  <si>
    <t>Purchase</t>
  </si>
  <si>
    <t xml:space="preserve">Sale in Week-1 </t>
  </si>
  <si>
    <t>May Sales</t>
  </si>
  <si>
    <t>June Sales</t>
  </si>
  <si>
    <t>Total Sale</t>
  </si>
  <si>
    <t>Max Sale</t>
  </si>
  <si>
    <t>Min Sale</t>
  </si>
  <si>
    <t>Revenue Generated</t>
  </si>
  <si>
    <t>Revenue Generated (Rate * Total sale)</t>
  </si>
  <si>
    <t>Weekly Sales</t>
  </si>
  <si>
    <t>Week</t>
  </si>
  <si>
    <t>Total Weekly Sales</t>
  </si>
  <si>
    <t>Sales Pareto</t>
  </si>
  <si>
    <t>%Share of Sales</t>
  </si>
  <si>
    <t>Revenue Pareto</t>
  </si>
  <si>
    <t xml:space="preserve"> % Share of Revenue</t>
  </si>
  <si>
    <t xml:space="preserve">Weekly Revenue </t>
  </si>
  <si>
    <t>Total Revenue</t>
  </si>
  <si>
    <t>Revenue</t>
  </si>
  <si>
    <t>Sales</t>
  </si>
  <si>
    <t xml:space="preserve">       REVENUE VS SALES  (Weekly)</t>
  </si>
  <si>
    <t>Beans</t>
  </si>
  <si>
    <t>Average Rate (INR) *</t>
  </si>
  <si>
    <t>Bitter Gourd(Karela)</t>
  </si>
  <si>
    <t>Bottle  Gourd (Lauke)</t>
  </si>
  <si>
    <t>Capsicum (Green)</t>
  </si>
  <si>
    <t>Coriander Leaves</t>
  </si>
  <si>
    <t>Cucumber</t>
  </si>
  <si>
    <t>Green chilli</t>
  </si>
  <si>
    <t>Ladys Finger</t>
  </si>
  <si>
    <t>Lime</t>
  </si>
  <si>
    <t>Onion</t>
  </si>
  <si>
    <t>Potato-Chandramukhi</t>
  </si>
  <si>
    <t>Potato-Jyoti</t>
  </si>
  <si>
    <t>Sweet Corn</t>
  </si>
  <si>
    <t>Tomato</t>
  </si>
  <si>
    <t>Total  Revenue</t>
  </si>
  <si>
    <t>July Sales</t>
  </si>
  <si>
    <t>SALES DATA</t>
  </si>
  <si>
    <t>Total Sales</t>
  </si>
  <si>
    <t>Avg Selling Price(Rs)</t>
  </si>
  <si>
    <t>Avg Purchase Price(Rs)</t>
  </si>
  <si>
    <t>Top 5 Vegetables (wrt Revenue)</t>
  </si>
  <si>
    <t>Top 5 Vegetables (wrt Sales)</t>
  </si>
  <si>
    <t>Average Shelf Life(days)</t>
  </si>
  <si>
    <t>Average Shelf Life</t>
  </si>
  <si>
    <t>% Wastage</t>
  </si>
  <si>
    <t>Weekly revenue</t>
  </si>
  <si>
    <t>Total Sales during May-July</t>
  </si>
  <si>
    <t>Profit</t>
  </si>
  <si>
    <t>Contribution in Profit</t>
  </si>
  <si>
    <t>Wastage Calculation for Vegetables with Avg Shelf Life &lt;= 7 days</t>
  </si>
  <si>
    <t>Name of Vegetable</t>
  </si>
  <si>
    <t>Total Purchase</t>
  </si>
  <si>
    <t>Statistics</t>
  </si>
  <si>
    <t>PURCHASE 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</si>
</sst>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1" fillId="0" borderId="1" xfId="0" applyFont="1" applyFill="1" applyBorder="1"/>
    <xf numFmtId="0" fontId="7" fillId="0" borderId="0" xfId="0" applyFont="1" applyBorder="1" applyAlignment="1"/>
    <xf numFmtId="0" fontId="1" fillId="0" borderId="5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&amp; Calculation'!$J$2:$J$3</c:f>
              <c:strCache>
                <c:ptCount val="2"/>
                <c:pt idx="0">
                  <c:v>Average Shelf Life</c:v>
                </c:pt>
                <c:pt idx="1">
                  <c:v>Average Shelf Life(days)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'Computation &amp; Calculation'!$I$4:$I$17</c:f>
              <c:strCache>
                <c:ptCount val="14"/>
                <c:pt idx="0">
                  <c:v>Beans</c:v>
                </c:pt>
                <c:pt idx="1">
                  <c:v>Bitter Gourd(Karela)</c:v>
                </c:pt>
                <c:pt idx="2">
                  <c:v>Bottle  Gourd (Lauke)</c:v>
                </c:pt>
                <c:pt idx="3">
                  <c:v>Capsicum (Green)</c:v>
                </c:pt>
                <c:pt idx="4">
                  <c:v>Coriander Leaves</c:v>
                </c:pt>
                <c:pt idx="5">
                  <c:v>Cucumber</c:v>
                </c:pt>
                <c:pt idx="6">
                  <c:v>Green chilli</c:v>
                </c:pt>
                <c:pt idx="7">
                  <c:v>Ladys Finger</c:v>
                </c:pt>
                <c:pt idx="8">
                  <c:v>Lime</c:v>
                </c:pt>
                <c:pt idx="9">
                  <c:v>Onion</c:v>
                </c:pt>
                <c:pt idx="10">
                  <c:v>Potato-Chandramukhi</c:v>
                </c:pt>
                <c:pt idx="11">
                  <c:v>Potato-Jyoti</c:v>
                </c:pt>
                <c:pt idx="12">
                  <c:v>Sweet Corn</c:v>
                </c:pt>
                <c:pt idx="13">
                  <c:v>Tomato</c:v>
                </c:pt>
              </c:strCache>
            </c:strRef>
          </c:cat>
          <c:val>
            <c:numRef>
              <c:f>'Computation &amp; Calculation'!$J$4:$J$17</c:f>
              <c:numCache>
                <c:formatCode>#,##0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95440"/>
        <c:axId val="601988912"/>
      </c:barChart>
      <c:catAx>
        <c:axId val="6019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8912"/>
        <c:crosses val="autoZero"/>
        <c:auto val="1"/>
        <c:lblAlgn val="ctr"/>
        <c:lblOffset val="100"/>
        <c:noMultiLvlLbl val="0"/>
      </c:catAx>
      <c:valAx>
        <c:axId val="60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Vegetables (wrt Revenue) Revenue Generated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'Computation &amp; Calculation'!$G$59:$G$60</c:f>
              <c:strCache>
                <c:ptCount val="2"/>
                <c:pt idx="0">
                  <c:v>Top 5 Vegetables (wrt Revenue)</c:v>
                </c:pt>
                <c:pt idx="1">
                  <c:v>Revenue Generated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'Computation &amp; Calculation'!$F$61:$F$65</c:f>
              <c:strCache>
                <c:ptCount val="5"/>
                <c:pt idx="0">
                  <c:v>Green chilli</c:v>
                </c:pt>
                <c:pt idx="1">
                  <c:v>Sweet Corn</c:v>
                </c:pt>
                <c:pt idx="2">
                  <c:v>Potato-Chandramukhi</c:v>
                </c:pt>
                <c:pt idx="3">
                  <c:v>Capsicum (Green)</c:v>
                </c:pt>
                <c:pt idx="4">
                  <c:v>Cucumber</c:v>
                </c:pt>
              </c:strCache>
            </c:strRef>
          </c:cat>
          <c:val>
            <c:numRef>
              <c:f>'Computation &amp; Calculation'!$G$61:$G$65</c:f>
              <c:numCache>
                <c:formatCode>General</c:formatCode>
                <c:ptCount val="5"/>
                <c:pt idx="0">
                  <c:v>104600</c:v>
                </c:pt>
                <c:pt idx="1">
                  <c:v>77220</c:v>
                </c:pt>
                <c:pt idx="2">
                  <c:v>75140</c:v>
                </c:pt>
                <c:pt idx="3">
                  <c:v>42560</c:v>
                </c:pt>
                <c:pt idx="4">
                  <c:v>42240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'Computation &amp; Calculation'!$G$67:$G$68</c:f>
              <c:strCache>
                <c:ptCount val="2"/>
                <c:pt idx="0">
                  <c:v>Top 5 Vegetables (wrt Sales)</c:v>
                </c:pt>
                <c:pt idx="1">
                  <c:v>Total Sale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'Computation &amp; Calculation'!$F$69:$F$73</c:f>
              <c:strCache>
                <c:ptCount val="5"/>
                <c:pt idx="0">
                  <c:v>Potato-Chandramukhi</c:v>
                </c:pt>
                <c:pt idx="1">
                  <c:v>Lime</c:v>
                </c:pt>
                <c:pt idx="2">
                  <c:v>Potato-Jyoti</c:v>
                </c:pt>
                <c:pt idx="3">
                  <c:v>Cucumber</c:v>
                </c:pt>
                <c:pt idx="4">
                  <c:v>Green chilli</c:v>
                </c:pt>
              </c:strCache>
            </c:strRef>
          </c:cat>
          <c:val>
            <c:numRef>
              <c:f>'Computation &amp; Calculation'!$G$69:$G$73</c:f>
              <c:numCache>
                <c:formatCode>#,##0</c:formatCode>
                <c:ptCount val="5"/>
                <c:pt idx="0">
                  <c:v>2210</c:v>
                </c:pt>
                <c:pt idx="1">
                  <c:v>1785</c:v>
                </c:pt>
                <c:pt idx="2">
                  <c:v>1065</c:v>
                </c:pt>
                <c:pt idx="3">
                  <c:v>1056</c:v>
                </c:pt>
                <c:pt idx="4">
                  <c:v>1046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Descriptive</a:t>
            </a:r>
            <a:r>
              <a:rPr lang="en-US" baseline="0"/>
              <a:t> Statistics</a:t>
            </a:r>
            <a:endParaRPr lang="en-US"/>
          </a:p>
        </c:rich>
      </c:tx>
      <c:layout>
        <c:manualLayout>
          <c:xMode val="edge"/>
          <c:yMode val="edge"/>
          <c:x val="0.37819456425746278"/>
          <c:y val="4.6410885435642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32072314789572"/>
          <c:y val="0.12292452830188681"/>
          <c:w val="0.80740093333547158"/>
          <c:h val="0.73847991878373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'Computation &amp; Calculation'!$D$3</c:f>
              <c:strCache>
                <c:ptCount val="1"/>
                <c:pt idx="0">
                  <c:v>Max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'Computation &amp; Calculation'!$B$4:$B$20</c:f>
              <c:strCache>
                <c:ptCount val="14"/>
                <c:pt idx="0">
                  <c:v>Beans</c:v>
                </c:pt>
                <c:pt idx="1">
                  <c:v>Bitter Gourd(Karela)</c:v>
                </c:pt>
                <c:pt idx="2">
                  <c:v>Bottle  Gourd (Lauke)</c:v>
                </c:pt>
                <c:pt idx="3">
                  <c:v>Capsicum (Green)</c:v>
                </c:pt>
                <c:pt idx="4">
                  <c:v>Coriander Leaves</c:v>
                </c:pt>
                <c:pt idx="5">
                  <c:v>Cucumber</c:v>
                </c:pt>
                <c:pt idx="6">
                  <c:v>Green chilli</c:v>
                </c:pt>
                <c:pt idx="7">
                  <c:v>Ladys Finger</c:v>
                </c:pt>
                <c:pt idx="8">
                  <c:v>Lime</c:v>
                </c:pt>
                <c:pt idx="9">
                  <c:v>Onion</c:v>
                </c:pt>
                <c:pt idx="10">
                  <c:v>Potato-Chandramukhi</c:v>
                </c:pt>
                <c:pt idx="11">
                  <c:v>Potato-Jyoti</c:v>
                </c:pt>
                <c:pt idx="12">
                  <c:v>Sweet Corn</c:v>
                </c:pt>
                <c:pt idx="13">
                  <c:v>Tomato</c:v>
                </c:pt>
              </c:strCache>
            </c:strRef>
          </c:cat>
          <c:val>
            <c:numRef>
              <c:f>'Computation &amp; Calculation'!$D$4:$D$20</c:f>
              <c:numCache>
                <c:formatCode>General</c:formatCode>
                <c:ptCount val="17"/>
                <c:pt idx="0">
                  <c:v>15</c:v>
                </c:pt>
                <c:pt idx="1">
                  <c:v>55</c:v>
                </c:pt>
                <c:pt idx="2">
                  <c:v>75</c:v>
                </c:pt>
                <c:pt idx="3">
                  <c:v>50</c:v>
                </c:pt>
                <c:pt idx="4">
                  <c:v>30</c:v>
                </c:pt>
                <c:pt idx="5">
                  <c:v>110</c:v>
                </c:pt>
                <c:pt idx="6">
                  <c:v>100</c:v>
                </c:pt>
                <c:pt idx="7">
                  <c:v>70</c:v>
                </c:pt>
                <c:pt idx="8">
                  <c:v>220</c:v>
                </c:pt>
                <c:pt idx="9">
                  <c:v>100</c:v>
                </c:pt>
                <c:pt idx="10">
                  <c:v>225</c:v>
                </c:pt>
                <c:pt idx="11">
                  <c:v>110</c:v>
                </c:pt>
                <c:pt idx="12">
                  <c:v>62</c:v>
                </c:pt>
                <c:pt idx="13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1B-4F42-8771-06E7F2F825FC}"/>
            </c:ext>
          </c:extLst>
        </c:ser>
        <c:ser>
          <c:idx val="1"/>
          <c:order val="1"/>
          <c:tx>
            <c:strRef>
              <c:f>'Computation &amp; Calculation'!$E$3</c:f>
              <c:strCache>
                <c:ptCount val="1"/>
                <c:pt idx="0">
                  <c:v>Min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'Computation &amp; Calculation'!$B$4:$B$20</c:f>
              <c:strCache>
                <c:ptCount val="14"/>
                <c:pt idx="0">
                  <c:v>Beans</c:v>
                </c:pt>
                <c:pt idx="1">
                  <c:v>Bitter Gourd(Karela)</c:v>
                </c:pt>
                <c:pt idx="2">
                  <c:v>Bottle  Gourd (Lauke)</c:v>
                </c:pt>
                <c:pt idx="3">
                  <c:v>Capsicum (Green)</c:v>
                </c:pt>
                <c:pt idx="4">
                  <c:v>Coriander Leaves</c:v>
                </c:pt>
                <c:pt idx="5">
                  <c:v>Cucumber</c:v>
                </c:pt>
                <c:pt idx="6">
                  <c:v>Green chilli</c:v>
                </c:pt>
                <c:pt idx="7">
                  <c:v>Ladys Finger</c:v>
                </c:pt>
                <c:pt idx="8">
                  <c:v>Lime</c:v>
                </c:pt>
                <c:pt idx="9">
                  <c:v>Onion</c:v>
                </c:pt>
                <c:pt idx="10">
                  <c:v>Potato-Chandramukhi</c:v>
                </c:pt>
                <c:pt idx="11">
                  <c:v>Potato-Jyoti</c:v>
                </c:pt>
                <c:pt idx="12">
                  <c:v>Sweet Corn</c:v>
                </c:pt>
                <c:pt idx="13">
                  <c:v>Tomato</c:v>
                </c:pt>
              </c:strCache>
            </c:strRef>
          </c:cat>
          <c:val>
            <c:numRef>
              <c:f>'Computation &amp; Calculation'!$E$4:$E$20</c:f>
              <c:numCache>
                <c:formatCode>General</c:formatCode>
                <c:ptCount val="17"/>
                <c:pt idx="0">
                  <c:v>10</c:v>
                </c:pt>
                <c:pt idx="1">
                  <c:v>39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63</c:v>
                </c:pt>
                <c:pt idx="6">
                  <c:v>73</c:v>
                </c:pt>
                <c:pt idx="7">
                  <c:v>46</c:v>
                </c:pt>
                <c:pt idx="8">
                  <c:v>100</c:v>
                </c:pt>
                <c:pt idx="9">
                  <c:v>76</c:v>
                </c:pt>
                <c:pt idx="10">
                  <c:v>140</c:v>
                </c:pt>
                <c:pt idx="11">
                  <c:v>65</c:v>
                </c:pt>
                <c:pt idx="12">
                  <c:v>40</c:v>
                </c:pt>
                <c:pt idx="13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1B-4F42-8771-06E7F2F8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978032"/>
        <c:axId val="601997072"/>
      </c:barChart>
      <c:catAx>
        <c:axId val="60197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97072"/>
        <c:crosses val="autoZero"/>
        <c:auto val="1"/>
        <c:lblAlgn val="ctr"/>
        <c:lblOffset val="100"/>
        <c:noMultiLvlLbl val="0"/>
      </c:catAx>
      <c:valAx>
        <c:axId val="6019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78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78229453386631"/>
          <c:y val="0.13295310229625987"/>
          <c:w val="0.76473661227568179"/>
          <c:h val="0.809562551081472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'Computation &amp; Calculation'!$D$37</c:f>
              <c:strCache>
                <c:ptCount val="1"/>
                <c:pt idx="0">
                  <c:v> % Share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'Computation &amp; Calculation'!$B$38:$B$54</c:f>
              <c:strCache>
                <c:ptCount val="14"/>
                <c:pt idx="0">
                  <c:v>Beans</c:v>
                </c:pt>
                <c:pt idx="1">
                  <c:v>Bitter Gourd(Karela)</c:v>
                </c:pt>
                <c:pt idx="2">
                  <c:v>Bottle  Gourd (Lauke)</c:v>
                </c:pt>
                <c:pt idx="3">
                  <c:v>Capsicum (Green)</c:v>
                </c:pt>
                <c:pt idx="4">
                  <c:v>Coriander Leaves</c:v>
                </c:pt>
                <c:pt idx="5">
                  <c:v>Cucumber</c:v>
                </c:pt>
                <c:pt idx="6">
                  <c:v>Green chilli</c:v>
                </c:pt>
                <c:pt idx="7">
                  <c:v>Ladys Finger</c:v>
                </c:pt>
                <c:pt idx="8">
                  <c:v>Lime</c:v>
                </c:pt>
                <c:pt idx="9">
                  <c:v>Onion</c:v>
                </c:pt>
                <c:pt idx="10">
                  <c:v>Potato-Chandramukhi</c:v>
                </c:pt>
                <c:pt idx="11">
                  <c:v>Potato-Jyoti</c:v>
                </c:pt>
                <c:pt idx="12">
                  <c:v>Sweet Corn</c:v>
                </c:pt>
                <c:pt idx="13">
                  <c:v>Tomato</c:v>
                </c:pt>
              </c:strCache>
            </c:strRef>
          </c:cat>
          <c:val>
            <c:numRef>
              <c:f>'Computation &amp; Calculation'!$D$38:$D$54</c:f>
              <c:numCache>
                <c:formatCode>0.00</c:formatCode>
                <c:ptCount val="17"/>
                <c:pt idx="0">
                  <c:v>2.9634914319425962</c:v>
                </c:pt>
                <c:pt idx="1">
                  <c:v>4.4298022967058595</c:v>
                </c:pt>
                <c:pt idx="2">
                  <c:v>4.0096313471538139</c:v>
                </c:pt>
                <c:pt idx="3">
                  <c:v>7.2989696379326903</c:v>
                </c:pt>
                <c:pt idx="4">
                  <c:v>6.1224909791869608</c:v>
                </c:pt>
                <c:pt idx="5">
                  <c:v>7.24409016697079</c:v>
                </c:pt>
                <c:pt idx="6">
                  <c:v>17.938727070671039</c:v>
                </c:pt>
                <c:pt idx="7">
                  <c:v>3.3469617352888719</c:v>
                </c:pt>
                <c:pt idx="8">
                  <c:v>1.5306227447967402</c:v>
                </c:pt>
                <c:pt idx="9">
                  <c:v>6.8101993496782693</c:v>
                </c:pt>
                <c:pt idx="10">
                  <c:v>12.886385775241127</c:v>
                </c:pt>
                <c:pt idx="11">
                  <c:v>5.1140807002620496</c:v>
                </c:pt>
                <c:pt idx="12">
                  <c:v>13.243102336493477</c:v>
                </c:pt>
                <c:pt idx="13">
                  <c:v>7.0614444276757169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53-43A0-BB13-4BEE7FAB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981296"/>
        <c:axId val="601985648"/>
      </c:barChart>
      <c:catAx>
        <c:axId val="60198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5648"/>
        <c:crosses val="autoZero"/>
        <c:auto val="1"/>
        <c:lblAlgn val="ctr"/>
        <c:lblOffset val="100"/>
        <c:noMultiLvlLbl val="0"/>
      </c:catAx>
      <c:valAx>
        <c:axId val="6019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'Computation &amp; Calculation'!$F$21:$F$22</c:f>
              <c:strCache>
                <c:ptCount val="2"/>
                <c:pt idx="0">
                  <c:v>Weekly Revenue </c:v>
                </c:pt>
                <c:pt idx="1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'Computation &amp; Calculation'!$E$23:$E$34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'Computation &amp; Calculation'!$F$23:$F$34</c:f>
              <c:numCache>
                <c:formatCode>General</c:formatCode>
                <c:ptCount val="12"/>
                <c:pt idx="0">
                  <c:v>44195</c:v>
                </c:pt>
                <c:pt idx="1">
                  <c:v>46170</c:v>
                </c:pt>
                <c:pt idx="2">
                  <c:v>48069</c:v>
                </c:pt>
                <c:pt idx="3">
                  <c:v>47386</c:v>
                </c:pt>
                <c:pt idx="4">
                  <c:v>51470</c:v>
                </c:pt>
                <c:pt idx="5">
                  <c:v>50190</c:v>
                </c:pt>
                <c:pt idx="6">
                  <c:v>51914</c:v>
                </c:pt>
                <c:pt idx="7">
                  <c:v>49741</c:v>
                </c:pt>
                <c:pt idx="8">
                  <c:v>46784</c:v>
                </c:pt>
                <c:pt idx="9">
                  <c:v>49094</c:v>
                </c:pt>
                <c:pt idx="10">
                  <c:v>49350</c:v>
                </c:pt>
                <c:pt idx="11">
                  <c:v>48733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92720"/>
        <c:axId val="601990000"/>
      </c:lineChart>
      <c:catAx>
        <c:axId val="6019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90000"/>
        <c:crosses val="autoZero"/>
        <c:auto val="1"/>
        <c:lblAlgn val="ctr"/>
        <c:lblOffset val="100"/>
        <c:noMultiLvlLbl val="0"/>
      </c:catAx>
      <c:valAx>
        <c:axId val="6019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584141</xdr:colOff>
      <xdr:row>1</xdr:row>
      <xdr:rowOff>1</xdr:rowOff>
    </xdr:from>
    <xdr:to>
      <xdr:col>8</xdr:col>
      <xdr:colOff>190501</xdr:colOff>
      <xdr:row>17</xdr:row>
      <xdr:rowOff>51387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41" y="182881"/>
          <a:ext cx="4483160" cy="297746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8</xdr:col>
      <xdr:colOff>487680</xdr:colOff>
      <xdr:row>0</xdr:row>
      <xdr:rowOff>144780</xdr:rowOff>
    </xdr:from>
    <xdr:to>
      <xdr:col>16</xdr:col>
      <xdr:colOff>487680</xdr:colOff>
      <xdr:row>17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18</xdr:row>
      <xdr:rowOff>30480</xdr:rowOff>
    </xdr:from>
    <xdr:to>
      <xdr:col>9</xdr:col>
      <xdr:colOff>91440</xdr:colOff>
      <xdr:row>33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18</xdr:row>
      <xdr:rowOff>137160</xdr:rowOff>
    </xdr:from>
    <xdr:to>
      <xdr:col>16</xdr:col>
      <xdr:colOff>114300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274320</xdr:colOff>
      <xdr:row>33</xdr:row>
      <xdr:rowOff>129540</xdr:rowOff>
    </xdr:from>
    <xdr:to>
      <xdr:col>12</xdr:col>
      <xdr:colOff>175260</xdr:colOff>
      <xdr:row>55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FFBE389-795E-467F-90BE-215BA7E9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</xdr:colOff>
      <xdr:row>0</xdr:row>
      <xdr:rowOff>137161</xdr:rowOff>
    </xdr:from>
    <xdr:to>
      <xdr:col>26</xdr:col>
      <xdr:colOff>411480</xdr:colOff>
      <xdr:row>17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EC6DB59-0D1B-4120-9BD6-0FBB10553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457200</xdr:colOff>
      <xdr:row>18</xdr:row>
      <xdr:rowOff>30480</xdr:rowOff>
    </xdr:from>
    <xdr:to>
      <xdr:col>25</xdr:col>
      <xdr:colOff>152400</xdr:colOff>
      <xdr:row>33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D1" zoomScaleNormal="100" workbookViewId="0">
      <selection activeCell="G6" sqref="G6:M6"/>
    </sheetView>
  </sheetViews>
  <sheetFormatPr defaultRowHeight="14.4" x14ac:dyDescent="0.3"/>
  <cols>
    <col min="1" max="1" width="6.88671875" customWidth="1"/>
    <col min="2" max="2" width="20" customWidth="1"/>
    <col min="3" max="3" width="10.109375" customWidth="1"/>
    <col min="4" max="4" width="13" customWidth="1"/>
    <col min="5" max="5" width="14.5546875" customWidth="1"/>
    <col min="6" max="6" width="14.44140625" style="3" customWidth="1"/>
    <col min="7" max="7" width="15.109375" customWidth="1"/>
    <col min="8" max="8" width="14.77734375" customWidth="1"/>
    <col min="9" max="9" width="14.5546875" customWidth="1"/>
    <col min="10" max="10" width="14.77734375" customWidth="1"/>
    <col min="11" max="11" width="15.109375" customWidth="1"/>
    <col min="12" max="12" width="15.77734375" customWidth="1"/>
    <col min="13" max="13" width="16.21875" customWidth="1"/>
    <col min="14" max="14" width="15.5546875" customWidth="1"/>
    <col min="15" max="15" width="16.21875" customWidth="1"/>
    <col min="16" max="17" width="20" customWidth="1"/>
    <col min="18" max="18" width="19.88671875" customWidth="1"/>
    <col min="19" max="19" width="29.33203125" customWidth="1"/>
    <col min="20" max="20" width="35.6640625" customWidth="1"/>
  </cols>
  <sheetData>
    <row r="1" spans="2:20" ht="58.2" customHeight="1" x14ac:dyDescent="0.3">
      <c r="R1" s="2"/>
      <c r="S1" s="2"/>
      <c r="T1" s="2"/>
    </row>
    <row r="6" spans="2:20" x14ac:dyDescent="0.3">
      <c r="G6" s="49" t="s">
        <v>54</v>
      </c>
      <c r="H6" s="49"/>
      <c r="I6" s="49"/>
      <c r="J6" s="49"/>
      <c r="K6" s="49"/>
      <c r="L6" s="49"/>
      <c r="M6" s="49"/>
    </row>
    <row r="8" spans="2:20" ht="41.4" x14ac:dyDescent="0.3">
      <c r="B8" s="21" t="s">
        <v>0</v>
      </c>
      <c r="C8" s="21" t="s">
        <v>12</v>
      </c>
      <c r="D8" s="21" t="s">
        <v>38</v>
      </c>
      <c r="E8" s="10" t="s">
        <v>17</v>
      </c>
      <c r="F8" s="11" t="s">
        <v>1</v>
      </c>
      <c r="G8" s="11" t="s">
        <v>2</v>
      </c>
      <c r="H8" s="11" t="s">
        <v>3</v>
      </c>
      <c r="I8" s="11" t="s">
        <v>4</v>
      </c>
      <c r="J8" s="11" t="s">
        <v>5</v>
      </c>
      <c r="K8" s="11" t="s">
        <v>6</v>
      </c>
      <c r="L8" s="11" t="s">
        <v>7</v>
      </c>
      <c r="M8" s="11" t="s">
        <v>8</v>
      </c>
      <c r="N8" s="11" t="s">
        <v>9</v>
      </c>
      <c r="O8" s="11" t="s">
        <v>10</v>
      </c>
      <c r="P8" s="11" t="s">
        <v>11</v>
      </c>
      <c r="Q8" s="34" t="s">
        <v>55</v>
      </c>
      <c r="R8" s="2" t="s">
        <v>52</v>
      </c>
    </row>
    <row r="9" spans="2:20" x14ac:dyDescent="0.3">
      <c r="B9" s="23" t="s">
        <v>37</v>
      </c>
      <c r="C9" s="23" t="s">
        <v>14</v>
      </c>
      <c r="D9" s="18">
        <v>120</v>
      </c>
      <c r="E9" s="30">
        <v>10</v>
      </c>
      <c r="F9" s="30">
        <v>15</v>
      </c>
      <c r="G9" s="30">
        <v>12</v>
      </c>
      <c r="H9" s="30">
        <v>15</v>
      </c>
      <c r="I9" s="31">
        <v>11</v>
      </c>
      <c r="J9" s="31">
        <v>12</v>
      </c>
      <c r="K9" s="31">
        <v>10</v>
      </c>
      <c r="L9" s="31">
        <v>10</v>
      </c>
      <c r="M9" s="32">
        <v>12</v>
      </c>
      <c r="N9" s="32">
        <v>15</v>
      </c>
      <c r="O9" s="32">
        <v>10</v>
      </c>
      <c r="P9" s="32">
        <v>12</v>
      </c>
      <c r="Q9" s="35">
        <f t="shared" ref="Q9:Q22" si="0">SUM(E9:P9)</f>
        <v>144</v>
      </c>
      <c r="R9">
        <f t="shared" ref="R9:R22" si="1">SUM(E9:P9)*D9</f>
        <v>17280</v>
      </c>
    </row>
    <row r="10" spans="2:20" x14ac:dyDescent="0.3">
      <c r="B10" s="23" t="s">
        <v>39</v>
      </c>
      <c r="C10" s="23" t="s">
        <v>14</v>
      </c>
      <c r="D10" s="18">
        <v>45</v>
      </c>
      <c r="E10" s="30">
        <v>50</v>
      </c>
      <c r="F10" s="30">
        <v>55</v>
      </c>
      <c r="G10" s="30">
        <v>40</v>
      </c>
      <c r="H10" s="30">
        <v>43</v>
      </c>
      <c r="I10" s="31">
        <v>52</v>
      </c>
      <c r="J10" s="31">
        <v>45</v>
      </c>
      <c r="K10" s="31">
        <v>50</v>
      </c>
      <c r="L10" s="31">
        <v>39</v>
      </c>
      <c r="M10" s="32">
        <v>45</v>
      </c>
      <c r="N10" s="32">
        <v>50</v>
      </c>
      <c r="O10" s="32">
        <v>55</v>
      </c>
      <c r="P10" s="32">
        <v>50</v>
      </c>
      <c r="Q10" s="35">
        <f t="shared" si="0"/>
        <v>574</v>
      </c>
      <c r="R10">
        <f t="shared" si="1"/>
        <v>25830</v>
      </c>
    </row>
    <row r="11" spans="2:20" ht="27.6" x14ac:dyDescent="0.3">
      <c r="B11" s="22" t="s">
        <v>40</v>
      </c>
      <c r="C11" s="23" t="s">
        <v>14</v>
      </c>
      <c r="D11" s="18">
        <v>28</v>
      </c>
      <c r="E11" s="30">
        <v>70</v>
      </c>
      <c r="F11" s="30">
        <v>65</v>
      </c>
      <c r="G11" s="30">
        <v>72</v>
      </c>
      <c r="H11" s="30">
        <v>60</v>
      </c>
      <c r="I11" s="31">
        <v>65</v>
      </c>
      <c r="J11" s="31">
        <v>72</v>
      </c>
      <c r="K11" s="31">
        <v>70</v>
      </c>
      <c r="L11" s="31">
        <v>75</v>
      </c>
      <c r="M11" s="32">
        <v>68</v>
      </c>
      <c r="N11" s="32">
        <v>70</v>
      </c>
      <c r="O11" s="32">
        <v>73</v>
      </c>
      <c r="P11" s="32">
        <v>75</v>
      </c>
      <c r="Q11" s="35">
        <f t="shared" si="0"/>
        <v>835</v>
      </c>
      <c r="R11">
        <f t="shared" si="1"/>
        <v>23380</v>
      </c>
    </row>
    <row r="12" spans="2:20" x14ac:dyDescent="0.3">
      <c r="B12" s="23" t="s">
        <v>41</v>
      </c>
      <c r="C12" s="23" t="s">
        <v>14</v>
      </c>
      <c r="D12" s="18">
        <v>95</v>
      </c>
      <c r="E12" s="30">
        <v>30</v>
      </c>
      <c r="F12" s="30">
        <v>35</v>
      </c>
      <c r="G12" s="30">
        <v>44</v>
      </c>
      <c r="H12" s="30">
        <v>30</v>
      </c>
      <c r="I12" s="31">
        <v>50</v>
      </c>
      <c r="J12" s="31">
        <v>32</v>
      </c>
      <c r="K12" s="31">
        <v>40</v>
      </c>
      <c r="L12" s="31">
        <v>41</v>
      </c>
      <c r="M12" s="32">
        <v>30</v>
      </c>
      <c r="N12" s="32">
        <v>35</v>
      </c>
      <c r="O12" s="32">
        <v>41</v>
      </c>
      <c r="P12" s="32">
        <v>40</v>
      </c>
      <c r="Q12" s="35">
        <f t="shared" si="0"/>
        <v>448</v>
      </c>
      <c r="R12">
        <f t="shared" si="1"/>
        <v>42560</v>
      </c>
    </row>
    <row r="13" spans="2:20" ht="15" customHeight="1" x14ac:dyDescent="0.3">
      <c r="B13" s="23" t="s">
        <v>42</v>
      </c>
      <c r="C13" s="23" t="s">
        <v>14</v>
      </c>
      <c r="D13" s="18">
        <v>140</v>
      </c>
      <c r="E13" s="30">
        <v>20</v>
      </c>
      <c r="F13" s="30">
        <v>25</v>
      </c>
      <c r="G13" s="30">
        <v>15</v>
      </c>
      <c r="H13" s="30">
        <v>20</v>
      </c>
      <c r="I13" s="31">
        <v>20</v>
      </c>
      <c r="J13" s="31">
        <v>15</v>
      </c>
      <c r="K13" s="31">
        <v>20</v>
      </c>
      <c r="L13" s="31">
        <v>20</v>
      </c>
      <c r="M13" s="32">
        <v>25</v>
      </c>
      <c r="N13" s="32">
        <v>20</v>
      </c>
      <c r="O13" s="32">
        <v>25</v>
      </c>
      <c r="P13" s="32">
        <v>30</v>
      </c>
      <c r="Q13" s="35">
        <f t="shared" si="0"/>
        <v>255</v>
      </c>
      <c r="R13">
        <f t="shared" si="1"/>
        <v>35700</v>
      </c>
    </row>
    <row r="14" spans="2:20" x14ac:dyDescent="0.3">
      <c r="B14" s="17" t="s">
        <v>43</v>
      </c>
      <c r="C14" s="23" t="s">
        <v>14</v>
      </c>
      <c r="D14" s="18">
        <v>40</v>
      </c>
      <c r="E14" s="30">
        <v>100</v>
      </c>
      <c r="F14" s="30">
        <v>95</v>
      </c>
      <c r="G14" s="30">
        <v>85</v>
      </c>
      <c r="H14" s="30">
        <v>94</v>
      </c>
      <c r="I14" s="31">
        <v>100</v>
      </c>
      <c r="J14" s="31">
        <v>110</v>
      </c>
      <c r="K14" s="31">
        <v>95</v>
      </c>
      <c r="L14" s="31">
        <v>100</v>
      </c>
      <c r="M14" s="32">
        <v>85</v>
      </c>
      <c r="N14" s="32">
        <v>65</v>
      </c>
      <c r="O14" s="32">
        <v>63</v>
      </c>
      <c r="P14" s="32">
        <v>64</v>
      </c>
      <c r="Q14" s="35">
        <f t="shared" si="0"/>
        <v>1056</v>
      </c>
      <c r="R14">
        <f t="shared" si="1"/>
        <v>42240</v>
      </c>
    </row>
    <row r="15" spans="2:20" x14ac:dyDescent="0.3">
      <c r="B15" s="23" t="s">
        <v>44</v>
      </c>
      <c r="C15" s="23" t="s">
        <v>14</v>
      </c>
      <c r="D15" s="18">
        <v>100</v>
      </c>
      <c r="E15" s="30">
        <v>80</v>
      </c>
      <c r="F15" s="30">
        <v>75</v>
      </c>
      <c r="G15" s="30">
        <v>88</v>
      </c>
      <c r="H15" s="30">
        <v>73</v>
      </c>
      <c r="I15" s="31">
        <v>89</v>
      </c>
      <c r="J15" s="31">
        <v>91</v>
      </c>
      <c r="K15" s="31">
        <v>100</v>
      </c>
      <c r="L15" s="31">
        <v>87</v>
      </c>
      <c r="M15" s="32">
        <v>75</v>
      </c>
      <c r="N15" s="32">
        <v>96</v>
      </c>
      <c r="O15" s="32">
        <v>100</v>
      </c>
      <c r="P15" s="32">
        <v>92</v>
      </c>
      <c r="Q15" s="35">
        <f t="shared" si="0"/>
        <v>1046</v>
      </c>
      <c r="R15">
        <f t="shared" si="1"/>
        <v>104600</v>
      </c>
    </row>
    <row r="16" spans="2:20" x14ac:dyDescent="0.3">
      <c r="B16" s="23" t="s">
        <v>45</v>
      </c>
      <c r="C16" s="23" t="s">
        <v>14</v>
      </c>
      <c r="D16" s="18">
        <v>28</v>
      </c>
      <c r="E16" s="30">
        <v>55</v>
      </c>
      <c r="F16" s="30">
        <v>60</v>
      </c>
      <c r="G16" s="30">
        <v>46</v>
      </c>
      <c r="H16" s="30">
        <v>51</v>
      </c>
      <c r="I16" s="31">
        <v>60</v>
      </c>
      <c r="J16" s="31">
        <v>53</v>
      </c>
      <c r="K16" s="31">
        <v>60</v>
      </c>
      <c r="L16" s="31">
        <v>62</v>
      </c>
      <c r="M16" s="32">
        <v>70</v>
      </c>
      <c r="N16" s="32">
        <v>53</v>
      </c>
      <c r="O16" s="32">
        <v>62</v>
      </c>
      <c r="P16" s="32">
        <v>65</v>
      </c>
      <c r="Q16" s="35">
        <f t="shared" si="0"/>
        <v>697</v>
      </c>
      <c r="R16">
        <f t="shared" si="1"/>
        <v>19516</v>
      </c>
    </row>
    <row r="17" spans="1:18" x14ac:dyDescent="0.3">
      <c r="A17" s="4"/>
      <c r="B17" s="23" t="s">
        <v>46</v>
      </c>
      <c r="C17" s="23" t="s">
        <v>13</v>
      </c>
      <c r="D17" s="18">
        <v>5</v>
      </c>
      <c r="E17" s="30">
        <v>150</v>
      </c>
      <c r="F17" s="30">
        <v>170</v>
      </c>
      <c r="G17" s="30">
        <v>200</v>
      </c>
      <c r="H17" s="30">
        <v>220</v>
      </c>
      <c r="I17" s="31">
        <v>150</v>
      </c>
      <c r="J17" s="31">
        <v>130</v>
      </c>
      <c r="K17" s="31">
        <v>120</v>
      </c>
      <c r="L17" s="31">
        <v>100</v>
      </c>
      <c r="M17" s="32">
        <v>125</v>
      </c>
      <c r="N17" s="32">
        <v>140</v>
      </c>
      <c r="O17" s="32">
        <v>150</v>
      </c>
      <c r="P17" s="32">
        <v>130</v>
      </c>
      <c r="Q17" s="35">
        <f t="shared" si="0"/>
        <v>1785</v>
      </c>
      <c r="R17">
        <f t="shared" si="1"/>
        <v>8925</v>
      </c>
    </row>
    <row r="18" spans="1:18" x14ac:dyDescent="0.3">
      <c r="A18" s="4"/>
      <c r="B18" s="23" t="s">
        <v>47</v>
      </c>
      <c r="C18" s="23" t="s">
        <v>14</v>
      </c>
      <c r="D18" s="18">
        <v>38</v>
      </c>
      <c r="E18" s="30">
        <v>100</v>
      </c>
      <c r="F18" s="30">
        <v>90</v>
      </c>
      <c r="G18" s="30">
        <v>95</v>
      </c>
      <c r="H18" s="30">
        <v>76</v>
      </c>
      <c r="I18" s="31">
        <v>80</v>
      </c>
      <c r="J18" s="31">
        <v>90</v>
      </c>
      <c r="K18" s="31">
        <v>78</v>
      </c>
      <c r="L18" s="31">
        <v>85</v>
      </c>
      <c r="M18" s="32">
        <v>80</v>
      </c>
      <c r="N18" s="32">
        <v>95</v>
      </c>
      <c r="O18" s="32">
        <v>90</v>
      </c>
      <c r="P18" s="32">
        <v>86</v>
      </c>
      <c r="Q18" s="35">
        <f t="shared" si="0"/>
        <v>1045</v>
      </c>
      <c r="R18">
        <f t="shared" si="1"/>
        <v>39710</v>
      </c>
    </row>
    <row r="19" spans="1:18" x14ac:dyDescent="0.3">
      <c r="A19" s="4"/>
      <c r="B19" s="23" t="s">
        <v>48</v>
      </c>
      <c r="C19" s="23" t="s">
        <v>14</v>
      </c>
      <c r="D19" s="18">
        <v>34</v>
      </c>
      <c r="E19" s="30">
        <v>150</v>
      </c>
      <c r="F19" s="30">
        <v>140</v>
      </c>
      <c r="G19" s="30">
        <v>200</v>
      </c>
      <c r="H19" s="30">
        <v>210</v>
      </c>
      <c r="I19" s="31">
        <v>200</v>
      </c>
      <c r="J19" s="31">
        <v>225</v>
      </c>
      <c r="K19" s="31">
        <v>195</v>
      </c>
      <c r="L19" s="31">
        <v>185</v>
      </c>
      <c r="M19" s="32">
        <v>155</v>
      </c>
      <c r="N19" s="32">
        <v>190</v>
      </c>
      <c r="O19" s="32">
        <v>185</v>
      </c>
      <c r="P19" s="32">
        <v>175</v>
      </c>
      <c r="Q19" s="35">
        <f t="shared" si="0"/>
        <v>2210</v>
      </c>
      <c r="R19">
        <f t="shared" si="1"/>
        <v>75140</v>
      </c>
    </row>
    <row r="20" spans="1:18" x14ac:dyDescent="0.3">
      <c r="B20" s="23" t="s">
        <v>49</v>
      </c>
      <c r="C20" s="23" t="s">
        <v>14</v>
      </c>
      <c r="D20" s="29">
        <v>28</v>
      </c>
      <c r="E20" s="30">
        <v>65</v>
      </c>
      <c r="F20" s="30">
        <v>80</v>
      </c>
      <c r="G20" s="30">
        <v>100</v>
      </c>
      <c r="H20" s="30">
        <v>85</v>
      </c>
      <c r="I20" s="31">
        <v>90</v>
      </c>
      <c r="J20" s="31">
        <v>100</v>
      </c>
      <c r="K20" s="31">
        <v>85</v>
      </c>
      <c r="L20" s="31">
        <v>75</v>
      </c>
      <c r="M20" s="32">
        <v>90</v>
      </c>
      <c r="N20" s="32">
        <v>110</v>
      </c>
      <c r="O20" s="32">
        <v>90</v>
      </c>
      <c r="P20" s="32">
        <v>95</v>
      </c>
      <c r="Q20" s="35">
        <f t="shared" si="0"/>
        <v>1065</v>
      </c>
      <c r="R20">
        <f t="shared" si="1"/>
        <v>29820</v>
      </c>
    </row>
    <row r="21" spans="1:18" x14ac:dyDescent="0.3">
      <c r="B21" s="23" t="s">
        <v>50</v>
      </c>
      <c r="C21" s="23" t="s">
        <v>14</v>
      </c>
      <c r="D21" s="18">
        <v>130</v>
      </c>
      <c r="E21" s="30">
        <v>40</v>
      </c>
      <c r="F21" s="30">
        <v>45</v>
      </c>
      <c r="G21" s="30">
        <v>42</v>
      </c>
      <c r="H21" s="30">
        <v>50</v>
      </c>
      <c r="I21" s="31">
        <v>55</v>
      </c>
      <c r="J21" s="31">
        <v>48</v>
      </c>
      <c r="K21" s="31">
        <v>60</v>
      </c>
      <c r="L21" s="31">
        <v>62</v>
      </c>
      <c r="M21" s="32">
        <v>55</v>
      </c>
      <c r="N21" s="32">
        <v>50</v>
      </c>
      <c r="O21" s="32">
        <v>45</v>
      </c>
      <c r="P21" s="32">
        <v>42</v>
      </c>
      <c r="Q21" s="35">
        <f t="shared" si="0"/>
        <v>594</v>
      </c>
      <c r="R21">
        <f t="shared" si="1"/>
        <v>77220</v>
      </c>
    </row>
    <row r="22" spans="1:18" x14ac:dyDescent="0.3">
      <c r="B22" s="23" t="s">
        <v>51</v>
      </c>
      <c r="C22" s="23" t="s">
        <v>14</v>
      </c>
      <c r="D22" s="18">
        <v>45</v>
      </c>
      <c r="E22" s="30">
        <v>65</v>
      </c>
      <c r="F22" s="30">
        <v>70</v>
      </c>
      <c r="G22" s="30">
        <v>75</v>
      </c>
      <c r="H22" s="30">
        <v>85</v>
      </c>
      <c r="I22" s="31">
        <v>80</v>
      </c>
      <c r="J22" s="31">
        <v>85</v>
      </c>
      <c r="K22" s="31">
        <v>90</v>
      </c>
      <c r="L22" s="31">
        <v>75</v>
      </c>
      <c r="M22" s="32">
        <v>80</v>
      </c>
      <c r="N22" s="32">
        <v>65</v>
      </c>
      <c r="O22" s="32">
        <v>70</v>
      </c>
      <c r="P22" s="32">
        <v>75</v>
      </c>
      <c r="Q22" s="35">
        <f t="shared" si="0"/>
        <v>915</v>
      </c>
      <c r="R22">
        <f t="shared" si="1"/>
        <v>41175</v>
      </c>
    </row>
    <row r="25" spans="1:18" x14ac:dyDescent="0.3">
      <c r="B25" s="50" t="s">
        <v>63</v>
      </c>
      <c r="C25" s="50"/>
      <c r="D25" s="50"/>
      <c r="E25">
        <f>E9*$D$9+E10*$D$10+E11*$D$11+E12*$D$12+E13*$D$13+E14*$D$14+E15*$D$15+E16*$D$16+E17*$D$17+E18*$D$18+E19*$D$19+E20*$D$20+E21*$D$21+E22*$D$22</f>
        <v>44195</v>
      </c>
      <c r="F25">
        <f t="shared" ref="F25:P25" si="2">F9*$D$9+F10*$D$10+F11*$D$11+F12*$D$12+F13*$D$13+F14*$D$14+F15*$D$15+F16*$D$16+F17*$D$17+F18*$D$18+F19*$D$19+F20*$D$20+F21*$D$21+F22*$D$22</f>
        <v>46170</v>
      </c>
      <c r="G25">
        <f t="shared" si="2"/>
        <v>48069</v>
      </c>
      <c r="H25">
        <f t="shared" si="2"/>
        <v>47386</v>
      </c>
      <c r="I25">
        <f t="shared" si="2"/>
        <v>51470</v>
      </c>
      <c r="J25">
        <f t="shared" si="2"/>
        <v>50190</v>
      </c>
      <c r="K25">
        <f t="shared" si="2"/>
        <v>51914</v>
      </c>
      <c r="L25">
        <f t="shared" si="2"/>
        <v>49741</v>
      </c>
      <c r="M25">
        <f t="shared" si="2"/>
        <v>46784</v>
      </c>
      <c r="N25">
        <f t="shared" si="2"/>
        <v>49094</v>
      </c>
      <c r="O25">
        <f t="shared" si="2"/>
        <v>49350</v>
      </c>
      <c r="P25">
        <f t="shared" si="2"/>
        <v>48733</v>
      </c>
    </row>
  </sheetData>
  <sortState ref="B9:R22">
    <sortCondition ref="B9"/>
  </sortState>
  <mergeCells count="2">
    <mergeCell ref="G6:M6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7" sqref="G27"/>
    </sheetView>
  </sheetViews>
  <sheetFormatPr defaultRowHeight="14.4" x14ac:dyDescent="0.3"/>
  <cols>
    <col min="1" max="1" width="29.5546875" customWidth="1"/>
    <col min="2" max="2" width="12.88671875" customWidth="1"/>
    <col min="3" max="3" width="29" customWidth="1"/>
    <col min="4" max="4" width="17.33203125" customWidth="1"/>
    <col min="5" max="5" width="26.109375" customWidth="1"/>
    <col min="6" max="6" width="20.77734375" customWidth="1"/>
    <col min="7" max="7" width="23.5546875" customWidth="1"/>
  </cols>
  <sheetData>
    <row r="1" spans="1:7" ht="24.6" customHeight="1" x14ac:dyDescent="0.3">
      <c r="F1" s="5"/>
    </row>
    <row r="7" spans="1:7" ht="27.6" x14ac:dyDescent="0.3">
      <c r="C7" s="21" t="s">
        <v>0</v>
      </c>
      <c r="D7" s="13" t="s">
        <v>18</v>
      </c>
      <c r="E7" s="13" t="s">
        <v>19</v>
      </c>
      <c r="F7" s="13" t="s">
        <v>53</v>
      </c>
      <c r="G7" s="13" t="s">
        <v>64</v>
      </c>
    </row>
    <row r="8" spans="1:7" x14ac:dyDescent="0.3">
      <c r="C8" s="23" t="s">
        <v>37</v>
      </c>
      <c r="D8" s="18">
        <f>SUM(' Sales Data'!E9:H9)</f>
        <v>52</v>
      </c>
      <c r="E8" s="18">
        <f>SUM(' Sales Data'!I9:L9)</f>
        <v>43</v>
      </c>
      <c r="F8" s="18">
        <f>SUM(' Sales Data'!M9:P9)</f>
        <v>49</v>
      </c>
      <c r="G8" s="18">
        <v>131640</v>
      </c>
    </row>
    <row r="9" spans="1:7" x14ac:dyDescent="0.3">
      <c r="C9" s="23" t="s">
        <v>39</v>
      </c>
      <c r="D9" s="18">
        <f>SUM(' Sales Data'!E10:H10)</f>
        <v>188</v>
      </c>
      <c r="E9" s="18">
        <f>SUM(' Sales Data'!I10:L10)</f>
        <v>186</v>
      </c>
      <c r="F9" s="18">
        <f>SUM(' Sales Data'!M10:P10)</f>
        <v>200</v>
      </c>
      <c r="G9" s="18">
        <f t="shared" ref="G9:G21" si="0">D9+E9+F9</f>
        <v>574</v>
      </c>
    </row>
    <row r="10" spans="1:7" ht="16.8" customHeight="1" x14ac:dyDescent="0.3">
      <c r="C10" s="22" t="s">
        <v>40</v>
      </c>
      <c r="D10" s="18">
        <f>SUM(' Sales Data'!E11:H11)</f>
        <v>267</v>
      </c>
      <c r="E10" s="18">
        <f>SUM(' Sales Data'!I11:L11)</f>
        <v>282</v>
      </c>
      <c r="F10" s="18">
        <f>SUM(' Sales Data'!M11:P11)</f>
        <v>286</v>
      </c>
      <c r="G10" s="18">
        <f t="shared" si="0"/>
        <v>835</v>
      </c>
    </row>
    <row r="11" spans="1:7" x14ac:dyDescent="0.3">
      <c r="C11" s="23" t="s">
        <v>41</v>
      </c>
      <c r="D11" s="18">
        <f>SUM(' Sales Data'!E12:H12)</f>
        <v>139</v>
      </c>
      <c r="E11" s="18">
        <f>SUM(' Sales Data'!I12:L12)</f>
        <v>163</v>
      </c>
      <c r="F11" s="18">
        <f>SUM(' Sales Data'!M12:P12)</f>
        <v>146</v>
      </c>
      <c r="G11" s="18">
        <f t="shared" si="0"/>
        <v>448</v>
      </c>
    </row>
    <row r="12" spans="1:7" x14ac:dyDescent="0.3">
      <c r="C12" s="23" t="s">
        <v>42</v>
      </c>
      <c r="D12" s="18">
        <f>SUM(' Sales Data'!E13:H13)</f>
        <v>80</v>
      </c>
      <c r="E12" s="18">
        <f>SUM(' Sales Data'!I13:L13)</f>
        <v>75</v>
      </c>
      <c r="F12" s="18">
        <f>SUM(' Sales Data'!M13:P13)</f>
        <v>100</v>
      </c>
      <c r="G12" s="18">
        <f t="shared" si="0"/>
        <v>255</v>
      </c>
    </row>
    <row r="13" spans="1:7" x14ac:dyDescent="0.3">
      <c r="C13" s="17" t="s">
        <v>43</v>
      </c>
      <c r="D13" s="18">
        <f>SUM(' Sales Data'!E14:H14)</f>
        <v>374</v>
      </c>
      <c r="E13" s="18">
        <f>SUM(' Sales Data'!I14:L14)</f>
        <v>405</v>
      </c>
      <c r="F13" s="18">
        <f>SUM(' Sales Data'!M14:P14)</f>
        <v>277</v>
      </c>
      <c r="G13" s="18">
        <f t="shared" si="0"/>
        <v>1056</v>
      </c>
    </row>
    <row r="14" spans="1:7" x14ac:dyDescent="0.3">
      <c r="C14" s="23" t="s">
        <v>44</v>
      </c>
      <c r="D14" s="18">
        <f>SUM(' Sales Data'!E15:H15)</f>
        <v>316</v>
      </c>
      <c r="E14" s="18">
        <f>SUM(' Sales Data'!I15:L15)</f>
        <v>367</v>
      </c>
      <c r="F14" s="18">
        <f>SUM(' Sales Data'!M15:P15)</f>
        <v>363</v>
      </c>
      <c r="G14" s="18">
        <f t="shared" si="0"/>
        <v>1046</v>
      </c>
    </row>
    <row r="15" spans="1:7" x14ac:dyDescent="0.3">
      <c r="C15" s="23" t="s">
        <v>45</v>
      </c>
      <c r="D15" s="18">
        <f>SUM(' Sales Data'!E16:H16)</f>
        <v>212</v>
      </c>
      <c r="E15" s="18">
        <f>SUM(' Sales Data'!I16:L16)</f>
        <v>235</v>
      </c>
      <c r="F15" s="18">
        <f>SUM(' Sales Data'!M16:P16)</f>
        <v>250</v>
      </c>
      <c r="G15" s="18">
        <f t="shared" si="0"/>
        <v>697</v>
      </c>
    </row>
    <row r="16" spans="1:7" x14ac:dyDescent="0.3">
      <c r="A16" s="43"/>
      <c r="B16" s="37"/>
      <c r="C16" s="23" t="s">
        <v>46</v>
      </c>
      <c r="D16" s="18">
        <f>SUM(' Sales Data'!E17:H17)</f>
        <v>740</v>
      </c>
      <c r="E16" s="18">
        <f>SUM(' Sales Data'!I17:L17)</f>
        <v>500</v>
      </c>
      <c r="F16" s="18">
        <f>SUM(' Sales Data'!M17:P17)</f>
        <v>545</v>
      </c>
      <c r="G16" s="18">
        <f t="shared" si="0"/>
        <v>1785</v>
      </c>
    </row>
    <row r="17" spans="1:7" x14ac:dyDescent="0.3">
      <c r="A17" s="43"/>
      <c r="B17" s="37"/>
      <c r="C17" s="23" t="s">
        <v>47</v>
      </c>
      <c r="D17" s="18">
        <f>SUM(' Sales Data'!E18:H18)</f>
        <v>361</v>
      </c>
      <c r="E17" s="18">
        <f>SUM(' Sales Data'!I18:L18)</f>
        <v>333</v>
      </c>
      <c r="F17" s="18">
        <f>SUM(' Sales Data'!M18:P18)</f>
        <v>351</v>
      </c>
      <c r="G17" s="18">
        <f t="shared" si="0"/>
        <v>1045</v>
      </c>
    </row>
    <row r="18" spans="1:7" x14ac:dyDescent="0.3">
      <c r="A18" s="43"/>
      <c r="B18" s="37"/>
      <c r="C18" s="23" t="s">
        <v>48</v>
      </c>
      <c r="D18" s="18">
        <f>SUM(' Sales Data'!E19:H19)</f>
        <v>700</v>
      </c>
      <c r="E18" s="18">
        <f>SUM(' Sales Data'!I19:L19)</f>
        <v>805</v>
      </c>
      <c r="F18" s="18">
        <f>SUM(' Sales Data'!M19:P19)</f>
        <v>705</v>
      </c>
      <c r="G18" s="18">
        <f t="shared" si="0"/>
        <v>2210</v>
      </c>
    </row>
    <row r="19" spans="1:7" x14ac:dyDescent="0.3">
      <c r="A19" s="43"/>
      <c r="B19" s="37"/>
      <c r="C19" s="23" t="s">
        <v>49</v>
      </c>
      <c r="D19" s="18">
        <f>SUM(' Sales Data'!E20:H20)</f>
        <v>330</v>
      </c>
      <c r="E19" s="18">
        <f>SUM(' Sales Data'!I20:L20)</f>
        <v>350</v>
      </c>
      <c r="F19" s="18">
        <f>SUM(' Sales Data'!M20:P20)</f>
        <v>385</v>
      </c>
      <c r="G19" s="18">
        <f t="shared" si="0"/>
        <v>1065</v>
      </c>
    </row>
    <row r="20" spans="1:7" x14ac:dyDescent="0.3">
      <c r="A20" s="43"/>
      <c r="B20" s="37"/>
      <c r="C20" s="23" t="s">
        <v>50</v>
      </c>
      <c r="D20" s="18">
        <f>SUM(' Sales Data'!E21:H21)</f>
        <v>177</v>
      </c>
      <c r="E20" s="18">
        <f>SUM(' Sales Data'!I21:L21)</f>
        <v>225</v>
      </c>
      <c r="F20" s="18">
        <f>SUM(' Sales Data'!M21:P21)</f>
        <v>192</v>
      </c>
      <c r="G20" s="18">
        <f t="shared" si="0"/>
        <v>594</v>
      </c>
    </row>
    <row r="21" spans="1:7" x14ac:dyDescent="0.3">
      <c r="A21" s="43"/>
      <c r="B21" s="37"/>
      <c r="C21" s="23" t="s">
        <v>51</v>
      </c>
      <c r="D21" s="18">
        <f>SUM(' Sales Data'!E22:H22)</f>
        <v>295</v>
      </c>
      <c r="E21" s="18">
        <f>SUM(' Sales Data'!I22:L22)</f>
        <v>330</v>
      </c>
      <c r="F21" s="18">
        <f>SUM(' Sales Data'!M22:P22)</f>
        <v>290</v>
      </c>
      <c r="G21" s="18">
        <f t="shared" si="0"/>
        <v>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4"/>
  <sheetViews>
    <sheetView workbookViewId="0">
      <selection activeCell="D8" sqref="D8"/>
    </sheetView>
  </sheetViews>
  <sheetFormatPr defaultRowHeight="14.4" x14ac:dyDescent="0.3"/>
  <cols>
    <col min="1" max="1" width="34" customWidth="1"/>
    <col min="2" max="2" width="11" customWidth="1"/>
    <col min="3" max="3" width="9.44140625" customWidth="1"/>
    <col min="4" max="4" width="24.33203125" customWidth="1"/>
    <col min="5" max="5" width="20" customWidth="1"/>
    <col min="6" max="7" width="17.6640625" customWidth="1"/>
    <col min="8" max="8" width="21.109375" customWidth="1"/>
    <col min="9" max="9" width="16.44140625" customWidth="1"/>
  </cols>
  <sheetData>
    <row r="1" spans="4:10" ht="34.200000000000003" customHeight="1" x14ac:dyDescent="0.3">
      <c r="H1" s="38"/>
    </row>
    <row r="2" spans="4:10" x14ac:dyDescent="0.3">
      <c r="H2" s="37"/>
    </row>
    <row r="3" spans="4:10" x14ac:dyDescent="0.3">
      <c r="H3" s="37"/>
    </row>
    <row r="4" spans="4:10" x14ac:dyDescent="0.3">
      <c r="H4" s="37"/>
    </row>
    <row r="5" spans="4:10" x14ac:dyDescent="0.3">
      <c r="H5" s="37"/>
    </row>
    <row r="6" spans="4:10" x14ac:dyDescent="0.3">
      <c r="H6" s="37"/>
    </row>
    <row r="7" spans="4:10" x14ac:dyDescent="0.3">
      <c r="D7" s="49" t="s">
        <v>71</v>
      </c>
      <c r="E7" s="49"/>
      <c r="F7" s="49"/>
      <c r="G7" s="49"/>
      <c r="H7" s="49"/>
      <c r="I7" s="49"/>
      <c r="J7" s="61"/>
    </row>
    <row r="8" spans="4:10" x14ac:dyDescent="0.3">
      <c r="H8" s="37"/>
    </row>
    <row r="9" spans="4:10" x14ac:dyDescent="0.3">
      <c r="H9" s="37"/>
    </row>
    <row r="10" spans="4:10" x14ac:dyDescent="0.3">
      <c r="D10" s="10" t="s">
        <v>68</v>
      </c>
      <c r="E10" s="10" t="s">
        <v>12</v>
      </c>
      <c r="F10" s="27" t="s">
        <v>56</v>
      </c>
      <c r="G10" s="10" t="s">
        <v>20</v>
      </c>
      <c r="H10" s="27" t="s">
        <v>57</v>
      </c>
      <c r="I10" s="10" t="s">
        <v>69</v>
      </c>
      <c r="J10" s="48"/>
    </row>
    <row r="11" spans="4:10" x14ac:dyDescent="0.3">
      <c r="D11" s="23" t="s">
        <v>37</v>
      </c>
      <c r="E11" s="23" t="s">
        <v>14</v>
      </c>
      <c r="F11" s="18">
        <v>120</v>
      </c>
      <c r="G11" s="24">
        <v>144</v>
      </c>
      <c r="H11" s="24">
        <v>85</v>
      </c>
      <c r="I11" s="18">
        <v>200</v>
      </c>
      <c r="J11" s="25"/>
    </row>
    <row r="12" spans="4:10" x14ac:dyDescent="0.3">
      <c r="D12" s="23" t="s">
        <v>39</v>
      </c>
      <c r="E12" s="23" t="s">
        <v>14</v>
      </c>
      <c r="F12" s="18">
        <v>45</v>
      </c>
      <c r="G12" s="24">
        <v>574</v>
      </c>
      <c r="H12" s="24">
        <v>30</v>
      </c>
      <c r="I12" s="18">
        <v>600</v>
      </c>
      <c r="J12" s="25"/>
    </row>
    <row r="13" spans="4:10" ht="15" customHeight="1" x14ac:dyDescent="0.3">
      <c r="D13" s="22" t="s">
        <v>40</v>
      </c>
      <c r="E13" s="23" t="s">
        <v>14</v>
      </c>
      <c r="F13" s="18">
        <v>28</v>
      </c>
      <c r="G13" s="24">
        <v>835</v>
      </c>
      <c r="H13" s="24">
        <v>12</v>
      </c>
      <c r="I13" s="18">
        <v>900</v>
      </c>
      <c r="J13" s="25"/>
    </row>
    <row r="14" spans="4:10" x14ac:dyDescent="0.3">
      <c r="D14" s="23" t="s">
        <v>41</v>
      </c>
      <c r="E14" s="23" t="s">
        <v>14</v>
      </c>
      <c r="F14" s="18">
        <v>95</v>
      </c>
      <c r="G14" s="24">
        <v>448</v>
      </c>
      <c r="H14" s="24">
        <v>75</v>
      </c>
      <c r="I14" s="18">
        <v>450</v>
      </c>
      <c r="J14" s="25"/>
    </row>
    <row r="15" spans="4:10" x14ac:dyDescent="0.3">
      <c r="D15" s="23" t="s">
        <v>42</v>
      </c>
      <c r="E15" s="23" t="s">
        <v>14</v>
      </c>
      <c r="F15" s="18">
        <v>140</v>
      </c>
      <c r="G15" s="24">
        <v>255</v>
      </c>
      <c r="H15" s="24">
        <v>100</v>
      </c>
      <c r="I15" s="18">
        <v>280</v>
      </c>
      <c r="J15" s="25"/>
    </row>
    <row r="16" spans="4:10" x14ac:dyDescent="0.3">
      <c r="D16" s="17" t="s">
        <v>43</v>
      </c>
      <c r="E16" s="23" t="s">
        <v>14</v>
      </c>
      <c r="F16" s="18">
        <v>40</v>
      </c>
      <c r="G16" s="24">
        <v>1056</v>
      </c>
      <c r="H16" s="24">
        <v>32</v>
      </c>
      <c r="I16" s="18">
        <v>1080</v>
      </c>
      <c r="J16" s="25"/>
    </row>
    <row r="17" spans="4:10" x14ac:dyDescent="0.3">
      <c r="D17" s="23" t="s">
        <v>44</v>
      </c>
      <c r="E17" s="23" t="s">
        <v>14</v>
      </c>
      <c r="F17" s="18">
        <v>100</v>
      </c>
      <c r="G17" s="24">
        <v>1046</v>
      </c>
      <c r="H17" s="24">
        <v>70</v>
      </c>
      <c r="I17" s="18">
        <v>1050</v>
      </c>
      <c r="J17" s="25"/>
    </row>
    <row r="18" spans="4:10" x14ac:dyDescent="0.3">
      <c r="D18" s="23" t="s">
        <v>45</v>
      </c>
      <c r="E18" s="23" t="s">
        <v>14</v>
      </c>
      <c r="F18" s="18">
        <v>28</v>
      </c>
      <c r="G18" s="24">
        <v>697</v>
      </c>
      <c r="H18" s="24">
        <v>17</v>
      </c>
      <c r="I18" s="18">
        <v>720</v>
      </c>
      <c r="J18" s="25"/>
    </row>
    <row r="19" spans="4:10" x14ac:dyDescent="0.3">
      <c r="D19" s="23" t="s">
        <v>46</v>
      </c>
      <c r="E19" s="23" t="s">
        <v>13</v>
      </c>
      <c r="F19" s="18">
        <v>5</v>
      </c>
      <c r="G19" s="24">
        <v>1785</v>
      </c>
      <c r="H19" s="24">
        <v>3</v>
      </c>
      <c r="I19" s="18">
        <v>1900</v>
      </c>
      <c r="J19" s="25"/>
    </row>
    <row r="20" spans="4:10" x14ac:dyDescent="0.3">
      <c r="D20" s="23" t="s">
        <v>47</v>
      </c>
      <c r="E20" s="23" t="s">
        <v>14</v>
      </c>
      <c r="F20" s="18">
        <v>38</v>
      </c>
      <c r="G20" s="24">
        <v>1045</v>
      </c>
      <c r="H20" s="24">
        <v>32</v>
      </c>
      <c r="I20" s="18">
        <v>1050</v>
      </c>
      <c r="J20" s="25"/>
    </row>
    <row r="21" spans="4:10" x14ac:dyDescent="0.3">
      <c r="D21" s="23" t="s">
        <v>48</v>
      </c>
      <c r="E21" s="23" t="s">
        <v>14</v>
      </c>
      <c r="F21" s="18">
        <v>34</v>
      </c>
      <c r="G21" s="24">
        <v>2210</v>
      </c>
      <c r="H21" s="24">
        <v>25</v>
      </c>
      <c r="I21" s="18">
        <v>2250</v>
      </c>
      <c r="J21" s="25"/>
    </row>
    <row r="22" spans="4:10" x14ac:dyDescent="0.3">
      <c r="D22" s="23" t="s">
        <v>49</v>
      </c>
      <c r="E22" s="23" t="s">
        <v>14</v>
      </c>
      <c r="F22" s="29">
        <v>28</v>
      </c>
      <c r="G22" s="24">
        <v>1065</v>
      </c>
      <c r="H22" s="24">
        <v>20</v>
      </c>
      <c r="I22" s="18">
        <v>1080</v>
      </c>
      <c r="J22" s="25"/>
    </row>
    <row r="23" spans="4:10" x14ac:dyDescent="0.3">
      <c r="D23" s="23" t="s">
        <v>50</v>
      </c>
      <c r="E23" s="23" t="s">
        <v>14</v>
      </c>
      <c r="F23" s="18">
        <v>130</v>
      </c>
      <c r="G23" s="24">
        <v>594</v>
      </c>
      <c r="H23" s="24">
        <v>90</v>
      </c>
      <c r="I23" s="18">
        <v>600</v>
      </c>
      <c r="J23" s="25"/>
    </row>
    <row r="24" spans="4:10" x14ac:dyDescent="0.3">
      <c r="D24" s="23" t="s">
        <v>51</v>
      </c>
      <c r="E24" s="23" t="s">
        <v>14</v>
      </c>
      <c r="F24" s="18">
        <v>45</v>
      </c>
      <c r="G24" s="24">
        <v>915</v>
      </c>
      <c r="H24" s="24">
        <v>35</v>
      </c>
      <c r="I24" s="18">
        <v>950</v>
      </c>
      <c r="J24" s="25"/>
    </row>
  </sheetData>
  <mergeCells count="1">
    <mergeCell ref="D7:I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3"/>
  <sheetViews>
    <sheetView tabSelected="1" zoomScaleNormal="100" workbookViewId="0">
      <selection activeCell="M23" sqref="M23"/>
    </sheetView>
  </sheetViews>
  <sheetFormatPr defaultRowHeight="14.4" x14ac:dyDescent="0.3"/>
  <cols>
    <col min="2" max="2" width="25.33203125" customWidth="1"/>
    <col min="3" max="3" width="16.77734375" customWidth="1"/>
    <col min="4" max="4" width="19.109375" customWidth="1"/>
    <col min="5" max="5" width="9.88671875" customWidth="1"/>
    <col min="6" max="6" width="33.44140625" customWidth="1"/>
    <col min="7" max="7" width="18.33203125" customWidth="1"/>
    <col min="8" max="8" width="14.109375" customWidth="1"/>
    <col min="9" max="9" width="24.109375" customWidth="1"/>
    <col min="10" max="10" width="26.5546875" customWidth="1"/>
    <col min="11" max="11" width="27.109375" customWidth="1"/>
    <col min="12" max="12" width="18.77734375" customWidth="1"/>
    <col min="13" max="13" width="24.88671875" customWidth="1"/>
    <col min="14" max="14" width="11.33203125" customWidth="1"/>
    <col min="15" max="15" width="22.88671875" customWidth="1"/>
    <col min="16" max="16" width="21.5546875" customWidth="1"/>
    <col min="17" max="17" width="29.6640625" customWidth="1"/>
    <col min="18" max="18" width="27.109375" customWidth="1"/>
    <col min="19" max="19" width="10.77734375" customWidth="1"/>
  </cols>
  <sheetData>
    <row r="2" spans="1:17" x14ac:dyDescent="0.3">
      <c r="B2" s="51" t="s">
        <v>70</v>
      </c>
      <c r="C2" s="53"/>
      <c r="D2" s="53"/>
      <c r="E2" s="53"/>
      <c r="F2" s="53"/>
      <c r="G2" s="52"/>
      <c r="I2" s="54" t="s">
        <v>61</v>
      </c>
      <c r="J2" s="55"/>
      <c r="K2" s="34"/>
      <c r="L2" s="34"/>
    </row>
    <row r="3" spans="1:17" ht="38.4" customHeight="1" x14ac:dyDescent="0.3">
      <c r="B3" s="10" t="s">
        <v>0</v>
      </c>
      <c r="C3" s="10" t="s">
        <v>20</v>
      </c>
      <c r="D3" s="10" t="s">
        <v>21</v>
      </c>
      <c r="E3" s="10" t="s">
        <v>22</v>
      </c>
      <c r="F3" s="11" t="s">
        <v>24</v>
      </c>
      <c r="G3" s="28" t="s">
        <v>65</v>
      </c>
      <c r="H3" s="7"/>
      <c r="I3" s="27" t="s">
        <v>0</v>
      </c>
      <c r="J3" s="27" t="s">
        <v>60</v>
      </c>
      <c r="K3" s="39"/>
      <c r="L3" s="39"/>
      <c r="O3" s="25"/>
    </row>
    <row r="4" spans="1:17" x14ac:dyDescent="0.3">
      <c r="A4" s="6"/>
      <c r="B4" s="23" t="s">
        <v>37</v>
      </c>
      <c r="C4" s="24">
        <v>144</v>
      </c>
      <c r="D4" s="15">
        <f>MAX(' Sales Data'!E9:P9)</f>
        <v>15</v>
      </c>
      <c r="E4" s="15">
        <f>MIN(' Sales Data'!E9:P9)</f>
        <v>10</v>
      </c>
      <c r="F4" s="15">
        <f>' Sales Data'!R9</f>
        <v>17280</v>
      </c>
      <c r="G4" s="15">
        <f>('Purchase Data'!G11*'Purchase Data'!F11)-('Purchase Data'!I11*'Purchase Data'!H11)</f>
        <v>280</v>
      </c>
      <c r="H4" s="7"/>
      <c r="I4" s="23" t="s">
        <v>37</v>
      </c>
      <c r="J4" s="24">
        <v>7</v>
      </c>
      <c r="K4" s="36"/>
      <c r="L4" s="36"/>
    </row>
    <row r="5" spans="1:17" x14ac:dyDescent="0.3">
      <c r="A5" s="6"/>
      <c r="B5" s="23" t="s">
        <v>39</v>
      </c>
      <c r="C5" s="24">
        <v>574</v>
      </c>
      <c r="D5" s="15">
        <f>MAX(' Sales Data'!E10:P10)</f>
        <v>55</v>
      </c>
      <c r="E5" s="15">
        <f>MIN(' Sales Data'!E10:P10)</f>
        <v>39</v>
      </c>
      <c r="F5" s="15">
        <f>' Sales Data'!R10</f>
        <v>25830</v>
      </c>
      <c r="G5" s="15">
        <f>('Purchase Data'!G12*'Purchase Data'!F12)-('Purchase Data'!I12*'Purchase Data'!H12)</f>
        <v>7830</v>
      </c>
      <c r="H5" s="12"/>
      <c r="I5" s="23" t="s">
        <v>39</v>
      </c>
      <c r="J5" s="24">
        <v>5</v>
      </c>
      <c r="K5" s="36"/>
      <c r="L5" s="36"/>
    </row>
    <row r="6" spans="1:17" x14ac:dyDescent="0.3">
      <c r="A6" s="6"/>
      <c r="B6" s="22" t="s">
        <v>40</v>
      </c>
      <c r="C6" s="24">
        <v>835</v>
      </c>
      <c r="D6" s="15">
        <f>MAX(' Sales Data'!E11:P11)</f>
        <v>75</v>
      </c>
      <c r="E6" s="15">
        <f>MIN(' Sales Data'!E11:P11)</f>
        <v>60</v>
      </c>
      <c r="F6" s="15">
        <f>' Sales Data'!R11</f>
        <v>23380</v>
      </c>
      <c r="G6" s="15">
        <f>('Purchase Data'!G13*'Purchase Data'!F13)-('Purchase Data'!I13*'Purchase Data'!H13)</f>
        <v>12580</v>
      </c>
      <c r="H6" s="12"/>
      <c r="I6" s="22" t="s">
        <v>40</v>
      </c>
      <c r="J6" s="24">
        <v>7</v>
      </c>
      <c r="K6" s="36"/>
      <c r="L6" s="36"/>
    </row>
    <row r="7" spans="1:17" x14ac:dyDescent="0.3">
      <c r="A7" s="6"/>
      <c r="B7" s="23" t="s">
        <v>41</v>
      </c>
      <c r="C7" s="24">
        <v>448</v>
      </c>
      <c r="D7" s="15">
        <f>MAX(' Sales Data'!E12:P12)</f>
        <v>50</v>
      </c>
      <c r="E7" s="15">
        <f>MIN(' Sales Data'!E12:P12)</f>
        <v>30</v>
      </c>
      <c r="F7" s="15">
        <f>' Sales Data'!R12</f>
        <v>42560</v>
      </c>
      <c r="G7" s="15">
        <f>('Purchase Data'!G14*'Purchase Data'!F14)-('Purchase Data'!I14*'Purchase Data'!H14)</f>
        <v>8810</v>
      </c>
      <c r="H7" s="12"/>
      <c r="I7" s="23" t="s">
        <v>41</v>
      </c>
      <c r="J7" s="24">
        <v>10</v>
      </c>
      <c r="K7" s="36"/>
      <c r="L7" s="36"/>
    </row>
    <row r="8" spans="1:17" x14ac:dyDescent="0.3">
      <c r="A8" s="6"/>
      <c r="B8" s="23" t="s">
        <v>42</v>
      </c>
      <c r="C8" s="24">
        <v>255</v>
      </c>
      <c r="D8" s="15">
        <f>MAX(' Sales Data'!E13:P13)</f>
        <v>30</v>
      </c>
      <c r="E8" s="15">
        <f>MIN(' Sales Data'!E13:P13)</f>
        <v>15</v>
      </c>
      <c r="F8" s="15">
        <f>' Sales Data'!R13</f>
        <v>35700</v>
      </c>
      <c r="G8" s="15">
        <f>('Purchase Data'!G15*'Purchase Data'!F15)-('Purchase Data'!I15*'Purchase Data'!H15)</f>
        <v>7700</v>
      </c>
      <c r="H8" s="12"/>
      <c r="I8" s="23" t="s">
        <v>42</v>
      </c>
      <c r="J8" s="24">
        <v>5</v>
      </c>
      <c r="K8" s="36"/>
      <c r="L8" s="36"/>
    </row>
    <row r="9" spans="1:17" x14ac:dyDescent="0.3">
      <c r="A9" s="6"/>
      <c r="B9" s="17" t="s">
        <v>43</v>
      </c>
      <c r="C9" s="24">
        <v>1056</v>
      </c>
      <c r="D9" s="15">
        <f>MAX(' Sales Data'!E14:P14)</f>
        <v>110</v>
      </c>
      <c r="E9" s="15">
        <f>MIN(' Sales Data'!E14:P14)</f>
        <v>63</v>
      </c>
      <c r="F9" s="15">
        <f>' Sales Data'!R14</f>
        <v>42240</v>
      </c>
      <c r="G9" s="15">
        <f>('Purchase Data'!G16*'Purchase Data'!F16)-('Purchase Data'!I16*'Purchase Data'!H16)</f>
        <v>7680</v>
      </c>
      <c r="H9" s="12"/>
      <c r="I9" s="17" t="s">
        <v>43</v>
      </c>
      <c r="J9" s="24">
        <v>7</v>
      </c>
      <c r="K9" s="36"/>
      <c r="L9" s="36"/>
    </row>
    <row r="10" spans="1:17" x14ac:dyDescent="0.3">
      <c r="A10" s="6"/>
      <c r="B10" s="23" t="s">
        <v>44</v>
      </c>
      <c r="C10" s="24">
        <v>1046</v>
      </c>
      <c r="D10" s="15">
        <f>MAX(' Sales Data'!E15:P15)</f>
        <v>100</v>
      </c>
      <c r="E10" s="15">
        <f>MIN(' Sales Data'!E15:P15)</f>
        <v>73</v>
      </c>
      <c r="F10" s="15">
        <f>' Sales Data'!R15</f>
        <v>104600</v>
      </c>
      <c r="G10" s="15">
        <f>('Purchase Data'!G17*'Purchase Data'!F17)-('Purchase Data'!I17*'Purchase Data'!H17)</f>
        <v>31100</v>
      </c>
      <c r="H10" s="12"/>
      <c r="I10" s="23" t="s">
        <v>44</v>
      </c>
      <c r="J10" s="24">
        <v>10</v>
      </c>
      <c r="K10" s="36"/>
      <c r="L10" s="36"/>
      <c r="N10" s="9"/>
    </row>
    <row r="11" spans="1:17" x14ac:dyDescent="0.3">
      <c r="A11" s="6"/>
      <c r="B11" s="23" t="s">
        <v>45</v>
      </c>
      <c r="C11" s="24">
        <v>697</v>
      </c>
      <c r="D11" s="15">
        <f>MAX(' Sales Data'!E16:P16)</f>
        <v>70</v>
      </c>
      <c r="E11" s="15">
        <f>MIN(' Sales Data'!E16:P16)</f>
        <v>46</v>
      </c>
      <c r="F11" s="15">
        <f>' Sales Data'!R16</f>
        <v>19516</v>
      </c>
      <c r="G11" s="15">
        <f>('Purchase Data'!G18*'Purchase Data'!F18)-('Purchase Data'!I18*'Purchase Data'!H18)</f>
        <v>7276</v>
      </c>
      <c r="H11" s="12"/>
      <c r="I11" s="23" t="s">
        <v>45</v>
      </c>
      <c r="J11" s="24">
        <v>7</v>
      </c>
      <c r="K11" s="36"/>
      <c r="L11" s="36"/>
    </row>
    <row r="12" spans="1:17" x14ac:dyDescent="0.3">
      <c r="A12" s="6"/>
      <c r="B12" s="23" t="s">
        <v>46</v>
      </c>
      <c r="C12" s="24">
        <v>1785</v>
      </c>
      <c r="D12" s="15">
        <f>MAX(' Sales Data'!E17:P17)</f>
        <v>220</v>
      </c>
      <c r="E12" s="15">
        <f>MIN(' Sales Data'!E17:P17)</f>
        <v>100</v>
      </c>
      <c r="F12" s="15">
        <f>' Sales Data'!R17</f>
        <v>8925</v>
      </c>
      <c r="G12" s="15">
        <f>('Purchase Data'!G19*'Purchase Data'!F19)-('Purchase Data'!I19*'Purchase Data'!H19)</f>
        <v>3225</v>
      </c>
      <c r="H12" s="12"/>
      <c r="I12" s="23" t="s">
        <v>46</v>
      </c>
      <c r="J12" s="24">
        <v>15</v>
      </c>
      <c r="K12" s="36"/>
      <c r="L12" s="36"/>
      <c r="N12" s="42"/>
      <c r="Q12" s="6"/>
    </row>
    <row r="13" spans="1:17" x14ac:dyDescent="0.3">
      <c r="A13" s="6"/>
      <c r="B13" s="23" t="s">
        <v>47</v>
      </c>
      <c r="C13" s="24">
        <v>1045</v>
      </c>
      <c r="D13" s="15">
        <f>MAX(' Sales Data'!E18:P18)</f>
        <v>100</v>
      </c>
      <c r="E13" s="15">
        <f>MIN(' Sales Data'!E18:P18)</f>
        <v>76</v>
      </c>
      <c r="F13" s="15">
        <f>' Sales Data'!R18</f>
        <v>39710</v>
      </c>
      <c r="G13" s="15">
        <f>('Purchase Data'!G20*'Purchase Data'!F20)-('Purchase Data'!I20*'Purchase Data'!H20)</f>
        <v>6110</v>
      </c>
      <c r="H13" s="12"/>
      <c r="I13" s="23" t="s">
        <v>47</v>
      </c>
      <c r="J13" s="24">
        <v>30</v>
      </c>
      <c r="K13" s="36"/>
      <c r="L13" s="36"/>
      <c r="N13" s="42"/>
      <c r="Q13" s="6"/>
    </row>
    <row r="14" spans="1:17" x14ac:dyDescent="0.3">
      <c r="A14" s="6"/>
      <c r="B14" s="23" t="s">
        <v>48</v>
      </c>
      <c r="C14" s="24">
        <v>2210</v>
      </c>
      <c r="D14" s="15">
        <f>MAX(' Sales Data'!E19:P19)</f>
        <v>225</v>
      </c>
      <c r="E14" s="15">
        <f>MIN(' Sales Data'!E19:P19)</f>
        <v>140</v>
      </c>
      <c r="F14" s="15">
        <f>' Sales Data'!R19</f>
        <v>75140</v>
      </c>
      <c r="G14" s="15">
        <f>('Purchase Data'!G21*'Purchase Data'!F21)-('Purchase Data'!I21*'Purchase Data'!H21)</f>
        <v>18890</v>
      </c>
      <c r="H14" s="12"/>
      <c r="I14" s="23" t="s">
        <v>48</v>
      </c>
      <c r="J14" s="24">
        <v>30</v>
      </c>
      <c r="K14" s="36"/>
      <c r="L14" s="36"/>
      <c r="N14" s="42"/>
      <c r="Q14" s="6"/>
    </row>
    <row r="15" spans="1:17" x14ac:dyDescent="0.3">
      <c r="A15" s="6"/>
      <c r="B15" s="23" t="s">
        <v>49</v>
      </c>
      <c r="C15" s="24">
        <v>1065</v>
      </c>
      <c r="D15" s="15">
        <f>MAX(' Sales Data'!E20:P20)</f>
        <v>110</v>
      </c>
      <c r="E15" s="15">
        <f>MIN(' Sales Data'!E20:P20)</f>
        <v>65</v>
      </c>
      <c r="F15" s="15">
        <f>' Sales Data'!R20</f>
        <v>29820</v>
      </c>
      <c r="G15" s="15">
        <f>('Purchase Data'!G22*'Purchase Data'!F22)-('Purchase Data'!I22*'Purchase Data'!H22)</f>
        <v>8220</v>
      </c>
      <c r="H15" s="12"/>
      <c r="I15" s="23" t="s">
        <v>49</v>
      </c>
      <c r="J15" s="24">
        <v>30</v>
      </c>
      <c r="K15" s="36"/>
      <c r="L15" s="36"/>
      <c r="N15" s="42"/>
      <c r="Q15" s="6"/>
    </row>
    <row r="16" spans="1:17" x14ac:dyDescent="0.3">
      <c r="A16" s="6"/>
      <c r="B16" s="23" t="s">
        <v>50</v>
      </c>
      <c r="C16" s="24">
        <v>594</v>
      </c>
      <c r="D16" s="15">
        <f>MAX(' Sales Data'!E21:P21)</f>
        <v>62</v>
      </c>
      <c r="E16" s="15">
        <f>MIN(' Sales Data'!E21:P21)</f>
        <v>40</v>
      </c>
      <c r="F16" s="15">
        <f>' Sales Data'!R21</f>
        <v>77220</v>
      </c>
      <c r="G16" s="15">
        <f>('Purchase Data'!G23*'Purchase Data'!F23)-('Purchase Data'!I23*'Purchase Data'!H23)</f>
        <v>23220</v>
      </c>
      <c r="H16" s="12"/>
      <c r="I16" s="23" t="s">
        <v>50</v>
      </c>
      <c r="J16" s="24">
        <v>7</v>
      </c>
      <c r="K16" s="36"/>
      <c r="L16" s="36"/>
      <c r="N16" s="42"/>
      <c r="Q16" s="6"/>
    </row>
    <row r="17" spans="1:16" x14ac:dyDescent="0.3">
      <c r="A17" s="6"/>
      <c r="B17" s="23" t="s">
        <v>51</v>
      </c>
      <c r="C17" s="24">
        <v>915</v>
      </c>
      <c r="D17" s="15">
        <f>MAX(' Sales Data'!E22:P22)</f>
        <v>90</v>
      </c>
      <c r="E17" s="15">
        <f>MIN(' Sales Data'!E22:P22)</f>
        <v>65</v>
      </c>
      <c r="F17" s="15">
        <f>' Sales Data'!R22</f>
        <v>41175</v>
      </c>
      <c r="G17" s="15">
        <f>('Purchase Data'!G24*'Purchase Data'!F24)-('Purchase Data'!I24*'Purchase Data'!H24)</f>
        <v>7925</v>
      </c>
      <c r="H17" s="7"/>
      <c r="I17" s="23" t="s">
        <v>51</v>
      </c>
      <c r="J17" s="24">
        <v>7</v>
      </c>
      <c r="K17" s="36"/>
      <c r="L17" s="36"/>
      <c r="N17" s="37"/>
    </row>
    <row r="18" spans="1:16" x14ac:dyDescent="0.3">
      <c r="A18" s="6"/>
      <c r="B18" s="33"/>
      <c r="C18" s="36"/>
      <c r="D18" s="36"/>
      <c r="E18" s="36"/>
      <c r="F18" s="36"/>
      <c r="G18" s="45">
        <f>SUM(G4:G17)</f>
        <v>150846</v>
      </c>
      <c r="H18" s="20"/>
      <c r="P18" s="9"/>
    </row>
    <row r="19" spans="1:16" x14ac:dyDescent="0.3">
      <c r="A19" s="6"/>
      <c r="B19" s="33"/>
      <c r="C19" s="36"/>
      <c r="D19" s="36"/>
      <c r="E19" s="36"/>
      <c r="F19" s="36"/>
      <c r="G19" s="36"/>
      <c r="H19" s="1"/>
    </row>
    <row r="20" spans="1:16" x14ac:dyDescent="0.3">
      <c r="A20" s="6"/>
      <c r="B20" s="33"/>
      <c r="C20" s="36"/>
      <c r="D20" s="36"/>
      <c r="E20" s="36"/>
      <c r="F20" s="36"/>
      <c r="G20" s="36"/>
      <c r="H20" s="8"/>
    </row>
    <row r="21" spans="1:16" ht="15.6" x14ac:dyDescent="0.3">
      <c r="A21" s="6"/>
      <c r="B21" s="60" t="s">
        <v>25</v>
      </c>
      <c r="C21" s="60"/>
      <c r="E21" s="51" t="s">
        <v>32</v>
      </c>
      <c r="F21" s="52"/>
      <c r="G21" s="44"/>
      <c r="H21" s="8"/>
      <c r="I21" s="56" t="s">
        <v>67</v>
      </c>
      <c r="J21" s="57"/>
      <c r="K21" s="57"/>
      <c r="L21" s="57"/>
      <c r="M21" s="58"/>
    </row>
    <row r="22" spans="1:16" x14ac:dyDescent="0.3">
      <c r="A22" s="6"/>
      <c r="B22" s="13" t="s">
        <v>26</v>
      </c>
      <c r="C22" s="13" t="s">
        <v>27</v>
      </c>
      <c r="E22" s="13" t="s">
        <v>26</v>
      </c>
      <c r="F22" s="13" t="s">
        <v>33</v>
      </c>
      <c r="G22" s="37"/>
      <c r="H22" s="8"/>
      <c r="I22" s="27" t="s">
        <v>0</v>
      </c>
      <c r="J22" s="14" t="s">
        <v>15</v>
      </c>
      <c r="K22" s="14" t="s">
        <v>16</v>
      </c>
      <c r="L22" s="14" t="s">
        <v>62</v>
      </c>
      <c r="M22" s="46" t="s">
        <v>66</v>
      </c>
    </row>
    <row r="23" spans="1:16" x14ac:dyDescent="0.3">
      <c r="A23" s="6"/>
      <c r="B23" s="16">
        <v>1</v>
      </c>
      <c r="C23" s="16">
        <f>SUM(' Sales Data'!E9:E22)</f>
        <v>985</v>
      </c>
      <c r="E23" s="16">
        <v>1</v>
      </c>
      <c r="F23" s="16">
        <f>' Sales Data'!E25</f>
        <v>44195</v>
      </c>
      <c r="G23" s="42"/>
      <c r="H23" s="7"/>
      <c r="I23" s="23" t="s">
        <v>37</v>
      </c>
      <c r="J23" s="24">
        <v>144</v>
      </c>
      <c r="K23" s="16">
        <f>'Purchase Data'!I11</f>
        <v>200</v>
      </c>
      <c r="L23" s="18">
        <f t="shared" ref="L23:L29" si="0">ROUND((100*(K23-J23)/K23),2)</f>
        <v>28</v>
      </c>
      <c r="M23" s="41">
        <f>G4*100/G18</f>
        <v>0.18561977115733927</v>
      </c>
    </row>
    <row r="24" spans="1:16" x14ac:dyDescent="0.3">
      <c r="B24" s="16">
        <v>2</v>
      </c>
      <c r="C24" s="16">
        <f>SUM(' Sales Data'!F9:F22)</f>
        <v>1020</v>
      </c>
      <c r="E24" s="16">
        <v>2</v>
      </c>
      <c r="F24" s="16">
        <f>' Sales Data'!F25</f>
        <v>46170</v>
      </c>
      <c r="G24" s="42"/>
      <c r="H24" s="7"/>
      <c r="I24" s="23" t="s">
        <v>42</v>
      </c>
      <c r="J24" s="24">
        <v>255</v>
      </c>
      <c r="K24" s="16">
        <f>'Purchase Data'!I15</f>
        <v>280</v>
      </c>
      <c r="L24" s="18">
        <f t="shared" si="0"/>
        <v>8.93</v>
      </c>
      <c r="M24" s="41">
        <f>G8*100/G18</f>
        <v>5.1045437068268305</v>
      </c>
    </row>
    <row r="25" spans="1:16" ht="13.2" customHeight="1" x14ac:dyDescent="0.3">
      <c r="B25" s="16">
        <v>3</v>
      </c>
      <c r="C25" s="16">
        <f>SUM(' Sales Data'!G9:G22)</f>
        <v>1114</v>
      </c>
      <c r="E25" s="16">
        <v>3</v>
      </c>
      <c r="F25" s="16">
        <f>' Sales Data'!G25</f>
        <v>48069</v>
      </c>
      <c r="G25" s="42"/>
      <c r="H25" s="7"/>
      <c r="I25" s="22" t="s">
        <v>40</v>
      </c>
      <c r="J25" s="24">
        <v>835</v>
      </c>
      <c r="K25" s="16">
        <f>'Purchase Data'!I13</f>
        <v>900</v>
      </c>
      <c r="L25" s="18">
        <f t="shared" si="0"/>
        <v>7.22</v>
      </c>
      <c r="M25" s="41">
        <f>G6*100/G18</f>
        <v>8.3396311469976006</v>
      </c>
    </row>
    <row r="26" spans="1:16" ht="18.600000000000001" customHeight="1" x14ac:dyDescent="0.3">
      <c r="B26" s="16">
        <v>4</v>
      </c>
      <c r="C26" s="16">
        <f>SUM(' Sales Data'!H9:H22)</f>
        <v>1112</v>
      </c>
      <c r="E26" s="16">
        <v>4</v>
      </c>
      <c r="F26" s="16">
        <f>' Sales Data'!H25</f>
        <v>47386</v>
      </c>
      <c r="G26" s="42"/>
      <c r="I26" s="23" t="s">
        <v>39</v>
      </c>
      <c r="J26" s="24">
        <v>574</v>
      </c>
      <c r="K26" s="16">
        <f>'Purchase Data'!I12</f>
        <v>600</v>
      </c>
      <c r="L26" s="18">
        <f t="shared" si="0"/>
        <v>4.33</v>
      </c>
      <c r="M26" s="41">
        <f>G7*100/G18</f>
        <v>5.8403935139148535</v>
      </c>
    </row>
    <row r="27" spans="1:16" ht="20.399999999999999" customHeight="1" x14ac:dyDescent="0.3">
      <c r="B27" s="16">
        <v>5</v>
      </c>
      <c r="C27" s="16">
        <f>SUM(' Sales Data'!I9:I22)</f>
        <v>1102</v>
      </c>
      <c r="E27" s="16">
        <v>5</v>
      </c>
      <c r="F27" s="16">
        <f>' Sales Data'!I25</f>
        <v>51470</v>
      </c>
      <c r="G27" s="42"/>
      <c r="I27" s="23" t="s">
        <v>51</v>
      </c>
      <c r="J27" s="24">
        <v>915</v>
      </c>
      <c r="K27" s="16">
        <f>'Purchase Data'!I24</f>
        <v>950</v>
      </c>
      <c r="L27" s="18">
        <f t="shared" si="0"/>
        <v>3.68</v>
      </c>
      <c r="M27" s="41">
        <f>G17*100/G18</f>
        <v>5.2537024515068351</v>
      </c>
    </row>
    <row r="28" spans="1:16" x14ac:dyDescent="0.3">
      <c r="B28" s="16">
        <v>6</v>
      </c>
      <c r="C28" s="16">
        <f>SUM(' Sales Data'!J9:J22)</f>
        <v>1108</v>
      </c>
      <c r="E28" s="16">
        <v>6</v>
      </c>
      <c r="F28" s="16">
        <f>' Sales Data'!J25</f>
        <v>50190</v>
      </c>
      <c r="G28" s="42"/>
      <c r="I28" s="23" t="s">
        <v>45</v>
      </c>
      <c r="J28" s="24">
        <v>697</v>
      </c>
      <c r="K28" s="16">
        <f>'Purchase Data'!I18</f>
        <v>720</v>
      </c>
      <c r="L28" s="18">
        <f t="shared" si="0"/>
        <v>3.19</v>
      </c>
      <c r="M28" s="41">
        <f>G11*100/G18</f>
        <v>4.8234623390742879</v>
      </c>
    </row>
    <row r="29" spans="1:16" x14ac:dyDescent="0.3">
      <c r="B29" s="16">
        <v>7</v>
      </c>
      <c r="C29" s="16">
        <f>SUM(' Sales Data'!K9:K22)</f>
        <v>1073</v>
      </c>
      <c r="E29" s="16">
        <v>7</v>
      </c>
      <c r="F29" s="16">
        <f>' Sales Data'!K25</f>
        <v>51914</v>
      </c>
      <c r="G29" s="42"/>
      <c r="I29" s="23" t="s">
        <v>50</v>
      </c>
      <c r="J29" s="24">
        <v>594</v>
      </c>
      <c r="K29" s="16">
        <f>'Purchase Data'!I23</f>
        <v>600</v>
      </c>
      <c r="L29" s="18">
        <f t="shared" si="0"/>
        <v>1</v>
      </c>
      <c r="M29" s="41">
        <f>G16*100/G18</f>
        <v>15.393182450976493</v>
      </c>
    </row>
    <row r="30" spans="1:16" x14ac:dyDescent="0.3">
      <c r="B30" s="16">
        <v>8</v>
      </c>
      <c r="C30" s="16">
        <f>SUM(' Sales Data'!L9:L22)</f>
        <v>1016</v>
      </c>
      <c r="E30" s="16">
        <v>8</v>
      </c>
      <c r="F30" s="16">
        <f>' Sales Data'!L25</f>
        <v>49741</v>
      </c>
      <c r="G30" s="42"/>
    </row>
    <row r="31" spans="1:16" x14ac:dyDescent="0.3">
      <c r="B31" s="16">
        <v>9</v>
      </c>
      <c r="C31" s="16">
        <f>SUM(' Sales Data'!M9:M22)</f>
        <v>995</v>
      </c>
      <c r="E31" s="16">
        <v>9</v>
      </c>
      <c r="F31" s="16">
        <f>' Sales Data'!M25</f>
        <v>46784</v>
      </c>
      <c r="G31" s="42"/>
    </row>
    <row r="32" spans="1:16" x14ac:dyDescent="0.3">
      <c r="B32" s="16">
        <v>10</v>
      </c>
      <c r="C32" s="16">
        <f>SUM(' Sales Data'!N9:N22)</f>
        <v>1054</v>
      </c>
      <c r="E32" s="16">
        <v>10</v>
      </c>
      <c r="F32" s="16">
        <f>' Sales Data'!N25</f>
        <v>49094</v>
      </c>
      <c r="G32" s="42"/>
    </row>
    <row r="33" spans="2:14" x14ac:dyDescent="0.3">
      <c r="B33" s="16">
        <v>11</v>
      </c>
      <c r="C33" s="16">
        <f>SUM(' Sales Data'!O9:O22)</f>
        <v>1059</v>
      </c>
      <c r="E33" s="16">
        <v>11</v>
      </c>
      <c r="F33" s="16">
        <f>' Sales Data'!O25</f>
        <v>49350</v>
      </c>
      <c r="G33" s="42"/>
    </row>
    <row r="34" spans="2:14" x14ac:dyDescent="0.3">
      <c r="B34" s="16">
        <v>12</v>
      </c>
      <c r="C34" s="16">
        <f>SUM(' Sales Data'!P9:P22)</f>
        <v>1031</v>
      </c>
      <c r="E34" s="16">
        <v>12</v>
      </c>
      <c r="F34" s="16">
        <f>' Sales Data'!P25</f>
        <v>48733</v>
      </c>
      <c r="G34" s="42"/>
    </row>
    <row r="36" spans="2:14" x14ac:dyDescent="0.3">
      <c r="B36" s="59" t="s">
        <v>30</v>
      </c>
      <c r="C36" s="59"/>
      <c r="D36" s="59"/>
      <c r="F36" s="51" t="s">
        <v>28</v>
      </c>
      <c r="G36" s="53"/>
      <c r="H36" s="52"/>
      <c r="I36" s="47"/>
    </row>
    <row r="37" spans="2:14" x14ac:dyDescent="0.3">
      <c r="B37" s="13" t="s">
        <v>0</v>
      </c>
      <c r="C37" s="13" t="s">
        <v>33</v>
      </c>
      <c r="D37" s="13" t="s">
        <v>31</v>
      </c>
      <c r="F37" s="13" t="s">
        <v>0</v>
      </c>
      <c r="G37" s="13" t="s">
        <v>20</v>
      </c>
      <c r="H37" s="13" t="s">
        <v>29</v>
      </c>
    </row>
    <row r="38" spans="2:14" x14ac:dyDescent="0.3">
      <c r="B38" s="23" t="s">
        <v>37</v>
      </c>
      <c r="C38" s="18">
        <v>17280</v>
      </c>
      <c r="D38" s="41">
        <f t="shared" ref="D38:D51" si="1">100*C38/(SUM($C$38:$C$51))</f>
        <v>2.9634914319425962</v>
      </c>
      <c r="F38" s="23" t="s">
        <v>48</v>
      </c>
      <c r="G38" s="24">
        <v>2210</v>
      </c>
      <c r="H38" s="41">
        <f t="shared" ref="H38:H51" si="2">100*G38/(SUM($G$38:$G$51))</f>
        <v>17.444155024074512</v>
      </c>
    </row>
    <row r="39" spans="2:14" x14ac:dyDescent="0.3">
      <c r="B39" s="23" t="s">
        <v>39</v>
      </c>
      <c r="C39" s="19">
        <v>25830</v>
      </c>
      <c r="D39" s="41">
        <f t="shared" si="1"/>
        <v>4.4298022967058595</v>
      </c>
      <c r="F39" s="23" t="s">
        <v>46</v>
      </c>
      <c r="G39" s="24">
        <v>1785</v>
      </c>
      <c r="H39" s="41">
        <f t="shared" si="2"/>
        <v>14.089509827137107</v>
      </c>
    </row>
    <row r="40" spans="2:14" x14ac:dyDescent="0.3">
      <c r="B40" s="22" t="s">
        <v>40</v>
      </c>
      <c r="C40" s="19">
        <v>23380</v>
      </c>
      <c r="D40" s="41">
        <f t="shared" si="1"/>
        <v>4.0096313471538139</v>
      </c>
      <c r="F40" s="23" t="s">
        <v>49</v>
      </c>
      <c r="G40" s="24">
        <v>1065</v>
      </c>
      <c r="H40" s="41">
        <f t="shared" si="2"/>
        <v>8.4063461993843234</v>
      </c>
      <c r="N40" s="8"/>
    </row>
    <row r="41" spans="2:14" x14ac:dyDescent="0.3">
      <c r="B41" s="23" t="s">
        <v>41</v>
      </c>
      <c r="C41" s="19">
        <v>42560</v>
      </c>
      <c r="D41" s="41">
        <f t="shared" si="1"/>
        <v>7.2989696379326903</v>
      </c>
      <c r="F41" s="17" t="s">
        <v>43</v>
      </c>
      <c r="G41" s="24">
        <v>1056</v>
      </c>
      <c r="H41" s="41">
        <f t="shared" si="2"/>
        <v>8.3353066540374137</v>
      </c>
    </row>
    <row r="42" spans="2:14" x14ac:dyDescent="0.3">
      <c r="B42" s="23" t="s">
        <v>42</v>
      </c>
      <c r="C42" s="19">
        <v>35700</v>
      </c>
      <c r="D42" s="41">
        <f t="shared" si="1"/>
        <v>6.1224909791869608</v>
      </c>
      <c r="F42" s="23" t="s">
        <v>44</v>
      </c>
      <c r="G42" s="24">
        <v>1046</v>
      </c>
      <c r="H42" s="41">
        <f t="shared" si="2"/>
        <v>8.2563738258741814</v>
      </c>
    </row>
    <row r="43" spans="2:14" x14ac:dyDescent="0.3">
      <c r="B43" s="17" t="s">
        <v>43</v>
      </c>
      <c r="C43" s="19">
        <v>42240</v>
      </c>
      <c r="D43" s="41">
        <f t="shared" si="1"/>
        <v>7.24409016697079</v>
      </c>
      <c r="F43" s="23" t="s">
        <v>47</v>
      </c>
      <c r="G43" s="24">
        <v>1045</v>
      </c>
      <c r="H43" s="41">
        <f t="shared" si="2"/>
        <v>8.2484805430578572</v>
      </c>
    </row>
    <row r="44" spans="2:14" x14ac:dyDescent="0.3">
      <c r="B44" s="23" t="s">
        <v>44</v>
      </c>
      <c r="C44" s="19">
        <v>104600</v>
      </c>
      <c r="D44" s="41">
        <f t="shared" si="1"/>
        <v>17.938727070671039</v>
      </c>
      <c r="F44" s="23" t="s">
        <v>51</v>
      </c>
      <c r="G44" s="24">
        <v>915</v>
      </c>
      <c r="H44" s="41">
        <f t="shared" si="2"/>
        <v>7.2223537769358277</v>
      </c>
    </row>
    <row r="45" spans="2:14" x14ac:dyDescent="0.3">
      <c r="B45" s="23" t="s">
        <v>45</v>
      </c>
      <c r="C45" s="19">
        <v>19516</v>
      </c>
      <c r="D45" s="41">
        <f t="shared" si="1"/>
        <v>3.3469617352888719</v>
      </c>
      <c r="F45" s="22" t="s">
        <v>40</v>
      </c>
      <c r="G45" s="24">
        <v>835</v>
      </c>
      <c r="H45" s="41">
        <f t="shared" si="2"/>
        <v>6.5908911516299629</v>
      </c>
    </row>
    <row r="46" spans="2:14" x14ac:dyDescent="0.3">
      <c r="B46" s="23" t="s">
        <v>46</v>
      </c>
      <c r="C46" s="19">
        <v>8925</v>
      </c>
      <c r="D46" s="41">
        <f t="shared" si="1"/>
        <v>1.5306227447967402</v>
      </c>
      <c r="F46" s="23" t="s">
        <v>45</v>
      </c>
      <c r="G46" s="24">
        <v>697</v>
      </c>
      <c r="H46" s="41">
        <f t="shared" si="2"/>
        <v>5.5016181229773462</v>
      </c>
    </row>
    <row r="47" spans="2:14" x14ac:dyDescent="0.3">
      <c r="B47" s="23" t="s">
        <v>47</v>
      </c>
      <c r="C47" s="19">
        <v>39710</v>
      </c>
      <c r="D47" s="41">
        <f t="shared" si="1"/>
        <v>6.8101993496782693</v>
      </c>
      <c r="F47" s="23" t="s">
        <v>50</v>
      </c>
      <c r="G47" s="24">
        <v>594</v>
      </c>
      <c r="H47" s="41">
        <f t="shared" si="2"/>
        <v>4.6886099928960459</v>
      </c>
    </row>
    <row r="48" spans="2:14" x14ac:dyDescent="0.3">
      <c r="B48" s="23" t="s">
        <v>48</v>
      </c>
      <c r="C48" s="19">
        <v>75140</v>
      </c>
      <c r="D48" s="41">
        <f t="shared" si="1"/>
        <v>12.886385775241127</v>
      </c>
      <c r="F48" s="23" t="s">
        <v>39</v>
      </c>
      <c r="G48" s="24">
        <v>574</v>
      </c>
      <c r="H48" s="41">
        <f t="shared" si="2"/>
        <v>4.5307443365695796</v>
      </c>
    </row>
    <row r="49" spans="2:9" x14ac:dyDescent="0.3">
      <c r="B49" s="23" t="s">
        <v>49</v>
      </c>
      <c r="C49" s="19">
        <v>29820</v>
      </c>
      <c r="D49" s="41">
        <f t="shared" si="1"/>
        <v>5.1140807002620496</v>
      </c>
      <c r="F49" s="23" t="s">
        <v>41</v>
      </c>
      <c r="G49" s="24">
        <v>448</v>
      </c>
      <c r="H49" s="41">
        <f t="shared" si="2"/>
        <v>3.5361907017128424</v>
      </c>
    </row>
    <row r="50" spans="2:9" x14ac:dyDescent="0.3">
      <c r="B50" s="23" t="s">
        <v>50</v>
      </c>
      <c r="C50" s="19">
        <v>77220</v>
      </c>
      <c r="D50" s="41">
        <f t="shared" si="1"/>
        <v>13.243102336493477</v>
      </c>
      <c r="F50" s="23" t="s">
        <v>42</v>
      </c>
      <c r="G50" s="24">
        <v>255</v>
      </c>
      <c r="H50" s="41">
        <f t="shared" si="2"/>
        <v>2.0127871181624437</v>
      </c>
    </row>
    <row r="51" spans="2:9" x14ac:dyDescent="0.3">
      <c r="B51" s="23" t="s">
        <v>51</v>
      </c>
      <c r="C51" s="19">
        <v>41175</v>
      </c>
      <c r="D51" s="41">
        <f t="shared" si="1"/>
        <v>7.0614444276757169</v>
      </c>
      <c r="F51" s="23" t="s">
        <v>37</v>
      </c>
      <c r="G51" s="24">
        <v>144</v>
      </c>
      <c r="H51" s="41">
        <f t="shared" si="2"/>
        <v>1.1366327255505564</v>
      </c>
    </row>
    <row r="52" spans="2:9" x14ac:dyDescent="0.3">
      <c r="B52" s="33"/>
      <c r="C52" s="40"/>
      <c r="D52" s="37"/>
      <c r="E52" s="37"/>
      <c r="F52" s="33"/>
      <c r="G52" s="33"/>
      <c r="H52" s="36"/>
      <c r="I52" s="37"/>
    </row>
    <row r="53" spans="2:9" x14ac:dyDescent="0.3">
      <c r="B53" s="33"/>
      <c r="C53" s="40"/>
      <c r="D53" s="37"/>
      <c r="E53" s="37"/>
      <c r="F53" s="33"/>
      <c r="G53" s="33"/>
      <c r="H53" s="36"/>
      <c r="I53" s="37"/>
    </row>
    <row r="54" spans="2:9" x14ac:dyDescent="0.3">
      <c r="B54" s="33"/>
      <c r="C54" s="40"/>
      <c r="D54" s="37"/>
      <c r="E54" s="37"/>
      <c r="F54" s="33"/>
      <c r="G54" s="33"/>
      <c r="H54" s="36"/>
      <c r="I54" s="37"/>
    </row>
    <row r="55" spans="2:9" x14ac:dyDescent="0.3">
      <c r="B55" s="51" t="s">
        <v>36</v>
      </c>
      <c r="C55" s="53"/>
      <c r="D55" s="52"/>
      <c r="E55" s="37"/>
      <c r="F55" s="33"/>
      <c r="G55" s="33"/>
      <c r="H55" s="36"/>
      <c r="I55" s="37"/>
    </row>
    <row r="56" spans="2:9" x14ac:dyDescent="0.3">
      <c r="B56" s="26" t="s">
        <v>26</v>
      </c>
      <c r="C56" s="26" t="s">
        <v>34</v>
      </c>
      <c r="D56" s="13" t="s">
        <v>35</v>
      </c>
      <c r="E56" s="37"/>
      <c r="F56" s="33"/>
      <c r="G56" s="33"/>
      <c r="H56" s="36"/>
      <c r="I56" s="37"/>
    </row>
    <row r="57" spans="2:9" x14ac:dyDescent="0.3">
      <c r="B57" s="16">
        <v>1</v>
      </c>
      <c r="C57" s="16">
        <f t="shared" ref="C57:C68" si="3">F23</f>
        <v>44195</v>
      </c>
      <c r="D57" s="16">
        <f t="shared" ref="D57:D68" si="4">C23</f>
        <v>985</v>
      </c>
      <c r="E57" s="37"/>
      <c r="F57" s="33"/>
      <c r="G57" s="33"/>
      <c r="H57" s="36"/>
      <c r="I57" s="37"/>
    </row>
    <row r="58" spans="2:9" x14ac:dyDescent="0.3">
      <c r="B58" s="16">
        <v>2</v>
      </c>
      <c r="C58" s="16">
        <f t="shared" si="3"/>
        <v>46170</v>
      </c>
      <c r="D58" s="16">
        <f t="shared" si="4"/>
        <v>1020</v>
      </c>
    </row>
    <row r="59" spans="2:9" x14ac:dyDescent="0.3">
      <c r="B59" s="16">
        <v>3</v>
      </c>
      <c r="C59" s="16">
        <f t="shared" si="3"/>
        <v>48069</v>
      </c>
      <c r="D59" s="16">
        <f t="shared" si="4"/>
        <v>1114</v>
      </c>
      <c r="F59" s="51" t="s">
        <v>58</v>
      </c>
      <c r="G59" s="52"/>
      <c r="H59" s="47"/>
    </row>
    <row r="60" spans="2:9" x14ac:dyDescent="0.3">
      <c r="B60" s="16">
        <v>4</v>
      </c>
      <c r="C60" s="16">
        <f t="shared" si="3"/>
        <v>47386</v>
      </c>
      <c r="D60" s="16">
        <f t="shared" si="4"/>
        <v>1112</v>
      </c>
      <c r="F60" s="13" t="s">
        <v>0</v>
      </c>
      <c r="G60" s="13" t="s">
        <v>23</v>
      </c>
    </row>
    <row r="61" spans="2:9" x14ac:dyDescent="0.3">
      <c r="B61" s="16">
        <v>5</v>
      </c>
      <c r="C61" s="16">
        <f t="shared" si="3"/>
        <v>51470</v>
      </c>
      <c r="D61" s="16">
        <f t="shared" si="4"/>
        <v>1102</v>
      </c>
      <c r="F61" s="23" t="s">
        <v>44</v>
      </c>
      <c r="G61" s="16">
        <v>104600</v>
      </c>
    </row>
    <row r="62" spans="2:9" x14ac:dyDescent="0.3">
      <c r="B62" s="16">
        <v>6</v>
      </c>
      <c r="C62" s="16">
        <f t="shared" si="3"/>
        <v>50190</v>
      </c>
      <c r="D62" s="16">
        <f t="shared" si="4"/>
        <v>1108</v>
      </c>
      <c r="F62" s="23" t="s">
        <v>50</v>
      </c>
      <c r="G62" s="16">
        <v>77220</v>
      </c>
    </row>
    <row r="63" spans="2:9" x14ac:dyDescent="0.3">
      <c r="B63" s="16">
        <v>7</v>
      </c>
      <c r="C63" s="16">
        <f t="shared" si="3"/>
        <v>51914</v>
      </c>
      <c r="D63" s="16">
        <f t="shared" si="4"/>
        <v>1073</v>
      </c>
      <c r="F63" s="23" t="s">
        <v>48</v>
      </c>
      <c r="G63" s="16">
        <v>75140</v>
      </c>
    </row>
    <row r="64" spans="2:9" x14ac:dyDescent="0.3">
      <c r="B64" s="16">
        <v>8</v>
      </c>
      <c r="C64" s="16">
        <f t="shared" si="3"/>
        <v>49741</v>
      </c>
      <c r="D64" s="16">
        <f t="shared" si="4"/>
        <v>1016</v>
      </c>
      <c r="F64" s="23" t="s">
        <v>41</v>
      </c>
      <c r="G64" s="16">
        <v>42560</v>
      </c>
    </row>
    <row r="65" spans="2:8" x14ac:dyDescent="0.3">
      <c r="B65" s="16">
        <v>9</v>
      </c>
      <c r="C65" s="16">
        <f t="shared" si="3"/>
        <v>46784</v>
      </c>
      <c r="D65" s="16">
        <f t="shared" si="4"/>
        <v>995</v>
      </c>
      <c r="F65" s="17" t="s">
        <v>43</v>
      </c>
      <c r="G65" s="16">
        <v>42240</v>
      </c>
    </row>
    <row r="66" spans="2:8" x14ac:dyDescent="0.3">
      <c r="B66" s="16">
        <v>10</v>
      </c>
      <c r="C66" s="16">
        <f t="shared" si="3"/>
        <v>49094</v>
      </c>
      <c r="D66" s="16">
        <f t="shared" si="4"/>
        <v>1054</v>
      </c>
    </row>
    <row r="67" spans="2:8" x14ac:dyDescent="0.3">
      <c r="B67" s="16">
        <v>11</v>
      </c>
      <c r="C67" s="16">
        <f t="shared" si="3"/>
        <v>49350</v>
      </c>
      <c r="D67" s="16">
        <f t="shared" si="4"/>
        <v>1059</v>
      </c>
      <c r="F67" s="51" t="s">
        <v>59</v>
      </c>
      <c r="G67" s="52"/>
      <c r="H67" s="47"/>
    </row>
    <row r="68" spans="2:8" x14ac:dyDescent="0.3">
      <c r="B68" s="16">
        <v>12</v>
      </c>
      <c r="C68" s="16">
        <f t="shared" si="3"/>
        <v>48733</v>
      </c>
      <c r="D68" s="16">
        <f t="shared" si="4"/>
        <v>1031</v>
      </c>
      <c r="F68" s="13" t="s">
        <v>0</v>
      </c>
      <c r="G68" s="13" t="s">
        <v>20</v>
      </c>
    </row>
    <row r="69" spans="2:8" x14ac:dyDescent="0.3">
      <c r="F69" s="23" t="s">
        <v>48</v>
      </c>
      <c r="G69" s="24">
        <v>2210</v>
      </c>
    </row>
    <row r="70" spans="2:8" x14ac:dyDescent="0.3">
      <c r="F70" s="23" t="s">
        <v>46</v>
      </c>
      <c r="G70" s="24">
        <v>1785</v>
      </c>
    </row>
    <row r="71" spans="2:8" x14ac:dyDescent="0.3">
      <c r="F71" s="23" t="s">
        <v>49</v>
      </c>
      <c r="G71" s="24">
        <v>1065</v>
      </c>
    </row>
    <row r="72" spans="2:8" x14ac:dyDescent="0.3">
      <c r="F72" s="17" t="s">
        <v>43</v>
      </c>
      <c r="G72" s="24">
        <v>1056</v>
      </c>
    </row>
    <row r="73" spans="2:8" x14ac:dyDescent="0.3">
      <c r="F73" s="23" t="s">
        <v>44</v>
      </c>
      <c r="G73" s="24">
        <v>1046</v>
      </c>
    </row>
  </sheetData>
  <mergeCells count="10">
    <mergeCell ref="I2:J2"/>
    <mergeCell ref="I21:M21"/>
    <mergeCell ref="B36:D36"/>
    <mergeCell ref="B21:C21"/>
    <mergeCell ref="F36:H36"/>
    <mergeCell ref="F59:G59"/>
    <mergeCell ref="F67:G67"/>
    <mergeCell ref="B55:D55"/>
    <mergeCell ref="B2:G2"/>
    <mergeCell ref="E21:F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2" sqref="U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Sales Data</vt:lpstr>
      <vt:lpstr>Monthly Data</vt:lpstr>
      <vt:lpstr>Purchase Data</vt:lpstr>
      <vt:lpstr>Computation &amp; Calculation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Vardan Aggarwal</dc:creator>
  <cp:lastModifiedBy>VIJAY GINODIA</cp:lastModifiedBy>
  <dcterms:created xsi:type="dcterms:W3CDTF">2023-07-28T07:10:03Z</dcterms:created>
  <dcterms:modified xsi:type="dcterms:W3CDTF">2024-08-07T22:12:34Z</dcterms:modified>
</cp:coreProperties>
</file>