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355" windowHeight="5190" activeTab="1"/>
  </bookViews>
  <sheets>
    <sheet name="Diet" sheetId="1" r:id="rId1"/>
    <sheet name="Nutrien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2" l="1"/>
  <c r="E7" i="2"/>
  <c r="F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B14" i="2"/>
  <c r="F2" i="2"/>
  <c r="J22" i="1"/>
  <c r="J21" i="1"/>
  <c r="J20" i="1"/>
  <c r="I22" i="1"/>
  <c r="I21" i="1"/>
  <c r="I20" i="1"/>
  <c r="H22" i="1"/>
  <c r="H21" i="1"/>
  <c r="H20" i="1"/>
  <c r="B15" i="1"/>
  <c r="K12" i="1" s="1"/>
  <c r="K8" i="1" s="1"/>
  <c r="H12" i="1"/>
  <c r="E12" i="1"/>
  <c r="H8" i="1"/>
  <c r="E8" i="1"/>
  <c r="B13" i="1"/>
  <c r="B10" i="1"/>
  <c r="B9" i="1"/>
</calcChain>
</file>

<file path=xl/sharedStrings.xml><?xml version="1.0" encoding="utf-8"?>
<sst xmlns="http://schemas.openxmlformats.org/spreadsheetml/2006/main" count="37" uniqueCount="37">
  <si>
    <t>Body Fat %</t>
  </si>
  <si>
    <t>Body Weight(lbs)</t>
  </si>
  <si>
    <t>BMR at Rest (Calories/day)</t>
  </si>
  <si>
    <t>BMR at Motion (Calories/day)</t>
  </si>
  <si>
    <t>BMR Average (Calories/day)</t>
  </si>
  <si>
    <t>Cutoff (Calories/day)</t>
  </si>
  <si>
    <t>Calories Required (Calories/day)</t>
  </si>
  <si>
    <t>Protein Multiplier</t>
  </si>
  <si>
    <t>Fat Multiplier</t>
  </si>
  <si>
    <t>Protein Intake Goal</t>
  </si>
  <si>
    <t>Lean Weight (lbs)</t>
  </si>
  <si>
    <t>Body Weight (lbs)</t>
  </si>
  <si>
    <t>Fat Intake Goal</t>
  </si>
  <si>
    <t>Protein</t>
  </si>
  <si>
    <t>Carbs Intake Goal</t>
  </si>
  <si>
    <t>Carbs</t>
  </si>
  <si>
    <t>Fat</t>
  </si>
  <si>
    <t>Nutrient</t>
  </si>
  <si>
    <t>Grams</t>
  </si>
  <si>
    <t>Calories</t>
  </si>
  <si>
    <t>Protein Intake Goal (grams)</t>
  </si>
  <si>
    <t>Fat Intake Goal  (grams)</t>
  </si>
  <si>
    <t>Carbs Intake Goal  (grams)</t>
  </si>
  <si>
    <t>Percentage</t>
  </si>
  <si>
    <t>Items</t>
  </si>
  <si>
    <t>1 Boiled Egg White</t>
  </si>
  <si>
    <t>1 Boiled Egg Whole</t>
  </si>
  <si>
    <t>Proteins (grams)</t>
  </si>
  <si>
    <t>Carbs (grams)</t>
  </si>
  <si>
    <t>Fats (grams)</t>
  </si>
  <si>
    <t>Cost (Rupees)</t>
  </si>
  <si>
    <t>Cost per gram (Rupees)</t>
  </si>
  <si>
    <t>Paneer (200 g)</t>
  </si>
  <si>
    <t>Soya Paneer</t>
  </si>
  <si>
    <t>Soya Chunks (200)</t>
  </si>
  <si>
    <t>ON Gold Standard Whey Protein(2 lbs) 29 spoons (30.4 per spoon)</t>
  </si>
  <si>
    <t>MuscleBlaze Whey Protein, 2.2 lb , 30 spoons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</si>
</sst>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1019175</xdr:colOff>
      <xdr:row>0</xdr:row>
      <xdr:rowOff>104775</xdr:rowOff>
    </xdr:from>
    <xdr:to>
      <xdr:col>7</xdr:col>
      <xdr:colOff>295275</xdr:colOff>
      <xdr:row>2</xdr:row>
      <xdr:rowOff>152400</xdr:rowOff>
    </xdr:to>
    <xdr:sp macro="" textlink="">
      <xdr:nvSpPr>
        <xdr:cNvPr id="2" name="Rectangle 1"/>
        <xdr:cNvSpPr/>
      </xdr:nvSpPr>
      <xdr:spPr>
        <a:xfrm>
          <a:off x="4543425" y="104775"/>
          <a:ext cx="2828925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ysClr val="windowText" lastClr="000000"/>
              </a:solidFill>
            </a:rPr>
            <a:t>DIET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3</xdr:row>
      <xdr:rowOff>85725</xdr:rowOff>
    </xdr:from>
    <xdr:to>
      <xdr:col>1</xdr:col>
      <xdr:colOff>895350</xdr:colOff>
      <xdr:row>5</xdr:row>
      <xdr:rowOff>142875</xdr:rowOff>
    </xdr:to>
    <xdr:sp macro="" textlink="">
      <xdr:nvSpPr>
        <xdr:cNvPr id="3" name="Rectangle 2"/>
        <xdr:cNvSpPr/>
      </xdr:nvSpPr>
      <xdr:spPr>
        <a:xfrm>
          <a:off x="28575" y="657225"/>
          <a:ext cx="2876550" cy="4381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My Information</a:t>
          </a:r>
        </a:p>
      </xdr:txBody>
    </xdr:sp>
    <xdr:clientData/>
  </xdr:twoCellAnchor>
  <xdr:twoCellAnchor>
    <xdr:from>
      <xdr:col>2</xdr:col>
      <xdr:colOff>600076</xdr:colOff>
      <xdr:row>3</xdr:row>
      <xdr:rowOff>85725</xdr:rowOff>
    </xdr:from>
    <xdr:to>
      <xdr:col>4</xdr:col>
      <xdr:colOff>581025</xdr:colOff>
      <xdr:row>5</xdr:row>
      <xdr:rowOff>142875</xdr:rowOff>
    </xdr:to>
    <xdr:sp macro="" textlink="">
      <xdr:nvSpPr>
        <xdr:cNvPr id="4" name="Rectangle 3"/>
        <xdr:cNvSpPr/>
      </xdr:nvSpPr>
      <xdr:spPr>
        <a:xfrm>
          <a:off x="3514726" y="657225"/>
          <a:ext cx="2266949" cy="4381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Protein</a:t>
          </a:r>
          <a:r>
            <a:rPr lang="en-US" sz="1400" b="1" baseline="0">
              <a:solidFill>
                <a:sysClr val="windowText" lastClr="000000"/>
              </a:solidFill>
            </a:rPr>
            <a:t> Multiplier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438151</xdr:colOff>
      <xdr:row>3</xdr:row>
      <xdr:rowOff>76200</xdr:rowOff>
    </xdr:from>
    <xdr:to>
      <xdr:col>7</xdr:col>
      <xdr:colOff>628650</xdr:colOff>
      <xdr:row>5</xdr:row>
      <xdr:rowOff>133350</xdr:rowOff>
    </xdr:to>
    <xdr:sp macro="" textlink="">
      <xdr:nvSpPr>
        <xdr:cNvPr id="5" name="Rectangle 4"/>
        <xdr:cNvSpPr/>
      </xdr:nvSpPr>
      <xdr:spPr>
        <a:xfrm>
          <a:off x="6248401" y="647700"/>
          <a:ext cx="2105024" cy="4381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Fat </a:t>
          </a:r>
          <a:r>
            <a:rPr lang="en-US" sz="1400" b="1" baseline="0">
              <a:solidFill>
                <a:sysClr val="windowText" lastClr="000000"/>
              </a:solidFill>
            </a:rPr>
            <a:t>Multiplier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771526</xdr:colOff>
      <xdr:row>3</xdr:row>
      <xdr:rowOff>95250</xdr:rowOff>
    </xdr:from>
    <xdr:to>
      <xdr:col>10</xdr:col>
      <xdr:colOff>590550</xdr:colOff>
      <xdr:row>5</xdr:row>
      <xdr:rowOff>152400</xdr:rowOff>
    </xdr:to>
    <xdr:sp macro="" textlink="">
      <xdr:nvSpPr>
        <xdr:cNvPr id="7" name="Rectangle 6"/>
        <xdr:cNvSpPr/>
      </xdr:nvSpPr>
      <xdr:spPr>
        <a:xfrm>
          <a:off x="9305926" y="666750"/>
          <a:ext cx="2162174" cy="4381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Carbs </a:t>
          </a:r>
          <a:r>
            <a:rPr lang="en-US" sz="1400" b="1" baseline="0">
              <a:solidFill>
                <a:sysClr val="windowText" lastClr="000000"/>
              </a:solidFill>
            </a:rPr>
            <a:t>Multiplier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104775</xdr:rowOff>
    </xdr:from>
    <xdr:to>
      <xdr:col>11</xdr:col>
      <xdr:colOff>0</xdr:colOff>
      <xdr:row>10</xdr:row>
      <xdr:rowOff>161925</xdr:rowOff>
    </xdr:to>
    <xdr:sp macro="" textlink="">
      <xdr:nvSpPr>
        <xdr:cNvPr id="8" name="Rectangle 7"/>
        <xdr:cNvSpPr/>
      </xdr:nvSpPr>
      <xdr:spPr>
        <a:xfrm>
          <a:off x="3524250" y="1657350"/>
          <a:ext cx="7962900" cy="45720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Grams</a:t>
          </a:r>
          <a:r>
            <a:rPr lang="en-US" sz="1400" b="1" baseline="0">
              <a:solidFill>
                <a:sysClr val="windowText" lastClr="000000"/>
              </a:solidFill>
            </a:rPr>
            <a:t> To Calories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76200</xdr:rowOff>
    </xdr:from>
    <xdr:to>
      <xdr:col>9</xdr:col>
      <xdr:colOff>1543050</xdr:colOff>
      <xdr:row>17</xdr:row>
      <xdr:rowOff>133350</xdr:rowOff>
    </xdr:to>
    <xdr:sp macro="" textlink="">
      <xdr:nvSpPr>
        <xdr:cNvPr id="9" name="Rectangle 8"/>
        <xdr:cNvSpPr/>
      </xdr:nvSpPr>
      <xdr:spPr>
        <a:xfrm>
          <a:off x="6305550" y="3028950"/>
          <a:ext cx="4181475" cy="4381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My</a:t>
          </a:r>
          <a:r>
            <a:rPr lang="en-US" sz="1400" b="1" baseline="0">
              <a:solidFill>
                <a:sysClr val="windowText" lastClr="000000"/>
              </a:solidFill>
            </a:rPr>
            <a:t> Macros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workbookViewId="0">
      <selection activeCell="D20" sqref="D20"/>
    </sheetView>
  </sheetViews>
  <sheetFormatPr defaultRowHeight="15" x14ac:dyDescent="0.25"/>
  <cols>
    <col min="1" max="1" width="30.140625" customWidth="1"/>
    <col min="2" max="2" width="13.5703125" customWidth="1"/>
    <col min="4" max="4" width="25.140625" customWidth="1"/>
    <col min="6" max="6" width="7.42578125" customWidth="1"/>
    <col min="7" max="7" width="21.85546875" customWidth="1"/>
    <col min="8" max="8" width="9.85546875" customWidth="1"/>
    <col min="9" max="9" width="7.85546875" customWidth="1"/>
    <col min="10" max="10" width="23.28515625" customWidth="1"/>
  </cols>
  <sheetData>
    <row r="5" spans="1:11" x14ac:dyDescent="0.25">
      <c r="A5" s="1"/>
    </row>
    <row r="6" spans="1:11" ht="15.75" thickBot="1" x14ac:dyDescent="0.3"/>
    <row r="7" spans="1:11" ht="15.75" thickBot="1" x14ac:dyDescent="0.3">
      <c r="A7" s="2" t="s">
        <v>1</v>
      </c>
      <c r="B7" s="2">
        <v>177</v>
      </c>
      <c r="D7" s="2" t="s">
        <v>7</v>
      </c>
      <c r="E7" s="2">
        <v>1.5</v>
      </c>
      <c r="G7" s="2" t="s">
        <v>8</v>
      </c>
      <c r="H7" s="2">
        <v>0.5</v>
      </c>
      <c r="J7" s="2"/>
      <c r="K7" s="2"/>
    </row>
    <row r="8" spans="1:11" ht="15.75" thickBot="1" x14ac:dyDescent="0.3">
      <c r="A8" s="2" t="s">
        <v>0</v>
      </c>
      <c r="B8" s="2">
        <v>16.13</v>
      </c>
      <c r="D8" s="2" t="s">
        <v>20</v>
      </c>
      <c r="E8" s="2">
        <f>ROUND(B10 * E7,0)</f>
        <v>223</v>
      </c>
      <c r="G8" s="2" t="s">
        <v>21</v>
      </c>
      <c r="H8" s="2">
        <f>ROUND(B10 * H7,0)</f>
        <v>74</v>
      </c>
      <c r="J8" s="2" t="s">
        <v>22</v>
      </c>
      <c r="K8" s="2">
        <f>ROUND(K12/4,0)</f>
        <v>281</v>
      </c>
    </row>
    <row r="9" spans="1:11" ht="15.75" thickBot="1" x14ac:dyDescent="0.3">
      <c r="A9" s="2" t="s">
        <v>11</v>
      </c>
      <c r="B9" s="2">
        <f>B8/100*B7</f>
        <v>28.5501</v>
      </c>
    </row>
    <row r="10" spans="1:11" ht="15.75" thickBot="1" x14ac:dyDescent="0.3">
      <c r="A10" s="2" t="s">
        <v>10</v>
      </c>
      <c r="B10" s="2">
        <f>B7-B9</f>
        <v>148.44990000000001</v>
      </c>
    </row>
    <row r="11" spans="1:11" ht="15.75" thickBot="1" x14ac:dyDescent="0.3">
      <c r="A11" s="2" t="s">
        <v>2</v>
      </c>
      <c r="B11" s="2">
        <v>1906.31</v>
      </c>
    </row>
    <row r="12" spans="1:11" ht="15.75" thickBot="1" x14ac:dyDescent="0.3">
      <c r="A12" s="2" t="s">
        <v>3</v>
      </c>
      <c r="B12" s="2">
        <v>2954.78</v>
      </c>
      <c r="D12" s="2" t="s">
        <v>9</v>
      </c>
      <c r="E12" s="2">
        <f>E8*4</f>
        <v>892</v>
      </c>
      <c r="G12" s="2" t="s">
        <v>12</v>
      </c>
      <c r="H12" s="2">
        <f>H8*9</f>
        <v>666</v>
      </c>
      <c r="J12" s="2" t="s">
        <v>14</v>
      </c>
      <c r="K12" s="2">
        <f>B15-(E12+H12)</f>
        <v>1123</v>
      </c>
    </row>
    <row r="13" spans="1:11" ht="15.75" thickBot="1" x14ac:dyDescent="0.3">
      <c r="A13" s="2" t="s">
        <v>4</v>
      </c>
      <c r="B13" s="2">
        <f>(B11+B12)/2</f>
        <v>2430.5450000000001</v>
      </c>
    </row>
    <row r="14" spans="1:11" ht="15.75" thickBot="1" x14ac:dyDescent="0.3">
      <c r="A14" s="2" t="s">
        <v>5</v>
      </c>
      <c r="B14" s="2">
        <v>250</v>
      </c>
    </row>
    <row r="15" spans="1:11" ht="15.75" thickBot="1" x14ac:dyDescent="0.3">
      <c r="A15" s="2" t="s">
        <v>6</v>
      </c>
      <c r="B15" s="2">
        <f>ROUND((B13+B14),0)</f>
        <v>2681</v>
      </c>
    </row>
    <row r="18" spans="7:10" ht="15.75" thickBot="1" x14ac:dyDescent="0.3"/>
    <row r="19" spans="7:10" ht="15.75" thickBot="1" x14ac:dyDescent="0.3">
      <c r="G19" s="2" t="s">
        <v>17</v>
      </c>
      <c r="H19" s="2" t="s">
        <v>18</v>
      </c>
      <c r="I19" s="2" t="s">
        <v>19</v>
      </c>
      <c r="J19" s="2" t="s">
        <v>23</v>
      </c>
    </row>
    <row r="20" spans="7:10" ht="15.75" thickBot="1" x14ac:dyDescent="0.3">
      <c r="G20" s="2" t="s">
        <v>13</v>
      </c>
      <c r="H20" s="2">
        <f>E8</f>
        <v>223</v>
      </c>
      <c r="I20" s="2">
        <f>E12</f>
        <v>892</v>
      </c>
      <c r="J20" s="2">
        <f>ROUND(I20/B15*100,0)</f>
        <v>33</v>
      </c>
    </row>
    <row r="21" spans="7:10" ht="15.75" thickBot="1" x14ac:dyDescent="0.3">
      <c r="G21" s="2" t="s">
        <v>15</v>
      </c>
      <c r="H21" s="2">
        <f>K8</f>
        <v>281</v>
      </c>
      <c r="I21" s="2">
        <f>K12</f>
        <v>1123</v>
      </c>
      <c r="J21" s="2">
        <f>ROUND(I21/B15*100,0)</f>
        <v>42</v>
      </c>
    </row>
    <row r="22" spans="7:10" ht="15.75" thickBot="1" x14ac:dyDescent="0.3">
      <c r="G22" s="2" t="s">
        <v>16</v>
      </c>
      <c r="H22" s="2">
        <f>H8</f>
        <v>74</v>
      </c>
      <c r="I22" s="2">
        <f>H12</f>
        <v>666</v>
      </c>
      <c r="J22" s="2">
        <f>100-(J20+J21)</f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3" sqref="A13"/>
    </sheetView>
  </sheetViews>
  <sheetFormatPr defaultRowHeight="15" x14ac:dyDescent="0.25"/>
  <cols>
    <col min="1" max="1" width="37.7109375" customWidth="1"/>
    <col min="2" max="2" width="25.85546875" customWidth="1"/>
    <col min="3" max="3" width="21.140625" customWidth="1"/>
    <col min="4" max="4" width="19.85546875" customWidth="1"/>
    <col min="5" max="5" width="21.85546875" customWidth="1"/>
    <col min="6" max="6" width="35.85546875" customWidth="1"/>
  </cols>
  <sheetData>
    <row r="1" spans="1:8" ht="23.25" x14ac:dyDescent="0.35">
      <c r="A1" s="3" t="s">
        <v>24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H1">
        <v>223</v>
      </c>
    </row>
    <row r="2" spans="1:8" x14ac:dyDescent="0.25">
      <c r="A2" t="s">
        <v>25</v>
      </c>
      <c r="B2">
        <v>4</v>
      </c>
      <c r="C2">
        <v>0</v>
      </c>
      <c r="D2">
        <v>0</v>
      </c>
      <c r="E2">
        <v>6</v>
      </c>
      <c r="F2">
        <f>ROUND(E2/B2,2)</f>
        <v>1.5</v>
      </c>
    </row>
    <row r="3" spans="1:8" x14ac:dyDescent="0.25">
      <c r="A3" t="s">
        <v>26</v>
      </c>
      <c r="B3">
        <v>6.7</v>
      </c>
      <c r="C3">
        <v>0</v>
      </c>
      <c r="D3">
        <v>4.8</v>
      </c>
      <c r="E3">
        <v>6</v>
      </c>
      <c r="F3">
        <f t="shared" ref="F3:F16" si="0">ROUND(E3/B3,2)</f>
        <v>0.9</v>
      </c>
    </row>
    <row r="4" spans="1:8" x14ac:dyDescent="0.25">
      <c r="A4" t="s">
        <v>32</v>
      </c>
      <c r="B4">
        <v>37</v>
      </c>
      <c r="C4">
        <v>5</v>
      </c>
      <c r="D4">
        <v>50</v>
      </c>
      <c r="E4">
        <v>60</v>
      </c>
      <c r="F4">
        <f t="shared" si="0"/>
        <v>1.62</v>
      </c>
    </row>
    <row r="5" spans="1:8" x14ac:dyDescent="0.25">
      <c r="A5" t="s">
        <v>33</v>
      </c>
      <c r="B5">
        <v>28.4</v>
      </c>
      <c r="C5">
        <v>9</v>
      </c>
      <c r="D5">
        <v>5.8</v>
      </c>
      <c r="E5">
        <v>50</v>
      </c>
      <c r="F5">
        <f t="shared" si="0"/>
        <v>1.76</v>
      </c>
    </row>
    <row r="6" spans="1:8" x14ac:dyDescent="0.25">
      <c r="A6" t="s">
        <v>34</v>
      </c>
      <c r="B6">
        <v>104</v>
      </c>
      <c r="C6">
        <v>66</v>
      </c>
      <c r="D6">
        <v>1</v>
      </c>
      <c r="E6">
        <v>40</v>
      </c>
      <c r="F6">
        <f t="shared" si="0"/>
        <v>0.38</v>
      </c>
    </row>
    <row r="7" spans="1:8" ht="30" x14ac:dyDescent="0.25">
      <c r="A7" s="4" t="s">
        <v>35</v>
      </c>
      <c r="B7">
        <v>24</v>
      </c>
      <c r="C7">
        <v>3</v>
      </c>
      <c r="D7">
        <v>0.5</v>
      </c>
      <c r="E7">
        <f>3514/29</f>
        <v>121.17241379310344</v>
      </c>
      <c r="F7">
        <f t="shared" si="0"/>
        <v>5.05</v>
      </c>
    </row>
    <row r="8" spans="1:8" ht="30" x14ac:dyDescent="0.25">
      <c r="A8" s="4" t="s">
        <v>36</v>
      </c>
      <c r="B8" s="4">
        <v>25</v>
      </c>
      <c r="C8">
        <v>3.71</v>
      </c>
      <c r="D8">
        <v>1.1499999999999999</v>
      </c>
      <c r="E8">
        <f>2463/30</f>
        <v>82.1</v>
      </c>
      <c r="F8">
        <f t="shared" si="0"/>
        <v>3.28</v>
      </c>
    </row>
    <row r="9" spans="1:8" x14ac:dyDescent="0.25">
      <c r="F9" t="e">
        <f t="shared" si="0"/>
        <v>#DIV/0!</v>
      </c>
    </row>
    <row r="10" spans="1:8" x14ac:dyDescent="0.25">
      <c r="F10" t="e">
        <f t="shared" si="0"/>
        <v>#DIV/0!</v>
      </c>
    </row>
    <row r="11" spans="1:8" x14ac:dyDescent="0.25">
      <c r="F11" t="e">
        <f t="shared" si="0"/>
        <v>#DIV/0!</v>
      </c>
    </row>
    <row r="12" spans="1:8" x14ac:dyDescent="0.25">
      <c r="F12" t="e">
        <f t="shared" si="0"/>
        <v>#DIV/0!</v>
      </c>
    </row>
    <row r="13" spans="1:8" x14ac:dyDescent="0.25">
      <c r="F13" t="e">
        <f t="shared" si="0"/>
        <v>#DIV/0!</v>
      </c>
    </row>
    <row r="14" spans="1:8" x14ac:dyDescent="0.25">
      <c r="B14">
        <f>18.5*2</f>
        <v>37</v>
      </c>
      <c r="F14">
        <f t="shared" si="0"/>
        <v>0</v>
      </c>
    </row>
    <row r="15" spans="1:8" x14ac:dyDescent="0.25">
      <c r="F15" t="e">
        <f t="shared" si="0"/>
        <v>#DIV/0!</v>
      </c>
    </row>
    <row r="16" spans="1:8" x14ac:dyDescent="0.25">
      <c r="F16" t="e">
        <f t="shared" si="0"/>
        <v>#DIV/0!</v>
      </c>
    </row>
    <row r="22" spans="6:6" x14ac:dyDescent="0.25">
      <c r="F22">
        <f>2463/30/25</f>
        <v>3.2839999999999998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</vt:lpstr>
      <vt:lpstr>Nutrients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Gaurav</dc:creator>
  <cp:lastModifiedBy>Pandey, Gaurav</cp:lastModifiedBy>
  <dcterms:created xsi:type="dcterms:W3CDTF">2016-08-13T17:09:50Z</dcterms:created>
  <dcterms:modified xsi:type="dcterms:W3CDTF">2016-08-14T00:11:41Z</dcterms:modified>
</cp:coreProperties>
</file>