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659407030b63f2/Desktop/GAURAV MBA 1ST YEAR/2.CORPERATE FINANCE/2. HOME WORKING/"/>
    </mc:Choice>
  </mc:AlternateContent>
  <xr:revisionPtr revIDLastSave="0" documentId="8_{B95DCC51-10CF-420B-9485-0201AD62C51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2" r:id="rId1"/>
    <sheet name="Chart1" sheetId="3" r:id="rId2"/>
    <sheet name="Sheet 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C24" i="1"/>
  <c r="C26" i="1" s="1"/>
  <c r="A3" i="1"/>
  <c r="A4" i="1" s="1"/>
  <c r="A5" i="1" s="1"/>
  <c r="A6" i="1" s="1"/>
  <c r="A7" i="1" s="1"/>
  <c r="A8" i="1" s="1"/>
  <c r="A9" i="1" s="1"/>
  <c r="C14" i="1"/>
  <c r="C36" i="1"/>
  <c r="C28" i="1" l="1"/>
  <c r="C41" i="1" s="1"/>
  <c r="C42" i="1" s="1"/>
  <c r="C17" i="1"/>
  <c r="C33" i="1" l="1"/>
  <c r="C37" i="1" s="1"/>
  <c r="C45" i="1" s="1"/>
  <c r="I14" i="1"/>
  <c r="I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Azad Singh</author>
  </authors>
  <commentList>
    <comment ref="I14" authorId="0" shapeId="0" xr:uid="{F205F50A-659E-43A4-985F-430E6FC4E54C}">
      <text>
        <r>
          <rPr>
            <sz val="9"/>
            <color indexed="81"/>
            <rFont val="Tahoma"/>
            <family val="2"/>
          </rPr>
          <t xml:space="preserve">
=pmt(rate,nper,pv)
=pmt(rate monthly,time period(monthly),loan amount)
=pmt(0.333%,300,$480000)
</t>
        </r>
      </text>
    </comment>
    <comment ref="C16" authorId="0" shapeId="0" xr:uid="{5FA1C709-EC9D-4434-924B-CF4FA7459DD7}">
      <text>
        <r>
          <rPr>
            <sz val="9"/>
            <color indexed="81"/>
            <rFont val="Tahoma"/>
            <family val="2"/>
          </rPr>
          <t xml:space="preserve">Effective monthly rate:
In order to get the effective monthly rate, we have to use the formula for the effective annual rate (EAR), which for our case looks at follows:
(1+r)^6=1+0.04/2
(1+r)^6=1+0.02
(1+r)^6=1.02
(1+r)=(1.02)^1/6
 r=0.00330589
</t>
        </r>
      </text>
    </comment>
    <comment ref="C17" authorId="0" shapeId="0" xr:uid="{35E4C456-22AC-4521-8D28-7ADA8043EB46}">
      <text>
        <r>
          <rPr>
            <sz val="9"/>
            <color indexed="81"/>
            <rFont val="Tahoma"/>
            <family val="2"/>
          </rPr>
          <t xml:space="preserve">
=pmt(rate,nper,pv)
=pmt(rate monthly,time period(monthly),loan amount)
=pmt(0.333%,300,$480000)
</t>
        </r>
      </text>
    </comment>
    <comment ref="C25" authorId="0" shapeId="0" xr:uid="{710B662B-9710-4071-B125-372D3D86AFD9}">
      <text>
        <r>
          <rPr>
            <sz val="9"/>
            <color indexed="81"/>
            <rFont val="Tahoma"/>
            <family val="2"/>
          </rPr>
          <t xml:space="preserve">20% down payment+taxes+other closing fee
=120000+18000+2000
=140000
</t>
        </r>
      </text>
    </comment>
  </commentList>
</comments>
</file>

<file path=xl/sharedStrings.xml><?xml version="1.0" encoding="utf-8"?>
<sst xmlns="http://schemas.openxmlformats.org/spreadsheetml/2006/main" count="62" uniqueCount="55">
  <si>
    <t>purchase price</t>
  </si>
  <si>
    <t>$ 600,000.00</t>
  </si>
  <si>
    <t>other closing fees</t>
  </si>
  <si>
    <t>$ 2,000.00</t>
  </si>
  <si>
    <t>taxes (local &amp; provincial)</t>
  </si>
  <si>
    <t>$ 18,000.00</t>
  </si>
  <si>
    <t>20% down payment</t>
  </si>
  <si>
    <t>$ 120,000.00</t>
  </si>
  <si>
    <t>Down Payment Plus Closing Costs</t>
  </si>
  <si>
    <t xml:space="preserve"> </t>
  </si>
  <si>
    <t>Effective monthly rate</t>
  </si>
  <si>
    <t>Clossing funds</t>
  </si>
  <si>
    <t xml:space="preserve">Selliung price after 5 year </t>
  </si>
  <si>
    <t>Realtor fees 5%</t>
  </si>
  <si>
    <t>Loan principal outstanding</t>
  </si>
  <si>
    <t>Net proceeds from sale</t>
  </si>
  <si>
    <t>initial investment</t>
  </si>
  <si>
    <t>FV of opportunity cost</t>
  </si>
  <si>
    <t>Net future gain/loss</t>
  </si>
  <si>
    <t>monthly opportunity cost</t>
  </si>
  <si>
    <t xml:space="preserve">Management fees </t>
  </si>
  <si>
    <t xml:space="preserve">Total monthly cost to buy </t>
  </si>
  <si>
    <t>Rent</t>
  </si>
  <si>
    <t>Difference of buying vs renting</t>
  </si>
  <si>
    <t>Rate(annually)</t>
  </si>
  <si>
    <t>Mortgage amount(loan amount)</t>
  </si>
  <si>
    <t>Time period (years)</t>
  </si>
  <si>
    <t>Monthly opportunity cost</t>
  </si>
  <si>
    <t>Inputs:</t>
  </si>
  <si>
    <t>Time period (monthly)</t>
  </si>
  <si>
    <t xml:space="preserve"> The required "monthly payments" for the mortgage</t>
  </si>
  <si>
    <t xml:space="preserve">Q1. </t>
  </si>
  <si>
    <t>What is the "opportunity cost on a monthly basis" of using the required   for closing  rather than leaving those funds invested and earning the</t>
  </si>
  <si>
    <t>Q2.</t>
  </si>
  <si>
    <t xml:space="preserve">Future value of investment </t>
  </si>
  <si>
    <t xml:space="preserve">Future value of opportunity cost </t>
  </si>
  <si>
    <t xml:space="preserve"> What are the monthly additional payment required to buy vs rent(included the monthly opportunity) </t>
  </si>
  <si>
    <t>Q3.</t>
  </si>
  <si>
    <t>Buy:</t>
  </si>
  <si>
    <t xml:space="preserve">Mortage monthly payments </t>
  </si>
  <si>
    <t xml:space="preserve">Mortgage monthly taxes </t>
  </si>
  <si>
    <t>Maintence Repairs</t>
  </si>
  <si>
    <t>Rent:</t>
  </si>
  <si>
    <t xml:space="preserve">Total  montly rent </t>
  </si>
  <si>
    <t>Buy - Rent</t>
  </si>
  <si>
    <t>What is the principal outstanding on the mortgage after 5 year?</t>
  </si>
  <si>
    <t>Q4.</t>
  </si>
  <si>
    <t>NPR(number of periods)(5*12)</t>
  </si>
  <si>
    <t>Monthly mortgage rate (Pmt)</t>
  </si>
  <si>
    <t xml:space="preserve"> principal outstanding on the mortgage after 5 year</t>
  </si>
  <si>
    <t>Q5.</t>
  </si>
  <si>
    <t xml:space="preserve"> Determine the future net gain or loss in 5 years under the following scenario; a. the condo price increase annually by the annual rate inflation ?</t>
  </si>
  <si>
    <t>amount</t>
  </si>
  <si>
    <t xml:space="preserve">inflation </t>
  </si>
  <si>
    <t>Rate(monthly)(compounded half 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</si>
</sst>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₹&quot;\ #,##0.00;[Red]&quot;₹&quot;\ \-#,##0.00"/>
    <numFmt numFmtId="165" formatCode="[$$-1009]#,##0.00"/>
    <numFmt numFmtId="166" formatCode="[$$-1009]#,##0.00;[Red]\-[$$-1009]#,##0.00"/>
    <numFmt numFmtId="171" formatCode="0.0000000000%"/>
    <numFmt numFmtId="174" formatCode="&quot;₹&quot;\ #,##0.00"/>
    <numFmt numFmtId="176" formatCode="[$$-1009]#,##0.000"/>
  </numFmts>
  <fonts count="1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2"/>
      <color rgb="FF000000"/>
      <name val="Arial Black"/>
      <family val="2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Arial Black"/>
      <family val="2"/>
    </font>
    <font>
      <sz val="9"/>
      <color indexed="81"/>
      <name val="Tahoma"/>
      <family val="2"/>
    </font>
    <font>
      <sz val="12"/>
      <color rgb="FF000000"/>
      <name val="Arial Black"/>
      <family val="2"/>
    </font>
    <font>
      <sz val="12"/>
      <color indexed="8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1" fillId="0" borderId="0"/>
    <xf numFmtId="0" fontId="1" fillId="0" borderId="0"/>
  </cellStyleXfs>
  <cellXfs count="6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6" fontId="0" fillId="0" borderId="0" xfId="0" applyNumberFormat="1"/>
    <xf numFmtId="0" fontId="0" fillId="0" borderId="0" xfId="0" applyAlignment="1"/>
    <xf numFmtId="0" fontId="4" fillId="0" borderId="0" xfId="0" applyFont="1" applyAlignment="1">
      <alignment horizontal="left"/>
    </xf>
    <xf numFmtId="0" fontId="3" fillId="3" borderId="2" xfId="2" applyFill="1"/>
    <xf numFmtId="0" fontId="3" fillId="3" borderId="2" xfId="2" applyFill="1" applyAlignment="1">
      <alignment wrapText="1"/>
    </xf>
    <xf numFmtId="165" fontId="3" fillId="3" borderId="2" xfId="2" applyNumberFormat="1" applyFill="1" applyAlignment="1">
      <alignment horizontal="left" wrapText="1"/>
    </xf>
    <xf numFmtId="165" fontId="3" fillId="3" borderId="2" xfId="2" applyNumberFormat="1" applyFill="1" applyAlignment="1">
      <alignment horizontal="left"/>
    </xf>
    <xf numFmtId="0" fontId="3" fillId="3" borderId="2" xfId="2" applyNumberFormat="1" applyFill="1" applyAlignment="1">
      <alignment horizontal="left"/>
    </xf>
    <xf numFmtId="9" fontId="3" fillId="3" borderId="2" xfId="2" applyNumberFormat="1" applyFill="1" applyAlignment="1">
      <alignment horizontal="left"/>
    </xf>
    <xf numFmtId="0" fontId="0" fillId="3" borderId="0" xfId="0" applyFill="1"/>
    <xf numFmtId="0" fontId="2" fillId="2" borderId="1" xfId="1"/>
    <xf numFmtId="165" fontId="2" fillId="2" borderId="1" xfId="1" applyNumberFormat="1" applyAlignment="1">
      <alignment horizontal="left"/>
    </xf>
    <xf numFmtId="0" fontId="2" fillId="2" borderId="1" xfId="1" applyNumberFormat="1" applyAlignment="1">
      <alignment horizontal="left"/>
    </xf>
    <xf numFmtId="9" fontId="2" fillId="2" borderId="1" xfId="1" applyNumberFormat="1" applyAlignment="1">
      <alignment horizontal="left"/>
    </xf>
    <xf numFmtId="166" fontId="2" fillId="2" borderId="1" xfId="1" applyNumberFormat="1"/>
    <xf numFmtId="171" fontId="2" fillId="2" borderId="1" xfId="1" applyNumberFormat="1" applyAlignment="1">
      <alignment horizontal="left"/>
    </xf>
    <xf numFmtId="165" fontId="2" fillId="4" borderId="1" xfId="1" applyNumberFormat="1" applyFill="1" applyAlignment="1">
      <alignment horizontal="left"/>
    </xf>
    <xf numFmtId="0" fontId="2" fillId="4" borderId="1" xfId="1" applyNumberFormat="1" applyFill="1" applyAlignment="1">
      <alignment horizontal="left"/>
    </xf>
    <xf numFmtId="171" fontId="2" fillId="4" borderId="1" xfId="1" applyNumberFormat="1" applyFill="1" applyAlignment="1">
      <alignment horizontal="left"/>
    </xf>
    <xf numFmtId="0" fontId="6" fillId="0" borderId="0" xfId="0" applyFont="1"/>
    <xf numFmtId="0" fontId="5" fillId="0" borderId="0" xfId="0" applyFont="1"/>
    <xf numFmtId="0" fontId="9" fillId="5" borderId="0" xfId="0" applyFont="1" applyFill="1" applyAlignment="1">
      <alignment horizontal="right"/>
    </xf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center" vertical="center" wrapText="1"/>
    </xf>
    <xf numFmtId="165" fontId="3" fillId="6" borderId="2" xfId="2" applyNumberFormat="1" applyFill="1" applyAlignment="1">
      <alignment wrapText="1"/>
    </xf>
    <xf numFmtId="165" fontId="3" fillId="6" borderId="2" xfId="2" applyNumberFormat="1" applyFill="1" applyAlignment="1">
      <alignment horizontal="left" wrapText="1"/>
    </xf>
    <xf numFmtId="165" fontId="3" fillId="6" borderId="2" xfId="2" applyNumberFormat="1" applyFill="1" applyAlignment="1">
      <alignment horizontal="left"/>
    </xf>
    <xf numFmtId="0" fontId="8" fillId="5" borderId="0" xfId="0" applyFont="1" applyFill="1" applyAlignment="1">
      <alignment horizontal="right" vertical="top"/>
    </xf>
    <xf numFmtId="4" fontId="2" fillId="2" borderId="1" xfId="1" applyNumberFormat="1" applyAlignment="1">
      <alignment horizontal="left"/>
    </xf>
    <xf numFmtId="8" fontId="2" fillId="2" borderId="1" xfId="1" applyNumberFormat="1"/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2" fillId="2" borderId="1" xfId="1" applyAlignment="1">
      <alignment horizontal="left" vertical="top" wrapText="1"/>
    </xf>
    <xf numFmtId="0" fontId="2" fillId="7" borderId="1" xfId="1" applyFill="1"/>
    <xf numFmtId="0" fontId="2" fillId="7" borderId="1" xfId="1" applyFill="1" applyAlignment="1">
      <alignment horizontal="left" vertical="top" wrapText="1"/>
    </xf>
    <xf numFmtId="166" fontId="2" fillId="7" borderId="1" xfId="1" applyNumberFormat="1" applyFill="1"/>
    <xf numFmtId="0" fontId="2" fillId="8" borderId="1" xfId="1" applyFill="1"/>
    <xf numFmtId="0" fontId="2" fillId="7" borderId="1" xfId="1" applyFill="1" applyAlignment="1">
      <alignment vertical="top" wrapText="1"/>
    </xf>
    <xf numFmtId="166" fontId="2" fillId="7" borderId="1" xfId="1" applyNumberFormat="1" applyFill="1" applyAlignment="1">
      <alignment horizontal="left"/>
    </xf>
    <xf numFmtId="0" fontId="2" fillId="7" borderId="1" xfId="1" applyFill="1" applyAlignment="1">
      <alignment horizontal="left"/>
    </xf>
    <xf numFmtId="0" fontId="2" fillId="8" borderId="1" xfId="1" applyFill="1" applyAlignment="1">
      <alignment horizontal="left"/>
    </xf>
    <xf numFmtId="8" fontId="2" fillId="8" borderId="1" xfId="1" applyNumberFormat="1" applyFill="1" applyAlignment="1">
      <alignment horizontal="left"/>
    </xf>
    <xf numFmtId="0" fontId="10" fillId="8" borderId="0" xfId="0" applyFont="1" applyFill="1"/>
    <xf numFmtId="0" fontId="10" fillId="8" borderId="0" xfId="0" applyFont="1" applyFill="1" applyAlignment="1"/>
    <xf numFmtId="0" fontId="2" fillId="2" borderId="1" xfId="1" applyAlignment="1">
      <alignment vertical="center" wrapText="1"/>
    </xf>
    <xf numFmtId="0" fontId="2" fillId="2" borderId="1" xfId="1" applyAlignment="1">
      <alignment horizontal="center" vertical="top"/>
    </xf>
    <xf numFmtId="0" fontId="1" fillId="0" borderId="0" xfId="3"/>
    <xf numFmtId="0" fontId="1" fillId="0" borderId="0" xfId="3"/>
    <xf numFmtId="0" fontId="0" fillId="0" borderId="0" xfId="0" applyBorder="1" applyAlignment="1">
      <alignment horizontal="left" vertical="top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Border="1" applyAlignment="1">
      <alignment horizontal="left" vertical="top" wrapText="1"/>
    </xf>
    <xf numFmtId="0" fontId="13" fillId="0" borderId="0" xfId="3" applyFont="1"/>
    <xf numFmtId="174" fontId="0" fillId="0" borderId="0" xfId="0" applyNumberFormat="1" applyAlignment="1">
      <alignment horizontal="left"/>
    </xf>
    <xf numFmtId="176" fontId="2" fillId="2" borderId="1" xfId="1" applyNumberFormat="1"/>
    <xf numFmtId="176" fontId="2" fillId="2" borderId="1" xfId="1" applyNumberFormat="1" applyAlignment="1">
      <alignment vertical="center" wrapText="1"/>
    </xf>
    <xf numFmtId="0" fontId="2" fillId="2" borderId="1" xfId="1" applyAlignment="1">
      <alignment wrapText="1"/>
    </xf>
    <xf numFmtId="0" fontId="2" fillId="2" borderId="1" xfId="1" applyAlignment="1"/>
  </cellXfs>
  <cellStyles count="5">
    <cellStyle name="Normal" xfId="0" builtinId="0"/>
    <cellStyle name="Output" xfId="1" builtinId="21"/>
    <cellStyle name="Style 1" xfId="3" xr:uid="{44BC6EF3-4986-46E3-B37A-6917F387D486}"/>
    <cellStyle name="Style 2" xfId="4" xr:uid="{E1717980-4D90-4186-B868-9A5D33E64AD3}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39839"/>
        <c:axId val="1620133711"/>
      </c:barChart>
      <c:catAx>
        <c:axId val="12183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33711"/>
        <c:crosses val="autoZero"/>
        <c:auto val="1"/>
        <c:lblAlgn val="ctr"/>
        <c:lblOffset val="100"/>
        <c:noMultiLvlLbl val="0"/>
      </c:catAx>
      <c:valAx>
        <c:axId val="16201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170BB5-86FC-4934-8BAC-CE2FE225FD7B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1BCF9-EFB0-2AB0-3DD5-C46373E43E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E477-1C3F-41D6-8F2E-9E96BF0813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zoomScale="83" zoomScaleNormal="100" workbookViewId="0">
      <selection activeCell="I8" sqref="I8:I9"/>
    </sheetView>
  </sheetViews>
  <sheetFormatPr defaultRowHeight="14.4" x14ac:dyDescent="0.3"/>
  <cols>
    <col min="2" max="2" width="34.33203125" customWidth="1"/>
    <col min="3" max="3" width="16.21875" customWidth="1"/>
    <col min="4" max="4" width="16.6640625" customWidth="1"/>
    <col min="5" max="5" width="9.77734375" hidden="1" customWidth="1"/>
    <col min="7" max="7" width="16.109375" customWidth="1"/>
    <col min="8" max="8" width="30.109375" customWidth="1"/>
    <col min="9" max="9" width="52" customWidth="1"/>
    <col min="10" max="10" width="19.33203125" customWidth="1"/>
    <col min="11" max="11" width="20.21875" customWidth="1"/>
  </cols>
  <sheetData>
    <row r="1" spans="1:9" ht="18.600000000000001" customHeight="1" x14ac:dyDescent="0.45">
      <c r="B1" s="7" t="s">
        <v>28</v>
      </c>
      <c r="C1" s="7"/>
      <c r="D1" s="7"/>
      <c r="G1" s="3"/>
      <c r="H1" s="3"/>
      <c r="I1" s="3"/>
    </row>
    <row r="2" spans="1:9" ht="15" thickBot="1" x14ac:dyDescent="0.35">
      <c r="A2" s="8">
        <v>1</v>
      </c>
      <c r="B2" s="9" t="s">
        <v>0</v>
      </c>
      <c r="C2" s="29" t="s">
        <v>1</v>
      </c>
      <c r="F2" s="1"/>
      <c r="G2" s="52"/>
      <c r="H2" s="52"/>
      <c r="I2" s="52"/>
    </row>
    <row r="3" spans="1:9" ht="15.6" thickTop="1" thickBot="1" x14ac:dyDescent="0.35">
      <c r="A3" s="8">
        <f>A2+1</f>
        <v>2</v>
      </c>
      <c r="B3" s="9" t="s">
        <v>2</v>
      </c>
      <c r="C3" s="10" t="s">
        <v>3</v>
      </c>
      <c r="G3" s="52"/>
      <c r="H3" s="52"/>
      <c r="I3" s="52"/>
    </row>
    <row r="4" spans="1:9" ht="15.6" thickTop="1" thickBot="1" x14ac:dyDescent="0.35">
      <c r="A4" s="8">
        <f t="shared" ref="A4:A9" si="0">A3+1</f>
        <v>3</v>
      </c>
      <c r="B4" s="9" t="s">
        <v>4</v>
      </c>
      <c r="C4" s="10" t="s">
        <v>5</v>
      </c>
      <c r="G4" s="52"/>
      <c r="H4" s="52"/>
      <c r="I4" s="52"/>
    </row>
    <row r="5" spans="1:9" ht="17.399999999999999" customHeight="1" thickTop="1" thickBot="1" x14ac:dyDescent="0.35">
      <c r="A5" s="8">
        <f t="shared" si="0"/>
        <v>4</v>
      </c>
      <c r="B5" s="9" t="s">
        <v>6</v>
      </c>
      <c r="C5" s="30" t="s">
        <v>7</v>
      </c>
      <c r="G5" s="52"/>
      <c r="H5" s="52"/>
      <c r="I5" s="52"/>
    </row>
    <row r="6" spans="1:9" ht="15.6" thickTop="1" thickBot="1" x14ac:dyDescent="0.35">
      <c r="A6" s="8">
        <f t="shared" si="0"/>
        <v>5</v>
      </c>
      <c r="B6" s="8" t="s">
        <v>40</v>
      </c>
      <c r="C6" s="11">
        <v>300</v>
      </c>
      <c r="G6" s="52"/>
      <c r="H6" s="52"/>
      <c r="I6" s="52"/>
    </row>
    <row r="7" spans="1:9" ht="15.6" thickTop="1" thickBot="1" x14ac:dyDescent="0.35">
      <c r="A7" s="8">
        <f t="shared" si="0"/>
        <v>6</v>
      </c>
      <c r="B7" s="8" t="s">
        <v>25</v>
      </c>
      <c r="C7" s="31">
        <v>480000</v>
      </c>
      <c r="G7" s="52"/>
      <c r="H7" s="52"/>
      <c r="I7" s="52"/>
    </row>
    <row r="8" spans="1:9" ht="15.6" thickTop="1" thickBot="1" x14ac:dyDescent="0.35">
      <c r="A8" s="8">
        <f t="shared" si="0"/>
        <v>7</v>
      </c>
      <c r="B8" s="8" t="s">
        <v>26</v>
      </c>
      <c r="C8" s="12">
        <v>25</v>
      </c>
      <c r="G8" s="52"/>
      <c r="H8" s="53"/>
      <c r="I8" s="53"/>
    </row>
    <row r="9" spans="1:9" ht="15.6" thickTop="1" thickBot="1" x14ac:dyDescent="0.35">
      <c r="A9" s="8">
        <f t="shared" si="0"/>
        <v>8</v>
      </c>
      <c r="B9" s="8" t="s">
        <v>24</v>
      </c>
      <c r="C9" s="13">
        <v>0.04</v>
      </c>
      <c r="G9" s="52"/>
      <c r="H9" s="53"/>
      <c r="I9" s="53"/>
    </row>
    <row r="10" spans="1:9" ht="15" thickTop="1" x14ac:dyDescent="0.3">
      <c r="C10" s="5"/>
      <c r="G10" s="52"/>
      <c r="H10" s="52"/>
      <c r="I10" s="52"/>
    </row>
    <row r="11" spans="1:9" ht="19.2" x14ac:dyDescent="0.45">
      <c r="A11" s="26" t="s">
        <v>31</v>
      </c>
      <c r="B11" s="27" t="s">
        <v>30</v>
      </c>
      <c r="C11" s="27"/>
      <c r="D11" s="27"/>
      <c r="G11" s="48" t="s">
        <v>46</v>
      </c>
      <c r="H11" s="49" t="s">
        <v>45</v>
      </c>
      <c r="I11" s="49"/>
    </row>
    <row r="12" spans="1:9" x14ac:dyDescent="0.3">
      <c r="A12" s="15">
        <v>1</v>
      </c>
      <c r="B12" s="15" t="s">
        <v>25</v>
      </c>
      <c r="C12" s="21">
        <v>480000</v>
      </c>
      <c r="D12" s="2"/>
      <c r="G12" s="15">
        <v>1</v>
      </c>
      <c r="H12" s="15" t="s">
        <v>10</v>
      </c>
      <c r="I12" s="50">
        <v>3.3058900000000001E-3</v>
      </c>
    </row>
    <row r="13" spans="1:9" ht="14.4" customHeight="1" x14ac:dyDescent="0.3">
      <c r="A13" s="15">
        <v>2</v>
      </c>
      <c r="B13" s="15" t="s">
        <v>26</v>
      </c>
      <c r="C13" s="17">
        <v>25</v>
      </c>
      <c r="D13" s="2"/>
      <c r="G13" s="15">
        <v>2</v>
      </c>
      <c r="H13" s="50" t="s">
        <v>47</v>
      </c>
      <c r="I13" s="50">
        <v>60</v>
      </c>
    </row>
    <row r="14" spans="1:9" x14ac:dyDescent="0.3">
      <c r="A14" s="15">
        <v>3</v>
      </c>
      <c r="B14" s="15" t="s">
        <v>29</v>
      </c>
      <c r="C14" s="22">
        <f>C13*12</f>
        <v>300</v>
      </c>
      <c r="D14" s="2"/>
      <c r="G14" s="15">
        <v>3</v>
      </c>
      <c r="H14" s="15" t="s">
        <v>48</v>
      </c>
      <c r="I14" s="63">
        <f>-C17</f>
        <v>2524.8968823454256</v>
      </c>
    </row>
    <row r="15" spans="1:9" x14ac:dyDescent="0.3">
      <c r="A15" s="15">
        <v>4</v>
      </c>
      <c r="B15" s="15" t="s">
        <v>24</v>
      </c>
      <c r="C15" s="18">
        <v>0.04</v>
      </c>
      <c r="D15" s="2"/>
      <c r="G15" s="15">
        <v>4</v>
      </c>
      <c r="H15" s="51" t="s">
        <v>25</v>
      </c>
      <c r="I15" s="64">
        <f>-480000</f>
        <v>-480000</v>
      </c>
    </row>
    <row r="16" spans="1:9" x14ac:dyDescent="0.3">
      <c r="A16" s="15">
        <v>5</v>
      </c>
      <c r="B16" s="66" t="s">
        <v>54</v>
      </c>
      <c r="C16" s="23">
        <v>3.3058900000000001E-3</v>
      </c>
      <c r="D16" s="2"/>
      <c r="G16" s="15"/>
      <c r="H16" s="51"/>
      <c r="I16" s="63"/>
    </row>
    <row r="17" spans="1:21" ht="28.8" x14ac:dyDescent="0.3">
      <c r="A17" s="15"/>
      <c r="B17" s="65" t="s">
        <v>48</v>
      </c>
      <c r="C17" s="19">
        <f>PMT(C16,C14,C12)</f>
        <v>-2524.8968823454256</v>
      </c>
      <c r="D17" s="2"/>
      <c r="G17" s="15"/>
      <c r="H17" s="38" t="s">
        <v>49</v>
      </c>
      <c r="I17" s="64">
        <f>FV(I12,I13,I14,I15)</f>
        <v>417858.79028040823</v>
      </c>
    </row>
    <row r="18" spans="1:21" x14ac:dyDescent="0.3">
      <c r="A18" s="15"/>
      <c r="B18" s="15"/>
      <c r="C18" s="19"/>
      <c r="D18" s="2"/>
      <c r="H18" s="25"/>
      <c r="I18" s="25"/>
    </row>
    <row r="19" spans="1:21" x14ac:dyDescent="0.3">
      <c r="H19" s="58"/>
      <c r="I19" s="58"/>
      <c r="J19" s="59"/>
      <c r="K19" s="59"/>
      <c r="L19" s="59"/>
      <c r="M19" s="59"/>
      <c r="N19" s="59"/>
      <c r="O19" s="59"/>
      <c r="P19" s="59"/>
      <c r="Q19" s="59"/>
    </row>
    <row r="20" spans="1:21" ht="14.4" customHeight="1" x14ac:dyDescent="0.45">
      <c r="A20" s="32" t="s">
        <v>33</v>
      </c>
      <c r="B20" s="28" t="s">
        <v>32</v>
      </c>
      <c r="C20" s="28"/>
      <c r="D20" s="28"/>
      <c r="E20" s="4"/>
      <c r="G20" s="61" t="s">
        <v>50</v>
      </c>
      <c r="H20" s="60" t="s">
        <v>51</v>
      </c>
      <c r="I20" s="60"/>
      <c r="J20" s="57"/>
      <c r="K20" s="57"/>
      <c r="L20" s="57"/>
      <c r="M20" s="57"/>
      <c r="N20" s="57"/>
      <c r="O20" s="57"/>
      <c r="P20" s="57"/>
      <c r="Q20" s="57"/>
    </row>
    <row r="21" spans="1:21" ht="24" customHeight="1" x14ac:dyDescent="0.3">
      <c r="A21" s="32"/>
      <c r="B21" s="28"/>
      <c r="C21" s="28"/>
      <c r="D21" s="28"/>
      <c r="G21" s="52"/>
      <c r="H21" s="60"/>
      <c r="I21" s="60"/>
      <c r="J21" s="59"/>
      <c r="K21" s="59"/>
      <c r="L21" s="59"/>
      <c r="M21" s="59"/>
      <c r="N21" s="59"/>
      <c r="O21" s="59"/>
      <c r="P21" s="59"/>
      <c r="Q21" s="59"/>
    </row>
    <row r="22" spans="1:21" ht="14.4" customHeight="1" x14ac:dyDescent="0.3">
      <c r="A22" s="32"/>
      <c r="B22" s="28"/>
      <c r="C22" s="28"/>
      <c r="D22" s="28"/>
      <c r="H22" s="60"/>
      <c r="I22" s="60"/>
    </row>
    <row r="23" spans="1:21" ht="14.4" customHeight="1" x14ac:dyDescent="0.3">
      <c r="A23" s="15"/>
      <c r="B23" s="15" t="s">
        <v>8</v>
      </c>
      <c r="C23" s="15" t="s">
        <v>9</v>
      </c>
      <c r="I23" s="62" t="s">
        <v>52</v>
      </c>
      <c r="J23" s="3" t="s">
        <v>53</v>
      </c>
      <c r="K23" s="3"/>
    </row>
    <row r="24" spans="1:21" x14ac:dyDescent="0.3">
      <c r="A24" s="15">
        <v>1</v>
      </c>
      <c r="B24" s="15" t="s">
        <v>10</v>
      </c>
      <c r="C24" s="20">
        <f>C16</f>
        <v>3.3058900000000001E-3</v>
      </c>
      <c r="J24" s="1">
        <v>0.02</v>
      </c>
      <c r="K24" s="1">
        <v>0.05</v>
      </c>
    </row>
    <row r="25" spans="1:21" x14ac:dyDescent="0.3">
      <c r="A25" s="15">
        <v>2</v>
      </c>
      <c r="B25" s="15" t="s">
        <v>11</v>
      </c>
      <c r="C25" s="16">
        <v>140000</v>
      </c>
      <c r="H25" t="s">
        <v>12</v>
      </c>
      <c r="I25">
        <v>6000</v>
      </c>
    </row>
    <row r="26" spans="1:21" x14ac:dyDescent="0.3">
      <c r="A26" s="15">
        <v>3</v>
      </c>
      <c r="B26" s="15" t="s">
        <v>34</v>
      </c>
      <c r="C26" s="33">
        <f>FV(C24,300,,140000)</f>
        <v>-376822.28749206557</v>
      </c>
      <c r="H26" t="s">
        <v>13</v>
      </c>
    </row>
    <row r="27" spans="1:21" x14ac:dyDescent="0.3">
      <c r="A27" s="15">
        <v>4</v>
      </c>
      <c r="B27" s="15" t="s">
        <v>35</v>
      </c>
      <c r="C27" s="33">
        <v>236822.3</v>
      </c>
      <c r="H27" t="s">
        <v>14</v>
      </c>
    </row>
    <row r="28" spans="1:21" x14ac:dyDescent="0.3">
      <c r="A28" s="15"/>
      <c r="B28" s="15" t="s">
        <v>27</v>
      </c>
      <c r="C28" s="34">
        <f>PMT(C24,300,,C27)</f>
        <v>-462.82462444440228</v>
      </c>
      <c r="H28" t="s">
        <v>15</v>
      </c>
    </row>
    <row r="29" spans="1:21" x14ac:dyDescent="0.3">
      <c r="H29" t="s">
        <v>16</v>
      </c>
    </row>
    <row r="30" spans="1:21" x14ac:dyDescent="0.3">
      <c r="A30" t="s">
        <v>37</v>
      </c>
      <c r="B30" s="35" t="s">
        <v>36</v>
      </c>
      <c r="C30" s="36"/>
      <c r="D30" s="2"/>
      <c r="H30" t="s">
        <v>17</v>
      </c>
    </row>
    <row r="31" spans="1:21" ht="45.6" customHeight="1" x14ac:dyDescent="0.3">
      <c r="B31" s="36"/>
      <c r="C31" s="36"/>
      <c r="D31" s="2"/>
      <c r="E31" s="3"/>
      <c r="F31" s="3"/>
      <c r="G31" s="24"/>
      <c r="U31" s="54"/>
    </row>
    <row r="32" spans="1:21" s="14" customFormat="1" ht="12.6" customHeight="1" x14ac:dyDescent="0.3">
      <c r="A32" s="39"/>
      <c r="B32" s="40" t="s">
        <v>38</v>
      </c>
      <c r="C32" s="43"/>
      <c r="D32" s="37"/>
      <c r="E32" s="3"/>
      <c r="F32" s="3"/>
      <c r="G32" s="24"/>
      <c r="H32" t="s">
        <v>18</v>
      </c>
      <c r="K32" s="55"/>
      <c r="L32" s="55"/>
      <c r="M32" s="55"/>
      <c r="N32" s="55"/>
      <c r="O32" s="56"/>
      <c r="P32" s="56"/>
      <c r="Q32" s="56"/>
      <c r="R32" s="56"/>
      <c r="S32" s="56"/>
      <c r="T32" s="56"/>
      <c r="U32" s="56"/>
    </row>
    <row r="33" spans="1:8" x14ac:dyDescent="0.3">
      <c r="A33" s="39">
        <v>1</v>
      </c>
      <c r="B33" s="39" t="s">
        <v>39</v>
      </c>
      <c r="C33" s="44">
        <f>C17</f>
        <v>-2524.8968823454256</v>
      </c>
      <c r="E33" s="3"/>
      <c r="F33" s="3"/>
      <c r="G33" s="24"/>
      <c r="H33" s="24"/>
    </row>
    <row r="34" spans="1:8" x14ac:dyDescent="0.3">
      <c r="A34" s="39">
        <v>2</v>
      </c>
      <c r="B34" s="39" t="s">
        <v>20</v>
      </c>
      <c r="C34" s="45">
        <v>-1050</v>
      </c>
    </row>
    <row r="35" spans="1:8" x14ac:dyDescent="0.3">
      <c r="A35" s="39">
        <v>3</v>
      </c>
      <c r="B35" s="39" t="s">
        <v>40</v>
      </c>
      <c r="C35" s="45">
        <v>-300</v>
      </c>
    </row>
    <row r="36" spans="1:8" x14ac:dyDescent="0.3">
      <c r="A36" s="39">
        <v>4</v>
      </c>
      <c r="B36" s="39" t="s">
        <v>41</v>
      </c>
      <c r="C36" s="45">
        <f>-600/12</f>
        <v>-50</v>
      </c>
    </row>
    <row r="37" spans="1:8" x14ac:dyDescent="0.3">
      <c r="A37" s="39"/>
      <c r="B37" s="39" t="s">
        <v>21</v>
      </c>
      <c r="C37" s="41">
        <f>SUM(C33:C36)</f>
        <v>-3924.8968823454256</v>
      </c>
    </row>
    <row r="39" spans="1:8" x14ac:dyDescent="0.3">
      <c r="A39" s="42"/>
      <c r="B39" s="42" t="s">
        <v>42</v>
      </c>
      <c r="C39" s="42"/>
    </row>
    <row r="40" spans="1:8" x14ac:dyDescent="0.3">
      <c r="A40" s="42">
        <v>1</v>
      </c>
      <c r="B40" s="42" t="s">
        <v>22</v>
      </c>
      <c r="C40" s="46">
        <v>-3000</v>
      </c>
    </row>
    <row r="41" spans="1:8" x14ac:dyDescent="0.3">
      <c r="A41" s="42">
        <v>2</v>
      </c>
      <c r="B41" s="42" t="s">
        <v>19</v>
      </c>
      <c r="C41" s="47">
        <f>-C28</f>
        <v>462.82462444440228</v>
      </c>
    </row>
    <row r="42" spans="1:8" x14ac:dyDescent="0.3">
      <c r="A42" s="42"/>
      <c r="B42" s="42" t="s">
        <v>43</v>
      </c>
      <c r="C42" s="42">
        <f>SUM(C40:C41)</f>
        <v>-2537.1753755555978</v>
      </c>
    </row>
    <row r="44" spans="1:8" x14ac:dyDescent="0.3">
      <c r="B44" s="15" t="s">
        <v>23</v>
      </c>
      <c r="C44" s="15" t="s">
        <v>44</v>
      </c>
    </row>
    <row r="45" spans="1:8" x14ac:dyDescent="0.3">
      <c r="B45" s="15"/>
      <c r="C45" s="19">
        <f>C37-C42</f>
        <v>-1387.7215067898278</v>
      </c>
    </row>
    <row r="51" spans="2:4" x14ac:dyDescent="0.3">
      <c r="B51" s="6"/>
      <c r="C51" s="6"/>
      <c r="D51" s="6"/>
    </row>
    <row r="52" spans="2:4" x14ac:dyDescent="0.3">
      <c r="B52" s="6"/>
      <c r="C52" s="6"/>
      <c r="D52" s="6"/>
    </row>
  </sheetData>
  <mergeCells count="11">
    <mergeCell ref="H20:I22"/>
    <mergeCell ref="J23:K23"/>
    <mergeCell ref="B20:D22"/>
    <mergeCell ref="B30:C31"/>
    <mergeCell ref="A20:A22"/>
    <mergeCell ref="E31:F33"/>
    <mergeCell ref="G1:I1"/>
    <mergeCell ref="B1:D1"/>
    <mergeCell ref="H8:H9"/>
    <mergeCell ref="I8:I9"/>
    <mergeCell ref="B11:D1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 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Azad Singh</cp:lastModifiedBy>
  <dcterms:created xsi:type="dcterms:W3CDTF">2023-09-24T18:26:59Z</dcterms:created>
  <dcterms:modified xsi:type="dcterms:W3CDTF">2023-09-25T06:09:52Z</dcterms:modified>
</cp:coreProperties>
</file>