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<sst xmlns="http://schemas.openxmlformats.org/spreadsheetml/2006/main" count="659" uniqueCount="325">
  <si>
    <t>SL</t>
  </si>
  <si>
    <t>Date</t>
  </si>
  <si>
    <t>Student Name</t>
  </si>
  <si>
    <t>Course</t>
  </si>
  <si>
    <t>Language</t>
  </si>
  <si>
    <t>Timing Slot</t>
  </si>
  <si>
    <t>Mode</t>
  </si>
  <si>
    <t>Student Name with Language</t>
  </si>
  <si>
    <t>Day+Month
(Use "Left" funtion)</t>
  </si>
  <si>
    <t>Month
(Use "Right" funtion)</t>
  </si>
  <si>
    <t>SST- Slot Start Timing
(Use "left" function)</t>
  </si>
  <si>
    <t>Batch
Use '&amp;' and 'left' function</t>
  </si>
  <si>
    <t>Unique id
([SL]+[Month]+[SST])</t>
  </si>
  <si>
    <t>ID card details
Use the following words- Name,Course, Language, Slot, Mode, Enrolled on,  th and August</t>
  </si>
  <si>
    <t>13/08/2023</t>
  </si>
  <si>
    <t>John Smith</t>
  </si>
  <si>
    <t>Excel</t>
  </si>
  <si>
    <t>English</t>
  </si>
  <si>
    <t>12:00-14:00</t>
  </si>
  <si>
    <t>Online</t>
  </si>
  <si>
    <t>John Smith, English</t>
  </si>
  <si>
    <t>13/08</t>
  </si>
  <si>
    <t>08</t>
  </si>
  <si>
    <t>12</t>
  </si>
  <si>
    <t>Online-Eng-Excel</t>
  </si>
  <si>
    <t>10812</t>
  </si>
  <si>
    <t>Name- John Smith Course- Excel Language- English Slot- 12:00-14:00 Mode- Online Enrolled on- 13th August</t>
  </si>
  <si>
    <t>14/08/2023</t>
  </si>
  <si>
    <t>Emily Johnson</t>
  </si>
  <si>
    <t>PPT</t>
  </si>
  <si>
    <t>14:00-16:00</t>
  </si>
  <si>
    <t>Offline</t>
  </si>
  <si>
    <t>15/08/2023</t>
  </si>
  <si>
    <t>Michael Brown</t>
  </si>
  <si>
    <t>BI</t>
  </si>
  <si>
    <t>Hindi</t>
  </si>
  <si>
    <t>16:00-18:00</t>
  </si>
  <si>
    <t>16/08/2023</t>
  </si>
  <si>
    <t>Sarah Davis</t>
  </si>
  <si>
    <t>Word</t>
  </si>
  <si>
    <t>Tamil</t>
  </si>
  <si>
    <t>10:00-12:00</t>
  </si>
  <si>
    <t>17/08/2023</t>
  </si>
  <si>
    <t>David Wilson</t>
  </si>
  <si>
    <t>Bengali</t>
  </si>
  <si>
    <t>18/08/2023</t>
  </si>
  <si>
    <t>Jessica Lee</t>
  </si>
  <si>
    <t>19/08/2023</t>
  </si>
  <si>
    <t>Daniel Clark</t>
  </si>
  <si>
    <t>20/08/2023</t>
  </si>
  <si>
    <t>Olivia White</t>
  </si>
  <si>
    <t>21/08/2023</t>
  </si>
  <si>
    <t>William Hall</t>
  </si>
  <si>
    <t>Ava Adams</t>
  </si>
  <si>
    <t>James Miller</t>
  </si>
  <si>
    <t>Sophia Young</t>
  </si>
  <si>
    <t>Benjamin King</t>
  </si>
  <si>
    <t>Mia Taylor</t>
  </si>
  <si>
    <t>Ethan Harris</t>
  </si>
  <si>
    <t>Chloe Martinez</t>
  </si>
  <si>
    <t>Alexander Lee</t>
  </si>
  <si>
    <t>Emma Lewis</t>
  </si>
  <si>
    <t>Jacob Wright</t>
  </si>
  <si>
    <t>Grace Brown</t>
  </si>
  <si>
    <t>Samuel Turner</t>
  </si>
  <si>
    <t>22/08/2023</t>
  </si>
  <si>
    <t>Lily Green</t>
  </si>
  <si>
    <t>23/08/2023</t>
  </si>
  <si>
    <t>Christopher Cox</t>
  </si>
  <si>
    <t>24/08/2023</t>
  </si>
  <si>
    <t>Sophia Adams</t>
  </si>
  <si>
    <t>25/08/2023</t>
  </si>
  <si>
    <t>Daniel Young</t>
  </si>
  <si>
    <t>26/08/2023</t>
  </si>
  <si>
    <t>Ava Walker</t>
  </si>
  <si>
    <t>27/08/2023</t>
  </si>
  <si>
    <t>Benjamin White</t>
  </si>
  <si>
    <t>28/08/2023</t>
  </si>
  <si>
    <t>Mia Johnson</t>
  </si>
  <si>
    <t>29/08/2023</t>
  </si>
  <si>
    <t>William Smith</t>
  </si>
  <si>
    <t>30/08/2023</t>
  </si>
  <si>
    <t>Emily Harris</t>
  </si>
  <si>
    <t>31/08/2023</t>
  </si>
  <si>
    <t>James Wilson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</si>
  <si>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</si>
  <si>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r>
      <rPr>
        <rFont val="Arial"/>
        <b/>
        <color theme="1"/>
      </rPr>
      <t xml:space="preserve">Note: 
1. </t>
    </r>
    <r>
      <rPr>
        <rFont val="Arial"/>
        <b val="0"/>
        <color theme="1"/>
      </rPr>
      <t xml:space="preserve">Please check the first row carefully which has the sample answer. Your answer should match the formating of the first row. 
</t>
    </r>
    <r>
      <rPr>
        <rFont val="Arial"/>
        <b/>
        <color theme="1"/>
      </rPr>
      <t>2.</t>
    </r>
    <r>
      <rPr>
        <rFont val="Arial"/>
        <b val="0"/>
        <color theme="1"/>
      </rPr>
      <t xml:space="preserve"> Length of the letters are uniform in whole list except the length of letters of brand name.</t>
    </r>
  </si>
  <si>
    <t>List of Sportswear Products [LSP]</t>
  </si>
  <si>
    <t>UPPER
[LSP]</t>
  </si>
  <si>
    <t>LOWER
[LSP]</t>
  </si>
  <si>
    <t>PROPER
[LSP]</t>
  </si>
  <si>
    <t>Right1
To retrieve - "high-quality Black SPORTS shoes for active LIFESTYLES"</t>
  </si>
  <si>
    <t>Brand Name
Use substitute function</t>
  </si>
  <si>
    <t>Right2
To retrieve - " Black Sports Shoes For Active Lifestyles"</t>
  </si>
  <si>
    <t>Color
Left1</t>
  </si>
  <si>
    <t>Substitute1
To retrieve -  "Sports Shoes For Active Lifestyles"</t>
  </si>
  <si>
    <t>Left2</t>
  </si>
  <si>
    <t>Trim1</t>
  </si>
  <si>
    <t>Substitute2
To retrieve - "Shoes For Active Lifestyles"</t>
  </si>
  <si>
    <t>Left3</t>
  </si>
  <si>
    <t>Trim2
[Left3]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</si>
  <si>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</si>
  <si>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</si>
  <si>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</si>
  <si>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Nike High-Quality Black Sports Shoes For Active Lifestyles</t>
  </si>
  <si>
    <t>high-quality Black SPORTS shoes for active LIFESTYLES</t>
  </si>
  <si>
    <t xml:space="preserve">Nike </t>
  </si>
  <si>
    <t xml:space="preserve"> Black Sports Shoes For Active Lifestyles</t>
  </si>
  <si>
    <t xml:space="preserve"> Black</t>
  </si>
  <si>
    <t xml:space="preserve"> Sports Shoes For Active Lifestyles</t>
  </si>
  <si>
    <t xml:space="preserve"> Sports</t>
  </si>
  <si>
    <t>Sports</t>
  </si>
  <si>
    <t xml:space="preserve"> Shoes For Active Lifestyles</t>
  </si>
  <si>
    <t xml:space="preserve"> Shoes </t>
  </si>
  <si>
    <t>Shoes</t>
  </si>
  <si>
    <t>Nike high-quality Green SPORTS shoes for active LIFESTYLES</t>
  </si>
  <si>
    <t>Adidas high-quality Black SPORTS shoes for active LIFESTYLES</t>
  </si>
  <si>
    <t>Puma high-quality White SPORTS shoes for active LIFESTYLES</t>
  </si>
  <si>
    <t>Reebok high-quality Brown SPORTS shoes for active LIFESTYLES</t>
  </si>
  <si>
    <t>Skechers high-quality Olive SPORTS shoes for active LIFESTYLES</t>
  </si>
  <si>
    <t>Vans high-quality Coral SPORTS shoes for active LIFESTYLES</t>
  </si>
  <si>
    <t>Jordan high-quality Olive SPORTS shoes for active LIFESTYLES</t>
  </si>
  <si>
    <t>Timberland high-quality Beige SPORTS shoes for active LIFESTYLES</t>
  </si>
  <si>
    <t>Columbia high-quality Khaki SPORTS shoes for active LIFESTYLES</t>
  </si>
  <si>
    <t>ECCO high-quality Lemon SPORTS shoes for active LIFESTYLES</t>
  </si>
  <si>
    <t>Vionic high-quality Lilac SPORTS shoes for active LIFESTYLES</t>
  </si>
  <si>
    <t>K-Swiss high-quality Coral SPORTS shoes for active LIFESTYLES</t>
  </si>
  <si>
    <t>Altra high-quality Beige SPORTS shoes for active LIFESTYLES</t>
  </si>
  <si>
    <t>Saucony high-quality Coral SPORTS shoes for active LIFESTYLES</t>
  </si>
  <si>
    <t>Clarks high-quality Ivory SPORTS shoes for active LIFESTYLES</t>
  </si>
  <si>
    <t>Merrell high-quality Coral SPORTS shoes for active LIFESTYLES</t>
  </si>
  <si>
    <t>Vionic high-quality Coral SPORTS shoes for active LIFESTYLES</t>
  </si>
  <si>
    <t>Teva high-quality Coral SPORTS shoes for active LIFESTYLES</t>
  </si>
  <si>
    <t>ECCO high-quality Coral SPORTS shoes for active LIFESTYLES</t>
  </si>
  <si>
    <t>SKECHERS high-quality Coral SPORTS shoes for active LIFESTYLES</t>
  </si>
  <si>
    <t>Chaco high-quality Coral SPORTS shoes for active LIFESTYLES</t>
  </si>
  <si>
    <t>Asolo high-quality Coral SPORTS shoes for active LIFESTYLES</t>
  </si>
  <si>
    <t>Sperry high-quality Coral SPORTS shoes for active LIFESTYLES</t>
  </si>
  <si>
    <t>OluKai high-quality Coral SPORTS shoes for active LIFESTYLES</t>
  </si>
  <si>
    <t>Dansko high-quality Coral SPORTS shoes for active LIFESTYLES</t>
  </si>
  <si>
    <t>Crocs high-quality Coral SPORTS shoes for active LIFESTYLES</t>
  </si>
  <si>
    <t>Converse high-quality Coral SPORTS shoes for active LIFESTYLES</t>
  </si>
  <si>
    <t>Keen high-quality Coral SPORTS shoes for active LIFESTYLES</t>
  </si>
  <si>
    <t>Brooks high-quality Coral SPORTS shoes for active LIFESTYLES</t>
  </si>
  <si>
    <t>Adidas high-quality Coral SPORTS shoes for active LIFESTYLES</t>
  </si>
  <si>
    <t>Puma high-quality Coral SPORTS shoes for active LIFESTYLES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</si>
  <si>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</si>
  <si>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First Name</t>
  </si>
  <si>
    <t>Last Name</t>
  </si>
  <si>
    <t>Age</t>
  </si>
  <si>
    <t>Gender</t>
  </si>
  <si>
    <t>Size</t>
  </si>
  <si>
    <t>Location</t>
  </si>
  <si>
    <t>Favorite Color</t>
  </si>
  <si>
    <t>Shoe Size</t>
  </si>
  <si>
    <t>Brand Preference</t>
  </si>
  <si>
    <t>Left 
[Gender]</t>
  </si>
  <si>
    <t>Left 
[Size]</t>
  </si>
  <si>
    <t>Initials</t>
  </si>
  <si>
    <t>First 2</t>
  </si>
  <si>
    <t>First+Char</t>
  </si>
  <si>
    <t>Brand website</t>
  </si>
  <si>
    <t>Brand and Shoe size</t>
  </si>
  <si>
    <t>Full Name</t>
  </si>
  <si>
    <t>Location and Age</t>
  </si>
  <si>
    <t>Sarah</t>
  </si>
  <si>
    <t>Johnson</t>
  </si>
  <si>
    <t>Female</t>
  </si>
  <si>
    <t>Medium</t>
  </si>
  <si>
    <t>New York</t>
  </si>
  <si>
    <t>Blue</t>
  </si>
  <si>
    <t>Nike</t>
  </si>
  <si>
    <t>F</t>
  </si>
  <si>
    <t>M</t>
  </si>
  <si>
    <t>SJ</t>
  </si>
  <si>
    <t>Sa</t>
  </si>
  <si>
    <t>SarahJ</t>
  </si>
  <si>
    <t>Nike.com</t>
  </si>
  <si>
    <t>Nike, 7.5</t>
  </si>
  <si>
    <t>Sarah Johnson</t>
  </si>
  <si>
    <t>New York, 28</t>
  </si>
  <si>
    <t>Michael</t>
  </si>
  <si>
    <t>Smith</t>
  </si>
  <si>
    <t>Male</t>
  </si>
  <si>
    <t>Small</t>
  </si>
  <si>
    <t>Los Angeles</t>
  </si>
  <si>
    <t>Red</t>
  </si>
  <si>
    <t>Adidas</t>
  </si>
  <si>
    <t>Emily</t>
  </si>
  <si>
    <t>Brown</t>
  </si>
  <si>
    <t>Large</t>
  </si>
  <si>
    <t>Chicago</t>
  </si>
  <si>
    <t>Green</t>
  </si>
  <si>
    <t>Puma</t>
  </si>
  <si>
    <t>James</t>
  </si>
  <si>
    <t>Williams</t>
  </si>
  <si>
    <t>Miami</t>
  </si>
  <si>
    <t>Olivia</t>
  </si>
  <si>
    <t>Davis</t>
  </si>
  <si>
    <t>San Francisco</t>
  </si>
  <si>
    <t>Purple</t>
  </si>
  <si>
    <t>Asics</t>
  </si>
  <si>
    <t>Benjamin</t>
  </si>
  <si>
    <t>Garcia</t>
  </si>
  <si>
    <t>Dallas</t>
  </si>
  <si>
    <t>Black</t>
  </si>
  <si>
    <t>Reebok</t>
  </si>
  <si>
    <t>Ava</t>
  </si>
  <si>
    <t>Rodriguez</t>
  </si>
  <si>
    <t>Houston</t>
  </si>
  <si>
    <t>Pink</t>
  </si>
  <si>
    <t>Birkenstock</t>
  </si>
  <si>
    <t>Ethan</t>
  </si>
  <si>
    <t>Martinez</t>
  </si>
  <si>
    <t>Atlanta</t>
  </si>
  <si>
    <t>White</t>
  </si>
  <si>
    <t>Mia</t>
  </si>
  <si>
    <t>Hernandez</t>
  </si>
  <si>
    <t>Boston</t>
  </si>
  <si>
    <t>Jacob</t>
  </si>
  <si>
    <t>Miller</t>
  </si>
  <si>
    <t>Seattle</t>
  </si>
  <si>
    <t>Jessica</t>
  </si>
  <si>
    <t>Lee</t>
  </si>
  <si>
    <t xml:space="preserve">Daniel </t>
  </si>
  <si>
    <t>Clark</t>
  </si>
  <si>
    <t xml:space="preserve">Olivia </t>
  </si>
  <si>
    <t xml:space="preserve">William </t>
  </si>
  <si>
    <t>Hall</t>
  </si>
  <si>
    <t xml:space="preserve">Ava </t>
  </si>
  <si>
    <t>Adams</t>
  </si>
  <si>
    <t xml:space="preserve">James 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</si>
  <si>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</si>
  <si>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Details</t>
  </si>
  <si>
    <t>Len1
[Details]</t>
  </si>
  <si>
    <t>Len2 
(Len of- "high-quality color SPORTS shoes for active LIFESTYLES")</t>
  </si>
  <si>
    <t>Len3 
(Len of- "high-quality")</t>
  </si>
  <si>
    <t>Len4 
(Len of - "SPORTS shoes for active LIFESTYLES")</t>
  </si>
  <si>
    <t>Len5 
(Len of - "for active LIFESTYLES")</t>
  </si>
  <si>
    <t>Difference1 
[Column B-C]</t>
  </si>
  <si>
    <t>Difference2
[Column C-E]</t>
  </si>
  <si>
    <t>Difference3
[Column E-D]</t>
  </si>
  <si>
    <t>Brand Name
Using "Left" function</t>
  </si>
  <si>
    <t>Right1
To retrieve -"high-quality Black SPORTS shoes for active LIFESTYLES"</t>
  </si>
  <si>
    <t xml:space="preserve">Left1
To retrieve - "high-quality Black" </t>
  </si>
  <si>
    <t>Left2
To retrieve -high-quality</t>
  </si>
  <si>
    <t>Color
Use substitute function</t>
  </si>
  <si>
    <t>Right2
To retrieve - SPORTS shoes for active LIFESTYLES</t>
  </si>
  <si>
    <t>Right3
To retrieve - " for active LIFESTYLES"</t>
  </si>
  <si>
    <t>Substitute2</t>
  </si>
  <si>
    <t>Short detail
Brand+color+Substitute2</t>
  </si>
  <si>
    <t>Proper
[Short detail]</t>
  </si>
  <si>
    <t>Trim 
[Proper]</t>
  </si>
  <si>
    <t xml:space="preserve">high-quality Black </t>
  </si>
  <si>
    <t>high-quality</t>
  </si>
  <si>
    <t xml:space="preserve"> Black </t>
  </si>
  <si>
    <t>SPORTS shoes for active LIFESTYLES</t>
  </si>
  <si>
    <t xml:space="preserve"> for active LIFESTYLES</t>
  </si>
  <si>
    <t>SPORTS shoes</t>
  </si>
  <si>
    <t>Nike   Black  SPORTS shoes</t>
  </si>
  <si>
    <t>Nike   Black  Sports Shoes</t>
  </si>
  <si>
    <t>Nike Black Sports Shoes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</si>
  <si>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</si>
  <si>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Product</t>
  </si>
  <si>
    <t>Category</t>
  </si>
  <si>
    <t>Price (Rs.)</t>
  </si>
  <si>
    <t>len1 [Price]</t>
  </si>
  <si>
    <t>len2 (Rs.)</t>
  </si>
  <si>
    <t>Difference</t>
  </si>
  <si>
    <t>Rupees</t>
  </si>
  <si>
    <t>Trim
[Rupees]</t>
  </si>
  <si>
    <t>Substitute</t>
  </si>
  <si>
    <t>Check</t>
  </si>
  <si>
    <t>Smartphone</t>
  </si>
  <si>
    <t>Electronics</t>
  </si>
  <si>
    <t>Rs. 699</t>
  </si>
  <si>
    <t>Laptop</t>
  </si>
  <si>
    <t>Rs. 1299</t>
  </si>
  <si>
    <t>Sneakers</t>
  </si>
  <si>
    <t>Footwear</t>
  </si>
  <si>
    <t>Rs. 99</t>
  </si>
  <si>
    <t>T-shirt</t>
  </si>
  <si>
    <t>Apparel</t>
  </si>
  <si>
    <t>Rs. 25</t>
  </si>
  <si>
    <t>Watch</t>
  </si>
  <si>
    <t>Accessories</t>
  </si>
  <si>
    <t>Rs. 199</t>
  </si>
  <si>
    <t>Sunglasses</t>
  </si>
  <si>
    <t>Rs. 150</t>
  </si>
  <si>
    <t>Book</t>
  </si>
  <si>
    <t>Books</t>
  </si>
  <si>
    <t>Rs. 15</t>
  </si>
  <si>
    <t>Headphones</t>
  </si>
  <si>
    <t>Rs. 149</t>
  </si>
  <si>
    <t>Backpack</t>
  </si>
  <si>
    <t>Rs. 45</t>
  </si>
  <si>
    <t>Running Shoes</t>
  </si>
  <si>
    <t>Rs. 79</t>
  </si>
  <si>
    <t>Rs. 120</t>
  </si>
  <si>
    <t>Jacket</t>
  </si>
  <si>
    <t>Rs. 75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</si>
  <si>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</si>
  <si>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Cleaned</t>
  </si>
  <si>
    <t>len1 [Cleaned]</t>
  </si>
  <si>
    <t>len2 ["rs."]</t>
  </si>
  <si>
    <t>Price1</t>
  </si>
  <si>
    <t>Proper [Cleaned]</t>
  </si>
  <si>
    <t xml:space="preserve">  rs.   699</t>
  </si>
  <si>
    <t>rs.699</t>
  </si>
  <si>
    <t>699</t>
  </si>
  <si>
    <t>Rs.699</t>
  </si>
  <si>
    <t>rs. 1299</t>
  </si>
  <si>
    <t xml:space="preserve">   Rs. 25</t>
  </si>
  <si>
    <t>rs. 199</t>
  </si>
  <si>
    <t>rs. 149</t>
  </si>
  <si>
    <t>Rs. 1990</t>
  </si>
  <si>
    <t>Rs. 1500</t>
  </si>
  <si>
    <t xml:space="preserve"> Rs. 150</t>
  </si>
  <si>
    <t>Rs. 1490</t>
  </si>
  <si>
    <t>Rs. 450</t>
  </si>
  <si>
    <t>Rs. 790</t>
  </si>
  <si>
    <t xml:space="preserve">   Rs. 1200</t>
  </si>
  <si>
    <t>Rs.   1990</t>
  </si>
  <si>
    <t>Rs.  1500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</si>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</sst>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FFFFFF"/>
      <name val="Arial"/>
    </font>
    <font>
      <color theme="1"/>
      <name val="Arial"/>
      <scheme val="minor"/>
    </font>
    <font>
      <sz val="9.0"/>
      <color rgb="FF008000"/>
      <name val="&quot;Google Sans Mono&quot;"/>
    </font>
    <font>
      <color theme="1"/>
      <name val="Arial"/>
    </font>
    <font>
      <color rgb="FFFFFFFF"/>
      <name val="Arial"/>
      <scheme val="minor"/>
    </font>
    <font>
      <sz val="11.0"/>
      <color theme="1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rgb="FFFFFFFF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Font="1"/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wrapText="0"/>
    </xf>
    <xf borderId="0" fillId="5" fontId="7" numFmtId="0" xfId="0" applyFill="1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vertical="bottom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3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0" fontId="13" numFmtId="0" xfId="0" applyFont="1"/>
    <xf borderId="0" fillId="3" fontId="3" numFmtId="0" xfId="0" applyAlignment="1" applyFont="1">
      <alignment horizontal="left" readingOrder="0"/>
    </xf>
    <xf borderId="0" fillId="2" fontId="1" numFmtId="0" xfId="0" applyAlignment="1" applyFont="1">
      <alignment readingOrder="0" shrinkToFit="0" vertical="bottom" wrapText="1"/>
    </xf>
    <xf borderId="0" fillId="2" fontId="1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2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ike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3" max="3" width="18.88"/>
    <col customWidth="1" min="8" max="8" width="27.38"/>
    <col customWidth="1" min="9" max="9" width="17.13"/>
    <col customWidth="1" min="10" max="10" width="18.13"/>
    <col customWidth="1" min="11" max="11" width="18.88"/>
    <col customWidth="1" min="12" max="12" width="21.25"/>
    <col customWidth="1" min="13" max="13" width="19.25"/>
    <col customWidth="1" min="14" max="14" width="8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33.0" customHeight="1">
      <c r="A2" s="3">
        <v>1.0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4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  <c r="N2" s="5" t="s">
        <v>26</v>
      </c>
      <c r="O2" s="6"/>
    </row>
    <row r="3" ht="18.0" customHeight="1">
      <c r="A3" s="3">
        <v>2.0</v>
      </c>
      <c r="B3" s="3" t="s">
        <v>27</v>
      </c>
      <c r="C3" s="3" t="s">
        <v>28</v>
      </c>
      <c r="D3" s="3" t="s">
        <v>29</v>
      </c>
      <c r="E3" s="3" t="s">
        <v>17</v>
      </c>
      <c r="F3" s="3" t="s">
        <v>30</v>
      </c>
      <c r="G3" s="3" t="s">
        <v>31</v>
      </c>
      <c r="H3" s="4" t="str">
        <f t="shared" ref="H3:H32" si="1">C3&amp;","&amp;E3</f>
        <v>Emily Johnson,English</v>
      </c>
      <c r="I3" s="4" t="str">
        <f t="shared" ref="I3:I32" si="2">left(B3,5)</f>
        <v>14/08</v>
      </c>
      <c r="J3" s="4" t="str">
        <f t="shared" ref="J3:J32" si="3">right(I3,2)</f>
        <v>08</v>
      </c>
      <c r="K3" s="4" t="str">
        <f t="shared" ref="K3:K32" si="4">left(F3,2)</f>
        <v>14</v>
      </c>
      <c r="L3" s="4" t="str">
        <f t="shared" ref="L3:L32" si="5">G3&amp;"-"&amp;left(E3,3)&amp;"-"&amp;D3</f>
        <v>Offline-Eng-PPT</v>
      </c>
      <c r="M3" s="4" t="str">
        <f t="shared" ref="M3:M32" si="6">A3&amp;J3&amp;K3</f>
        <v>20814</v>
      </c>
      <c r="N3" s="7" t="str">
        <f t="shared" ref="N3:N32" si="7">"Name- "&amp;C3&amp;" course- "&amp;D3&amp; " Language- "&amp;E3&amp;" Slot- "&amp;F3&amp;" Mode- "&amp;G3&amp;" Enrolled on- "&amp;left(B3,2)&amp;"th August"</f>
        <v>Name- Emily Johnson course- PPT Language- English Slot- 14:00-16:00 Mode- Offline Enrolled on- 14th August</v>
      </c>
      <c r="S3" s="7"/>
    </row>
    <row r="4">
      <c r="A4" s="3">
        <v>3.0</v>
      </c>
      <c r="B4" s="3" t="s">
        <v>32</v>
      </c>
      <c r="C4" s="3" t="s">
        <v>33</v>
      </c>
      <c r="D4" s="3" t="s">
        <v>34</v>
      </c>
      <c r="E4" s="3" t="s">
        <v>35</v>
      </c>
      <c r="F4" s="3" t="s">
        <v>36</v>
      </c>
      <c r="G4" s="3" t="s">
        <v>19</v>
      </c>
      <c r="H4" s="4" t="str">
        <f t="shared" si="1"/>
        <v>Michael Brown,Hindi</v>
      </c>
      <c r="I4" s="4" t="str">
        <f t="shared" si="2"/>
        <v>15/08</v>
      </c>
      <c r="J4" s="4" t="str">
        <f t="shared" si="3"/>
        <v>08</v>
      </c>
      <c r="K4" s="4" t="str">
        <f t="shared" si="4"/>
        <v>16</v>
      </c>
      <c r="L4" s="4" t="str">
        <f t="shared" si="5"/>
        <v>Online-Hin-BI</v>
      </c>
      <c r="M4" s="4" t="str">
        <f t="shared" si="6"/>
        <v>30816</v>
      </c>
      <c r="N4" s="7" t="str">
        <f t="shared" si="7"/>
        <v>Name- Michael Brown course- BI Language- Hindi Slot- 16:00-18:00 Mode- Online Enrolled on- 15th August</v>
      </c>
    </row>
    <row r="5">
      <c r="A5" s="3">
        <v>4.0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41</v>
      </c>
      <c r="G5" s="3" t="s">
        <v>31</v>
      </c>
      <c r="H5" s="4" t="str">
        <f t="shared" si="1"/>
        <v>Sarah Davis,Tamil</v>
      </c>
      <c r="I5" s="4" t="str">
        <f t="shared" si="2"/>
        <v>16/08</v>
      </c>
      <c r="J5" s="4" t="str">
        <f t="shared" si="3"/>
        <v>08</v>
      </c>
      <c r="K5" s="4" t="str">
        <f t="shared" si="4"/>
        <v>10</v>
      </c>
      <c r="L5" s="4" t="str">
        <f t="shared" si="5"/>
        <v>Offline-Tam-Word</v>
      </c>
      <c r="M5" s="4" t="str">
        <f t="shared" si="6"/>
        <v>40810</v>
      </c>
      <c r="N5" s="7" t="str">
        <f t="shared" si="7"/>
        <v>Name- Sarah Davis course- Word Language- Tamil Slot- 10:00-12:00 Mode- Offline Enrolled on- 16th August</v>
      </c>
    </row>
    <row r="6">
      <c r="A6" s="3">
        <v>5.0</v>
      </c>
      <c r="B6" s="3" t="s">
        <v>42</v>
      </c>
      <c r="C6" s="3" t="s">
        <v>43</v>
      </c>
      <c r="D6" s="3" t="s">
        <v>16</v>
      </c>
      <c r="E6" s="3" t="s">
        <v>44</v>
      </c>
      <c r="F6" s="3" t="s">
        <v>18</v>
      </c>
      <c r="G6" s="3" t="s">
        <v>19</v>
      </c>
      <c r="H6" s="4" t="str">
        <f t="shared" si="1"/>
        <v>David Wilson,Bengali</v>
      </c>
      <c r="I6" s="4" t="str">
        <f t="shared" si="2"/>
        <v>17/08</v>
      </c>
      <c r="J6" s="4" t="str">
        <f t="shared" si="3"/>
        <v>08</v>
      </c>
      <c r="K6" s="4" t="str">
        <f t="shared" si="4"/>
        <v>12</v>
      </c>
      <c r="L6" s="4" t="str">
        <f t="shared" si="5"/>
        <v>Online-Ben-Excel</v>
      </c>
      <c r="M6" s="4" t="str">
        <f t="shared" si="6"/>
        <v>50812</v>
      </c>
      <c r="N6" s="7" t="str">
        <f t="shared" si="7"/>
        <v>Name- David Wilson course- Excel Language- Bengali Slot- 12:00-14:00 Mode- Online Enrolled on- 17th August</v>
      </c>
    </row>
    <row r="7">
      <c r="A7" s="3">
        <v>6.0</v>
      </c>
      <c r="B7" s="3" t="s">
        <v>45</v>
      </c>
      <c r="C7" s="3" t="s">
        <v>46</v>
      </c>
      <c r="D7" s="3" t="s">
        <v>29</v>
      </c>
      <c r="E7" s="3" t="s">
        <v>17</v>
      </c>
      <c r="F7" s="3" t="s">
        <v>30</v>
      </c>
      <c r="G7" s="3" t="s">
        <v>31</v>
      </c>
      <c r="H7" s="4" t="str">
        <f t="shared" si="1"/>
        <v>Jessica Lee,English</v>
      </c>
      <c r="I7" s="4" t="str">
        <f t="shared" si="2"/>
        <v>18/08</v>
      </c>
      <c r="J7" s="4" t="str">
        <f t="shared" si="3"/>
        <v>08</v>
      </c>
      <c r="K7" s="4" t="str">
        <f t="shared" si="4"/>
        <v>14</v>
      </c>
      <c r="L7" s="4" t="str">
        <f t="shared" si="5"/>
        <v>Offline-Eng-PPT</v>
      </c>
      <c r="M7" s="4" t="str">
        <f t="shared" si="6"/>
        <v>60814</v>
      </c>
      <c r="N7" s="7" t="str">
        <f t="shared" si="7"/>
        <v>Name- Jessica Lee course- PPT Language- English Slot- 14:00-16:00 Mode- Offline Enrolled on- 18th August</v>
      </c>
    </row>
    <row r="8">
      <c r="A8" s="3">
        <v>7.0</v>
      </c>
      <c r="B8" s="3" t="s">
        <v>47</v>
      </c>
      <c r="C8" s="3" t="s">
        <v>48</v>
      </c>
      <c r="D8" s="3" t="s">
        <v>34</v>
      </c>
      <c r="E8" s="3" t="s">
        <v>35</v>
      </c>
      <c r="F8" s="3" t="s">
        <v>36</v>
      </c>
      <c r="G8" s="3" t="s">
        <v>19</v>
      </c>
      <c r="H8" s="4" t="str">
        <f t="shared" si="1"/>
        <v>Daniel Clark,Hindi</v>
      </c>
      <c r="I8" s="4" t="str">
        <f t="shared" si="2"/>
        <v>19/08</v>
      </c>
      <c r="J8" s="4" t="str">
        <f t="shared" si="3"/>
        <v>08</v>
      </c>
      <c r="K8" s="4" t="str">
        <f t="shared" si="4"/>
        <v>16</v>
      </c>
      <c r="L8" s="4" t="str">
        <f t="shared" si="5"/>
        <v>Online-Hin-BI</v>
      </c>
      <c r="M8" s="4" t="str">
        <f t="shared" si="6"/>
        <v>70816</v>
      </c>
      <c r="N8" s="7" t="str">
        <f t="shared" si="7"/>
        <v>Name- Daniel Clark course- BI Language- Hindi Slot- 16:00-18:00 Mode- Online Enrolled on- 19th August</v>
      </c>
    </row>
    <row r="9">
      <c r="A9" s="3">
        <v>8.0</v>
      </c>
      <c r="B9" s="3" t="s">
        <v>49</v>
      </c>
      <c r="C9" s="3" t="s">
        <v>50</v>
      </c>
      <c r="D9" s="3" t="s">
        <v>39</v>
      </c>
      <c r="E9" s="3" t="s">
        <v>40</v>
      </c>
      <c r="F9" s="3" t="s">
        <v>41</v>
      </c>
      <c r="G9" s="3" t="s">
        <v>31</v>
      </c>
      <c r="H9" s="4" t="str">
        <f t="shared" si="1"/>
        <v>Olivia White,Tamil</v>
      </c>
      <c r="I9" s="4" t="str">
        <f t="shared" si="2"/>
        <v>20/08</v>
      </c>
      <c r="J9" s="4" t="str">
        <f t="shared" si="3"/>
        <v>08</v>
      </c>
      <c r="K9" s="4" t="str">
        <f t="shared" si="4"/>
        <v>10</v>
      </c>
      <c r="L9" s="4" t="str">
        <f t="shared" si="5"/>
        <v>Offline-Tam-Word</v>
      </c>
      <c r="M9" s="4" t="str">
        <f t="shared" si="6"/>
        <v>80810</v>
      </c>
      <c r="N9" s="7" t="str">
        <f t="shared" si="7"/>
        <v>Name- Olivia White course- Word Language- Tamil Slot- 10:00-12:00 Mode- Offline Enrolled on- 20th August</v>
      </c>
    </row>
    <row r="10">
      <c r="A10" s="3">
        <v>9.0</v>
      </c>
      <c r="B10" s="3" t="s">
        <v>51</v>
      </c>
      <c r="C10" s="3" t="s">
        <v>52</v>
      </c>
      <c r="D10" s="3" t="s">
        <v>16</v>
      </c>
      <c r="E10" s="3" t="s">
        <v>44</v>
      </c>
      <c r="F10" s="3" t="s">
        <v>18</v>
      </c>
      <c r="G10" s="3" t="s">
        <v>19</v>
      </c>
      <c r="H10" s="4" t="str">
        <f t="shared" si="1"/>
        <v>William Hall,Bengali</v>
      </c>
      <c r="I10" s="4" t="str">
        <f t="shared" si="2"/>
        <v>21/08</v>
      </c>
      <c r="J10" s="4" t="str">
        <f t="shared" si="3"/>
        <v>08</v>
      </c>
      <c r="K10" s="4" t="str">
        <f t="shared" si="4"/>
        <v>12</v>
      </c>
      <c r="L10" s="4" t="str">
        <f t="shared" si="5"/>
        <v>Online-Ben-Excel</v>
      </c>
      <c r="M10" s="4" t="str">
        <f t="shared" si="6"/>
        <v>90812</v>
      </c>
      <c r="N10" s="7" t="str">
        <f t="shared" si="7"/>
        <v>Name- William Hall course- Excel Language- Bengali Slot- 12:00-14:00 Mode- Online Enrolled on- 21th August</v>
      </c>
    </row>
    <row r="11">
      <c r="A11" s="3">
        <v>10.0</v>
      </c>
      <c r="B11" s="3" t="s">
        <v>47</v>
      </c>
      <c r="C11" s="3" t="s">
        <v>53</v>
      </c>
      <c r="D11" s="3" t="s">
        <v>29</v>
      </c>
      <c r="E11" s="3" t="s">
        <v>17</v>
      </c>
      <c r="F11" s="3" t="s">
        <v>30</v>
      </c>
      <c r="G11" s="3" t="s">
        <v>31</v>
      </c>
      <c r="H11" s="4" t="str">
        <f t="shared" si="1"/>
        <v>Ava Adams,English</v>
      </c>
      <c r="I11" s="4" t="str">
        <f t="shared" si="2"/>
        <v>19/08</v>
      </c>
      <c r="J11" s="4" t="str">
        <f t="shared" si="3"/>
        <v>08</v>
      </c>
      <c r="K11" s="4" t="str">
        <f t="shared" si="4"/>
        <v>14</v>
      </c>
      <c r="L11" s="4" t="str">
        <f t="shared" si="5"/>
        <v>Offline-Eng-PPT</v>
      </c>
      <c r="M11" s="4" t="str">
        <f t="shared" si="6"/>
        <v>100814</v>
      </c>
      <c r="N11" s="7" t="str">
        <f t="shared" si="7"/>
        <v>Name- Ava Adams course- PPT Language- English Slot- 14:00-16:00 Mode- Offline Enrolled on- 19th August</v>
      </c>
    </row>
    <row r="12">
      <c r="A12" s="3">
        <v>11.0</v>
      </c>
      <c r="B12" s="3" t="s">
        <v>49</v>
      </c>
      <c r="C12" s="3" t="s">
        <v>54</v>
      </c>
      <c r="D12" s="3" t="s">
        <v>34</v>
      </c>
      <c r="E12" s="3" t="s">
        <v>35</v>
      </c>
      <c r="F12" s="3" t="s">
        <v>36</v>
      </c>
      <c r="G12" s="3" t="s">
        <v>19</v>
      </c>
      <c r="H12" s="4" t="str">
        <f t="shared" si="1"/>
        <v>James Miller,Hindi</v>
      </c>
      <c r="I12" s="4" t="str">
        <f t="shared" si="2"/>
        <v>20/08</v>
      </c>
      <c r="J12" s="4" t="str">
        <f t="shared" si="3"/>
        <v>08</v>
      </c>
      <c r="K12" s="4" t="str">
        <f t="shared" si="4"/>
        <v>16</v>
      </c>
      <c r="L12" s="4" t="str">
        <f t="shared" si="5"/>
        <v>Online-Hin-BI</v>
      </c>
      <c r="M12" s="4" t="str">
        <f t="shared" si="6"/>
        <v>110816</v>
      </c>
      <c r="N12" s="7" t="str">
        <f t="shared" si="7"/>
        <v>Name- James Miller course- BI Language- Hindi Slot- 16:00-18:00 Mode- Online Enrolled on- 20th August</v>
      </c>
    </row>
    <row r="13">
      <c r="A13" s="3">
        <v>12.0</v>
      </c>
      <c r="B13" s="3" t="s">
        <v>47</v>
      </c>
      <c r="C13" s="3" t="s">
        <v>55</v>
      </c>
      <c r="D13" s="3" t="s">
        <v>39</v>
      </c>
      <c r="E13" s="3" t="s">
        <v>40</v>
      </c>
      <c r="F13" s="3" t="s">
        <v>41</v>
      </c>
      <c r="G13" s="3" t="s">
        <v>31</v>
      </c>
      <c r="H13" s="4" t="str">
        <f t="shared" si="1"/>
        <v>Sophia Young,Tamil</v>
      </c>
      <c r="I13" s="4" t="str">
        <f t="shared" si="2"/>
        <v>19/08</v>
      </c>
      <c r="J13" s="4" t="str">
        <f t="shared" si="3"/>
        <v>08</v>
      </c>
      <c r="K13" s="4" t="str">
        <f t="shared" si="4"/>
        <v>10</v>
      </c>
      <c r="L13" s="4" t="str">
        <f t="shared" si="5"/>
        <v>Offline-Tam-Word</v>
      </c>
      <c r="M13" s="4" t="str">
        <f t="shared" si="6"/>
        <v>120810</v>
      </c>
      <c r="N13" s="7" t="str">
        <f t="shared" si="7"/>
        <v>Name- Sophia Young course- Word Language- Tamil Slot- 10:00-12:00 Mode- Offline Enrolled on- 19th August</v>
      </c>
    </row>
    <row r="14">
      <c r="A14" s="3">
        <v>13.0</v>
      </c>
      <c r="B14" s="3" t="s">
        <v>49</v>
      </c>
      <c r="C14" s="3" t="s">
        <v>56</v>
      </c>
      <c r="D14" s="3" t="s">
        <v>16</v>
      </c>
      <c r="E14" s="3" t="s">
        <v>44</v>
      </c>
      <c r="F14" s="3" t="s">
        <v>18</v>
      </c>
      <c r="G14" s="3" t="s">
        <v>19</v>
      </c>
      <c r="H14" s="4" t="str">
        <f t="shared" si="1"/>
        <v>Benjamin King,Bengali</v>
      </c>
      <c r="I14" s="4" t="str">
        <f t="shared" si="2"/>
        <v>20/08</v>
      </c>
      <c r="J14" s="4" t="str">
        <f t="shared" si="3"/>
        <v>08</v>
      </c>
      <c r="K14" s="4" t="str">
        <f t="shared" si="4"/>
        <v>12</v>
      </c>
      <c r="L14" s="4" t="str">
        <f t="shared" si="5"/>
        <v>Online-Ben-Excel</v>
      </c>
      <c r="M14" s="4" t="str">
        <f t="shared" si="6"/>
        <v>130812</v>
      </c>
      <c r="N14" s="7" t="str">
        <f t="shared" si="7"/>
        <v>Name- Benjamin King course- Excel Language- Bengali Slot- 12:00-14:00 Mode- Online Enrolled on- 20th August</v>
      </c>
    </row>
    <row r="15">
      <c r="A15" s="3">
        <v>14.0</v>
      </c>
      <c r="B15" s="3" t="s">
        <v>27</v>
      </c>
      <c r="C15" s="3" t="s">
        <v>57</v>
      </c>
      <c r="D15" s="3" t="s">
        <v>29</v>
      </c>
      <c r="E15" s="3" t="s">
        <v>17</v>
      </c>
      <c r="F15" s="3" t="s">
        <v>30</v>
      </c>
      <c r="G15" s="3" t="s">
        <v>31</v>
      </c>
      <c r="H15" s="4" t="str">
        <f t="shared" si="1"/>
        <v>Mia Taylor,English</v>
      </c>
      <c r="I15" s="4" t="str">
        <f t="shared" si="2"/>
        <v>14/08</v>
      </c>
      <c r="J15" s="4" t="str">
        <f t="shared" si="3"/>
        <v>08</v>
      </c>
      <c r="K15" s="4" t="str">
        <f t="shared" si="4"/>
        <v>14</v>
      </c>
      <c r="L15" s="4" t="str">
        <f t="shared" si="5"/>
        <v>Offline-Eng-PPT</v>
      </c>
      <c r="M15" s="4" t="str">
        <f t="shared" si="6"/>
        <v>140814</v>
      </c>
      <c r="N15" s="7" t="str">
        <f t="shared" si="7"/>
        <v>Name- Mia Taylor course- PPT Language- English Slot- 14:00-16:00 Mode- Offline Enrolled on- 14th August</v>
      </c>
    </row>
    <row r="16">
      <c r="A16" s="3">
        <v>15.0</v>
      </c>
      <c r="B16" s="3" t="s">
        <v>32</v>
      </c>
      <c r="C16" s="3" t="s">
        <v>58</v>
      </c>
      <c r="D16" s="3" t="s">
        <v>34</v>
      </c>
      <c r="E16" s="3" t="s">
        <v>35</v>
      </c>
      <c r="F16" s="3" t="s">
        <v>36</v>
      </c>
      <c r="G16" s="3" t="s">
        <v>19</v>
      </c>
      <c r="H16" s="4" t="str">
        <f t="shared" si="1"/>
        <v>Ethan Harris,Hindi</v>
      </c>
      <c r="I16" s="4" t="str">
        <f t="shared" si="2"/>
        <v>15/08</v>
      </c>
      <c r="J16" s="4" t="str">
        <f t="shared" si="3"/>
        <v>08</v>
      </c>
      <c r="K16" s="4" t="str">
        <f t="shared" si="4"/>
        <v>16</v>
      </c>
      <c r="L16" s="4" t="str">
        <f t="shared" si="5"/>
        <v>Online-Hin-BI</v>
      </c>
      <c r="M16" s="4" t="str">
        <f t="shared" si="6"/>
        <v>150816</v>
      </c>
      <c r="N16" s="7" t="str">
        <f t="shared" si="7"/>
        <v>Name- Ethan Harris course- BI Language- Hindi Slot- 16:00-18:00 Mode- Online Enrolled on- 15th August</v>
      </c>
    </row>
    <row r="17">
      <c r="A17" s="3">
        <v>16.0</v>
      </c>
      <c r="B17" s="3" t="s">
        <v>37</v>
      </c>
      <c r="C17" s="3" t="s">
        <v>59</v>
      </c>
      <c r="D17" s="3" t="s">
        <v>39</v>
      </c>
      <c r="E17" s="3" t="s">
        <v>40</v>
      </c>
      <c r="F17" s="3" t="s">
        <v>41</v>
      </c>
      <c r="G17" s="3" t="s">
        <v>31</v>
      </c>
      <c r="H17" s="4" t="str">
        <f t="shared" si="1"/>
        <v>Chloe Martinez,Tamil</v>
      </c>
      <c r="I17" s="4" t="str">
        <f t="shared" si="2"/>
        <v>16/08</v>
      </c>
      <c r="J17" s="4" t="str">
        <f t="shared" si="3"/>
        <v>08</v>
      </c>
      <c r="K17" s="4" t="str">
        <f t="shared" si="4"/>
        <v>10</v>
      </c>
      <c r="L17" s="4" t="str">
        <f t="shared" si="5"/>
        <v>Offline-Tam-Word</v>
      </c>
      <c r="M17" s="4" t="str">
        <f t="shared" si="6"/>
        <v>160810</v>
      </c>
      <c r="N17" s="7" t="str">
        <f t="shared" si="7"/>
        <v>Name- Chloe Martinez course- Word Language- Tamil Slot- 10:00-12:00 Mode- Offline Enrolled on- 16th August</v>
      </c>
    </row>
    <row r="18">
      <c r="A18" s="3">
        <v>17.0</v>
      </c>
      <c r="B18" s="3" t="s">
        <v>42</v>
      </c>
      <c r="C18" s="3" t="s">
        <v>60</v>
      </c>
      <c r="D18" s="3" t="s">
        <v>16</v>
      </c>
      <c r="E18" s="3" t="s">
        <v>44</v>
      </c>
      <c r="F18" s="3" t="s">
        <v>18</v>
      </c>
      <c r="G18" s="3" t="s">
        <v>19</v>
      </c>
      <c r="H18" s="4" t="str">
        <f t="shared" si="1"/>
        <v>Alexander Lee,Bengali</v>
      </c>
      <c r="I18" s="4" t="str">
        <f t="shared" si="2"/>
        <v>17/08</v>
      </c>
      <c r="J18" s="4" t="str">
        <f t="shared" si="3"/>
        <v>08</v>
      </c>
      <c r="K18" s="4" t="str">
        <f t="shared" si="4"/>
        <v>12</v>
      </c>
      <c r="L18" s="4" t="str">
        <f t="shared" si="5"/>
        <v>Online-Ben-Excel</v>
      </c>
      <c r="M18" s="4" t="str">
        <f t="shared" si="6"/>
        <v>170812</v>
      </c>
      <c r="N18" s="7" t="str">
        <f t="shared" si="7"/>
        <v>Name- Alexander Lee course- Excel Language- Bengali Slot- 12:00-14:00 Mode- Online Enrolled on- 17th August</v>
      </c>
    </row>
    <row r="19">
      <c r="A19" s="3">
        <v>18.0</v>
      </c>
      <c r="B19" s="3" t="s">
        <v>45</v>
      </c>
      <c r="C19" s="3" t="s">
        <v>61</v>
      </c>
      <c r="D19" s="3" t="s">
        <v>29</v>
      </c>
      <c r="E19" s="3" t="s">
        <v>17</v>
      </c>
      <c r="F19" s="3" t="s">
        <v>30</v>
      </c>
      <c r="G19" s="3" t="s">
        <v>31</v>
      </c>
      <c r="H19" s="4" t="str">
        <f t="shared" si="1"/>
        <v>Emma Lewis,English</v>
      </c>
      <c r="I19" s="4" t="str">
        <f t="shared" si="2"/>
        <v>18/08</v>
      </c>
      <c r="J19" s="4" t="str">
        <f t="shared" si="3"/>
        <v>08</v>
      </c>
      <c r="K19" s="4" t="str">
        <f t="shared" si="4"/>
        <v>14</v>
      </c>
      <c r="L19" s="4" t="str">
        <f t="shared" si="5"/>
        <v>Offline-Eng-PPT</v>
      </c>
      <c r="M19" s="4" t="str">
        <f t="shared" si="6"/>
        <v>180814</v>
      </c>
      <c r="N19" s="7" t="str">
        <f t="shared" si="7"/>
        <v>Name- Emma Lewis course- PPT Language- English Slot- 14:00-16:00 Mode- Offline Enrolled on- 18th August</v>
      </c>
    </row>
    <row r="20">
      <c r="A20" s="3">
        <v>19.0</v>
      </c>
      <c r="B20" s="3" t="s">
        <v>47</v>
      </c>
      <c r="C20" s="3" t="s">
        <v>62</v>
      </c>
      <c r="D20" s="3" t="s">
        <v>34</v>
      </c>
      <c r="E20" s="3" t="s">
        <v>35</v>
      </c>
      <c r="F20" s="3" t="s">
        <v>36</v>
      </c>
      <c r="G20" s="3" t="s">
        <v>19</v>
      </c>
      <c r="H20" s="4" t="str">
        <f t="shared" si="1"/>
        <v>Jacob Wright,Hindi</v>
      </c>
      <c r="I20" s="4" t="str">
        <f t="shared" si="2"/>
        <v>19/08</v>
      </c>
      <c r="J20" s="4" t="str">
        <f t="shared" si="3"/>
        <v>08</v>
      </c>
      <c r="K20" s="4" t="str">
        <f t="shared" si="4"/>
        <v>16</v>
      </c>
      <c r="L20" s="4" t="str">
        <f t="shared" si="5"/>
        <v>Online-Hin-BI</v>
      </c>
      <c r="M20" s="4" t="str">
        <f t="shared" si="6"/>
        <v>190816</v>
      </c>
      <c r="N20" s="7" t="str">
        <f t="shared" si="7"/>
        <v>Name- Jacob Wright course- BI Language- Hindi Slot- 16:00-18:00 Mode- Online Enrolled on- 19th August</v>
      </c>
    </row>
    <row r="21">
      <c r="A21" s="3">
        <v>20.0</v>
      </c>
      <c r="B21" s="3" t="s">
        <v>49</v>
      </c>
      <c r="C21" s="3" t="s">
        <v>63</v>
      </c>
      <c r="D21" s="3" t="s">
        <v>39</v>
      </c>
      <c r="E21" s="3" t="s">
        <v>40</v>
      </c>
      <c r="F21" s="3" t="s">
        <v>41</v>
      </c>
      <c r="G21" s="3" t="s">
        <v>31</v>
      </c>
      <c r="H21" s="4" t="str">
        <f t="shared" si="1"/>
        <v>Grace Brown,Tamil</v>
      </c>
      <c r="I21" s="4" t="str">
        <f t="shared" si="2"/>
        <v>20/08</v>
      </c>
      <c r="J21" s="4" t="str">
        <f t="shared" si="3"/>
        <v>08</v>
      </c>
      <c r="K21" s="4" t="str">
        <f t="shared" si="4"/>
        <v>10</v>
      </c>
      <c r="L21" s="4" t="str">
        <f t="shared" si="5"/>
        <v>Offline-Tam-Word</v>
      </c>
      <c r="M21" s="4" t="str">
        <f t="shared" si="6"/>
        <v>200810</v>
      </c>
      <c r="N21" s="7" t="str">
        <f t="shared" si="7"/>
        <v>Name- Grace Brown course- Word Language- Tamil Slot- 10:00-12:00 Mode- Offline Enrolled on- 20th August</v>
      </c>
    </row>
    <row r="22">
      <c r="A22" s="3">
        <v>21.0</v>
      </c>
      <c r="B22" s="3" t="s">
        <v>51</v>
      </c>
      <c r="C22" s="3" t="s">
        <v>64</v>
      </c>
      <c r="D22" s="3" t="s">
        <v>16</v>
      </c>
      <c r="E22" s="3" t="s">
        <v>44</v>
      </c>
      <c r="F22" s="3" t="s">
        <v>18</v>
      </c>
      <c r="G22" s="3" t="s">
        <v>19</v>
      </c>
      <c r="H22" s="4" t="str">
        <f t="shared" si="1"/>
        <v>Samuel Turner,Bengali</v>
      </c>
      <c r="I22" s="4" t="str">
        <f t="shared" si="2"/>
        <v>21/08</v>
      </c>
      <c r="J22" s="4" t="str">
        <f t="shared" si="3"/>
        <v>08</v>
      </c>
      <c r="K22" s="4" t="str">
        <f t="shared" si="4"/>
        <v>12</v>
      </c>
      <c r="L22" s="4" t="str">
        <f t="shared" si="5"/>
        <v>Online-Ben-Excel</v>
      </c>
      <c r="M22" s="4" t="str">
        <f t="shared" si="6"/>
        <v>210812</v>
      </c>
      <c r="N22" s="7" t="str">
        <f t="shared" si="7"/>
        <v>Name- Samuel Turner course- Excel Language- Bengali Slot- 12:00-14:00 Mode- Online Enrolled on- 21th August</v>
      </c>
    </row>
    <row r="23">
      <c r="A23" s="3">
        <v>22.0</v>
      </c>
      <c r="B23" s="3" t="s">
        <v>65</v>
      </c>
      <c r="C23" s="3" t="s">
        <v>66</v>
      </c>
      <c r="D23" s="3" t="s">
        <v>29</v>
      </c>
      <c r="E23" s="3" t="s">
        <v>17</v>
      </c>
      <c r="F23" s="3" t="s">
        <v>30</v>
      </c>
      <c r="G23" s="3" t="s">
        <v>31</v>
      </c>
      <c r="H23" s="4" t="str">
        <f t="shared" si="1"/>
        <v>Lily Green,English</v>
      </c>
      <c r="I23" s="4" t="str">
        <f t="shared" si="2"/>
        <v>22/08</v>
      </c>
      <c r="J23" s="4" t="str">
        <f t="shared" si="3"/>
        <v>08</v>
      </c>
      <c r="K23" s="4" t="str">
        <f t="shared" si="4"/>
        <v>14</v>
      </c>
      <c r="L23" s="4" t="str">
        <f t="shared" si="5"/>
        <v>Offline-Eng-PPT</v>
      </c>
      <c r="M23" s="4" t="str">
        <f t="shared" si="6"/>
        <v>220814</v>
      </c>
      <c r="N23" s="7" t="str">
        <f t="shared" si="7"/>
        <v>Name- Lily Green course- PPT Language- English Slot- 14:00-16:00 Mode- Offline Enrolled on- 22th August</v>
      </c>
    </row>
    <row r="24">
      <c r="A24" s="3">
        <v>23.0</v>
      </c>
      <c r="B24" s="3" t="s">
        <v>67</v>
      </c>
      <c r="C24" s="3" t="s">
        <v>68</v>
      </c>
      <c r="D24" s="3" t="s">
        <v>34</v>
      </c>
      <c r="E24" s="3" t="s">
        <v>35</v>
      </c>
      <c r="F24" s="3" t="s">
        <v>36</v>
      </c>
      <c r="G24" s="3" t="s">
        <v>19</v>
      </c>
      <c r="H24" s="4" t="str">
        <f t="shared" si="1"/>
        <v>Christopher Cox,Hindi</v>
      </c>
      <c r="I24" s="4" t="str">
        <f t="shared" si="2"/>
        <v>23/08</v>
      </c>
      <c r="J24" s="4" t="str">
        <f t="shared" si="3"/>
        <v>08</v>
      </c>
      <c r="K24" s="4" t="str">
        <f t="shared" si="4"/>
        <v>16</v>
      </c>
      <c r="L24" s="4" t="str">
        <f t="shared" si="5"/>
        <v>Online-Hin-BI</v>
      </c>
      <c r="M24" s="4" t="str">
        <f t="shared" si="6"/>
        <v>230816</v>
      </c>
      <c r="N24" s="7" t="str">
        <f t="shared" si="7"/>
        <v>Name- Christopher Cox course- BI Language- Hindi Slot- 16:00-18:00 Mode- Online Enrolled on- 23th August</v>
      </c>
    </row>
    <row r="25">
      <c r="A25" s="3">
        <v>24.0</v>
      </c>
      <c r="B25" s="3" t="s">
        <v>69</v>
      </c>
      <c r="C25" s="3" t="s">
        <v>70</v>
      </c>
      <c r="D25" s="3" t="s">
        <v>39</v>
      </c>
      <c r="E25" s="3" t="s">
        <v>40</v>
      </c>
      <c r="F25" s="3" t="s">
        <v>41</v>
      </c>
      <c r="G25" s="3" t="s">
        <v>31</v>
      </c>
      <c r="H25" s="4" t="str">
        <f t="shared" si="1"/>
        <v>Sophia Adams,Tamil</v>
      </c>
      <c r="I25" s="4" t="str">
        <f t="shared" si="2"/>
        <v>24/08</v>
      </c>
      <c r="J25" s="4" t="str">
        <f t="shared" si="3"/>
        <v>08</v>
      </c>
      <c r="K25" s="4" t="str">
        <f t="shared" si="4"/>
        <v>10</v>
      </c>
      <c r="L25" s="4" t="str">
        <f t="shared" si="5"/>
        <v>Offline-Tam-Word</v>
      </c>
      <c r="M25" s="4" t="str">
        <f t="shared" si="6"/>
        <v>240810</v>
      </c>
      <c r="N25" s="7" t="str">
        <f t="shared" si="7"/>
        <v>Name- Sophia Adams course- Word Language- Tamil Slot- 10:00-12:00 Mode- Offline Enrolled on- 24th August</v>
      </c>
    </row>
    <row r="26">
      <c r="A26" s="3">
        <v>25.0</v>
      </c>
      <c r="B26" s="3" t="s">
        <v>71</v>
      </c>
      <c r="C26" s="3" t="s">
        <v>72</v>
      </c>
      <c r="D26" s="3" t="s">
        <v>16</v>
      </c>
      <c r="E26" s="3" t="s">
        <v>44</v>
      </c>
      <c r="F26" s="3" t="s">
        <v>18</v>
      </c>
      <c r="G26" s="3" t="s">
        <v>19</v>
      </c>
      <c r="H26" s="4" t="str">
        <f t="shared" si="1"/>
        <v>Daniel Young,Bengali</v>
      </c>
      <c r="I26" s="4" t="str">
        <f t="shared" si="2"/>
        <v>25/08</v>
      </c>
      <c r="J26" s="4" t="str">
        <f t="shared" si="3"/>
        <v>08</v>
      </c>
      <c r="K26" s="4" t="str">
        <f t="shared" si="4"/>
        <v>12</v>
      </c>
      <c r="L26" s="4" t="str">
        <f t="shared" si="5"/>
        <v>Online-Ben-Excel</v>
      </c>
      <c r="M26" s="4" t="str">
        <f t="shared" si="6"/>
        <v>250812</v>
      </c>
      <c r="N26" s="7" t="str">
        <f t="shared" si="7"/>
        <v>Name- Daniel Young course- Excel Language- Bengali Slot- 12:00-14:00 Mode- Online Enrolled on- 25th August</v>
      </c>
    </row>
    <row r="27">
      <c r="A27" s="3">
        <v>26.0</v>
      </c>
      <c r="B27" s="3" t="s">
        <v>73</v>
      </c>
      <c r="C27" s="3" t="s">
        <v>74</v>
      </c>
      <c r="D27" s="3" t="s">
        <v>29</v>
      </c>
      <c r="E27" s="3" t="s">
        <v>17</v>
      </c>
      <c r="F27" s="3" t="s">
        <v>30</v>
      </c>
      <c r="G27" s="3" t="s">
        <v>31</v>
      </c>
      <c r="H27" s="4" t="str">
        <f t="shared" si="1"/>
        <v>Ava Walker,English</v>
      </c>
      <c r="I27" s="4" t="str">
        <f t="shared" si="2"/>
        <v>26/08</v>
      </c>
      <c r="J27" s="4" t="str">
        <f t="shared" si="3"/>
        <v>08</v>
      </c>
      <c r="K27" s="4" t="str">
        <f t="shared" si="4"/>
        <v>14</v>
      </c>
      <c r="L27" s="4" t="str">
        <f t="shared" si="5"/>
        <v>Offline-Eng-PPT</v>
      </c>
      <c r="M27" s="4" t="str">
        <f t="shared" si="6"/>
        <v>260814</v>
      </c>
      <c r="N27" s="7" t="str">
        <f t="shared" si="7"/>
        <v>Name- Ava Walker course- PPT Language- English Slot- 14:00-16:00 Mode- Offline Enrolled on- 26th August</v>
      </c>
    </row>
    <row r="28">
      <c r="A28" s="3">
        <v>27.0</v>
      </c>
      <c r="B28" s="3" t="s">
        <v>75</v>
      </c>
      <c r="C28" s="3" t="s">
        <v>76</v>
      </c>
      <c r="D28" s="3" t="s">
        <v>34</v>
      </c>
      <c r="E28" s="3" t="s">
        <v>35</v>
      </c>
      <c r="F28" s="3" t="s">
        <v>36</v>
      </c>
      <c r="G28" s="3" t="s">
        <v>19</v>
      </c>
      <c r="H28" s="4" t="str">
        <f t="shared" si="1"/>
        <v>Benjamin White,Hindi</v>
      </c>
      <c r="I28" s="4" t="str">
        <f t="shared" si="2"/>
        <v>27/08</v>
      </c>
      <c r="J28" s="4" t="str">
        <f t="shared" si="3"/>
        <v>08</v>
      </c>
      <c r="K28" s="4" t="str">
        <f t="shared" si="4"/>
        <v>16</v>
      </c>
      <c r="L28" s="4" t="str">
        <f t="shared" si="5"/>
        <v>Online-Hin-BI</v>
      </c>
      <c r="M28" s="4" t="str">
        <f t="shared" si="6"/>
        <v>270816</v>
      </c>
      <c r="N28" s="7" t="str">
        <f t="shared" si="7"/>
        <v>Name- Benjamin White course- BI Language- Hindi Slot- 16:00-18:00 Mode- Online Enrolled on- 27th August</v>
      </c>
    </row>
    <row r="29">
      <c r="A29" s="3">
        <v>28.0</v>
      </c>
      <c r="B29" s="3" t="s">
        <v>77</v>
      </c>
      <c r="C29" s="3" t="s">
        <v>78</v>
      </c>
      <c r="D29" s="3" t="s">
        <v>39</v>
      </c>
      <c r="E29" s="3" t="s">
        <v>40</v>
      </c>
      <c r="F29" s="3" t="s">
        <v>41</v>
      </c>
      <c r="G29" s="3" t="s">
        <v>31</v>
      </c>
      <c r="H29" s="4" t="str">
        <f t="shared" si="1"/>
        <v>Mia Johnson,Tamil</v>
      </c>
      <c r="I29" s="4" t="str">
        <f t="shared" si="2"/>
        <v>28/08</v>
      </c>
      <c r="J29" s="4" t="str">
        <f t="shared" si="3"/>
        <v>08</v>
      </c>
      <c r="K29" s="4" t="str">
        <f t="shared" si="4"/>
        <v>10</v>
      </c>
      <c r="L29" s="4" t="str">
        <f t="shared" si="5"/>
        <v>Offline-Tam-Word</v>
      </c>
      <c r="M29" s="4" t="str">
        <f t="shared" si="6"/>
        <v>280810</v>
      </c>
      <c r="N29" s="7" t="str">
        <f t="shared" si="7"/>
        <v>Name- Mia Johnson course- Word Language- Tamil Slot- 10:00-12:00 Mode- Offline Enrolled on- 28th August</v>
      </c>
    </row>
    <row r="30">
      <c r="A30" s="3">
        <v>29.0</v>
      </c>
      <c r="B30" s="3" t="s">
        <v>79</v>
      </c>
      <c r="C30" s="3" t="s">
        <v>80</v>
      </c>
      <c r="D30" s="3" t="s">
        <v>16</v>
      </c>
      <c r="E30" s="3" t="s">
        <v>44</v>
      </c>
      <c r="F30" s="3" t="s">
        <v>18</v>
      </c>
      <c r="G30" s="3" t="s">
        <v>19</v>
      </c>
      <c r="H30" s="4" t="str">
        <f t="shared" si="1"/>
        <v>William Smith,Bengali</v>
      </c>
      <c r="I30" s="4" t="str">
        <f t="shared" si="2"/>
        <v>29/08</v>
      </c>
      <c r="J30" s="4" t="str">
        <f t="shared" si="3"/>
        <v>08</v>
      </c>
      <c r="K30" s="4" t="str">
        <f t="shared" si="4"/>
        <v>12</v>
      </c>
      <c r="L30" s="4" t="str">
        <f t="shared" si="5"/>
        <v>Online-Ben-Excel</v>
      </c>
      <c r="M30" s="4" t="str">
        <f t="shared" si="6"/>
        <v>290812</v>
      </c>
      <c r="N30" s="7" t="str">
        <f t="shared" si="7"/>
        <v>Name- William Smith course- Excel Language- Bengali Slot- 12:00-14:00 Mode- Online Enrolled on- 29th August</v>
      </c>
    </row>
    <row r="31">
      <c r="A31" s="3">
        <v>30.0</v>
      </c>
      <c r="B31" s="3" t="s">
        <v>81</v>
      </c>
      <c r="C31" s="3" t="s">
        <v>82</v>
      </c>
      <c r="D31" s="3" t="s">
        <v>29</v>
      </c>
      <c r="E31" s="3" t="s">
        <v>17</v>
      </c>
      <c r="F31" s="3" t="s">
        <v>30</v>
      </c>
      <c r="G31" s="3" t="s">
        <v>31</v>
      </c>
      <c r="H31" s="4" t="str">
        <f t="shared" si="1"/>
        <v>Emily Harris,English</v>
      </c>
      <c r="I31" s="4" t="str">
        <f t="shared" si="2"/>
        <v>30/08</v>
      </c>
      <c r="J31" s="4" t="str">
        <f t="shared" si="3"/>
        <v>08</v>
      </c>
      <c r="K31" s="4" t="str">
        <f t="shared" si="4"/>
        <v>14</v>
      </c>
      <c r="L31" s="4" t="str">
        <f t="shared" si="5"/>
        <v>Offline-Eng-PPT</v>
      </c>
      <c r="M31" s="4" t="str">
        <f t="shared" si="6"/>
        <v>300814</v>
      </c>
      <c r="N31" s="7" t="str">
        <f t="shared" si="7"/>
        <v>Name- Emily Harris course- PPT Language- English Slot- 14:00-16:00 Mode- Offline Enrolled on- 30th August</v>
      </c>
    </row>
    <row r="32">
      <c r="A32" s="3">
        <v>31.0</v>
      </c>
      <c r="B32" s="3" t="s">
        <v>83</v>
      </c>
      <c r="C32" s="3" t="s">
        <v>84</v>
      </c>
      <c r="D32" s="3" t="s">
        <v>16</v>
      </c>
      <c r="E32" s="3" t="s">
        <v>35</v>
      </c>
      <c r="F32" s="3" t="s">
        <v>30</v>
      </c>
      <c r="G32" s="3" t="s">
        <v>19</v>
      </c>
      <c r="H32" s="4" t="str">
        <f t="shared" si="1"/>
        <v>James Wilson,Hindi</v>
      </c>
      <c r="I32" s="4" t="str">
        <f t="shared" si="2"/>
        <v>31/08</v>
      </c>
      <c r="J32" s="4" t="str">
        <f t="shared" si="3"/>
        <v>08</v>
      </c>
      <c r="K32" s="4" t="str">
        <f t="shared" si="4"/>
        <v>14</v>
      </c>
      <c r="L32" s="4" t="str">
        <f t="shared" si="5"/>
        <v>Online-Hin-Excel</v>
      </c>
      <c r="M32" s="4" t="str">
        <f t="shared" si="6"/>
        <v>310814</v>
      </c>
      <c r="N32" s="7" t="str">
        <f t="shared" si="7"/>
        <v>Name- James Wilson course- Excel Language- Hindi Slot- 14:00-16:00 Mode- Online Enrolled on- 31th August</v>
      </c>
    </row>
    <row r="35">
      <c r="A35" s="8" t="s">
        <v>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55.88"/>
    <col customWidth="1" min="3" max="3" width="43.38"/>
    <col customWidth="1" min="4" max="4" width="45.25"/>
    <col customWidth="1" min="5" max="5" width="44.75"/>
    <col customWidth="1" min="6" max="6" width="13.13"/>
    <col customWidth="1" min="7" max="7" width="39.25"/>
    <col customWidth="1" min="8" max="8" width="10.63"/>
    <col customWidth="1" min="9" max="9" width="32.38"/>
    <col customWidth="1" min="10" max="11" width="10.0"/>
    <col customWidth="1" min="12" max="12" width="27.38"/>
    <col customWidth="1" min="13" max="13" width="12.25"/>
    <col customWidth="1" min="14" max="14" width="14.75"/>
  </cols>
  <sheetData>
    <row r="1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 t="s">
        <v>87</v>
      </c>
      <c r="B2" s="1" t="s">
        <v>88</v>
      </c>
      <c r="C2" s="1" t="s">
        <v>89</v>
      </c>
      <c r="D2" s="1" t="s">
        <v>90</v>
      </c>
      <c r="E2" s="1" t="s">
        <v>91</v>
      </c>
      <c r="F2" s="1" t="s">
        <v>92</v>
      </c>
      <c r="G2" s="1" t="s">
        <v>93</v>
      </c>
      <c r="H2" s="1" t="s">
        <v>94</v>
      </c>
      <c r="I2" s="1" t="s">
        <v>95</v>
      </c>
      <c r="J2" s="1" t="s">
        <v>96</v>
      </c>
      <c r="K2" s="1" t="s">
        <v>97</v>
      </c>
      <c r="L2" s="1" t="s">
        <v>98</v>
      </c>
      <c r="M2" s="1" t="s">
        <v>99</v>
      </c>
      <c r="N2" s="1" t="s"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 t="s">
        <v>101</v>
      </c>
      <c r="B3" s="9" t="s">
        <v>102</v>
      </c>
      <c r="C3" s="9" t="s">
        <v>103</v>
      </c>
      <c r="D3" s="9" t="s">
        <v>104</v>
      </c>
      <c r="E3" s="4" t="s">
        <v>105</v>
      </c>
      <c r="F3" s="10" t="s">
        <v>106</v>
      </c>
      <c r="G3" s="4" t="s">
        <v>107</v>
      </c>
      <c r="H3" s="10" t="s">
        <v>108</v>
      </c>
      <c r="I3" s="4" t="s">
        <v>109</v>
      </c>
      <c r="J3" s="10" t="s">
        <v>110</v>
      </c>
      <c r="K3" s="10" t="s">
        <v>111</v>
      </c>
      <c r="L3" s="4" t="s">
        <v>112</v>
      </c>
      <c r="M3" s="10" t="s">
        <v>113</v>
      </c>
      <c r="N3" s="10" t="s">
        <v>114</v>
      </c>
    </row>
    <row r="4">
      <c r="A4" s="3" t="s">
        <v>115</v>
      </c>
      <c r="B4" s="9" t="str">
        <f t="shared" ref="B4:B35" si="1">upper(A4)</f>
        <v>NIKE HIGH-QUALITY GREEN SPORTS SHOES FOR ACTIVE LIFESTYLES</v>
      </c>
      <c r="C4" s="9" t="str">
        <f t="shared" ref="C4:C35" si="2">lower(A4)</f>
        <v>nike high-quality green sports shoes for active lifestyles</v>
      </c>
      <c r="D4" s="9" t="str">
        <f t="shared" ref="D4:D35" si="3">proper(A4)</f>
        <v>Nike High-Quality Green Sports Shoes For Active Lifestyles</v>
      </c>
      <c r="E4" s="4" t="str">
        <f t="shared" ref="E4:E35" si="4">right(A4,53)</f>
        <v>high-quality Green SPORTS shoes for active LIFESTYLES</v>
      </c>
      <c r="F4" s="10" t="str">
        <f t="shared" ref="F4:F35" si="5">substitute(A4,E4,"")</f>
        <v>Nike </v>
      </c>
      <c r="G4" s="4" t="str">
        <f t="shared" ref="G4:G35" si="6">right(D4,41)</f>
        <v> Green Sports Shoes For Active Lifestyles</v>
      </c>
      <c r="H4" s="10" t="str">
        <f t="shared" ref="H4:H35" si="7">left(G4,6)</f>
        <v> Green</v>
      </c>
      <c r="I4" s="4" t="str">
        <f t="shared" ref="I4:I35" si="8">SUBSTITUTE(G4,H4,"")</f>
        <v> Sports Shoes For Active Lifestyles</v>
      </c>
      <c r="J4" s="10" t="s">
        <v>110</v>
      </c>
      <c r="K4" s="10" t="str">
        <f t="shared" ref="K4:K35" si="9">trim(J4)</f>
        <v>Sports</v>
      </c>
      <c r="L4" s="4" t="str">
        <f t="shared" ref="L4:L35" si="10">substitute(I4,"Sports","")</f>
        <v>  Shoes For Active Lifestyles</v>
      </c>
      <c r="M4" s="10" t="s">
        <v>113</v>
      </c>
      <c r="N4" s="10" t="s">
        <v>114</v>
      </c>
    </row>
    <row r="5">
      <c r="A5" s="3" t="s">
        <v>116</v>
      </c>
      <c r="B5" s="9" t="str">
        <f t="shared" si="1"/>
        <v>ADIDAS HIGH-QUALITY BLACK SPORTS SHOES FOR ACTIVE LIFESTYLES</v>
      </c>
      <c r="C5" s="9" t="str">
        <f t="shared" si="2"/>
        <v>adidas high-quality black sports shoes for active lifestyles</v>
      </c>
      <c r="D5" s="9" t="str">
        <f t="shared" si="3"/>
        <v>Adidas High-Quality Black Sports Shoes For Active Lifestyles</v>
      </c>
      <c r="E5" s="4" t="str">
        <f t="shared" si="4"/>
        <v>high-quality Black SPORTS shoes for active LIFESTYLES</v>
      </c>
      <c r="F5" s="10" t="str">
        <f t="shared" si="5"/>
        <v>Adidas </v>
      </c>
      <c r="G5" s="4" t="str">
        <f t="shared" si="6"/>
        <v> Black Sports Shoes For Active Lifestyles</v>
      </c>
      <c r="H5" s="10" t="str">
        <f t="shared" si="7"/>
        <v> Black</v>
      </c>
      <c r="I5" s="4" t="str">
        <f t="shared" si="8"/>
        <v> Sports Shoes For Active Lifestyles</v>
      </c>
      <c r="J5" s="10" t="s">
        <v>110</v>
      </c>
      <c r="K5" s="10" t="str">
        <f t="shared" si="9"/>
        <v>Sports</v>
      </c>
      <c r="L5" s="4" t="str">
        <f t="shared" si="10"/>
        <v>  Shoes For Active Lifestyles</v>
      </c>
      <c r="M5" s="10" t="s">
        <v>113</v>
      </c>
      <c r="N5" s="10" t="s">
        <v>114</v>
      </c>
    </row>
    <row r="6">
      <c r="A6" s="3" t="s">
        <v>117</v>
      </c>
      <c r="B6" s="9" t="str">
        <f t="shared" si="1"/>
        <v>PUMA HIGH-QUALITY WHITE SPORTS SHOES FOR ACTIVE LIFESTYLES</v>
      </c>
      <c r="C6" s="9" t="str">
        <f t="shared" si="2"/>
        <v>puma high-quality white sports shoes for active lifestyles</v>
      </c>
      <c r="D6" s="9" t="str">
        <f t="shared" si="3"/>
        <v>Puma High-Quality White Sports Shoes For Active Lifestyles</v>
      </c>
      <c r="E6" s="4" t="str">
        <f t="shared" si="4"/>
        <v>high-quality White SPORTS shoes for active LIFESTYLES</v>
      </c>
      <c r="F6" s="10" t="str">
        <f t="shared" si="5"/>
        <v>Puma </v>
      </c>
      <c r="G6" s="4" t="str">
        <f t="shared" si="6"/>
        <v> White Sports Shoes For Active Lifestyles</v>
      </c>
      <c r="H6" s="10" t="str">
        <f t="shared" si="7"/>
        <v> White</v>
      </c>
      <c r="I6" s="4" t="str">
        <f t="shared" si="8"/>
        <v> Sports Shoes For Active Lifestyles</v>
      </c>
      <c r="J6" s="10" t="s">
        <v>110</v>
      </c>
      <c r="K6" s="10" t="str">
        <f t="shared" si="9"/>
        <v>Sports</v>
      </c>
      <c r="L6" s="4" t="str">
        <f t="shared" si="10"/>
        <v>  Shoes For Active Lifestyles</v>
      </c>
      <c r="M6" s="10" t="s">
        <v>113</v>
      </c>
      <c r="N6" s="10" t="s">
        <v>114</v>
      </c>
    </row>
    <row r="7">
      <c r="A7" s="3" t="s">
        <v>118</v>
      </c>
      <c r="B7" s="9" t="str">
        <f t="shared" si="1"/>
        <v>REEBOK HIGH-QUALITY BROWN SPORTS SHOES FOR ACTIVE LIFESTYLES</v>
      </c>
      <c r="C7" s="9" t="str">
        <f t="shared" si="2"/>
        <v>reebok high-quality brown sports shoes for active lifestyles</v>
      </c>
      <c r="D7" s="9" t="str">
        <f t="shared" si="3"/>
        <v>Reebok High-Quality Brown Sports Shoes For Active Lifestyles</v>
      </c>
      <c r="E7" s="4" t="str">
        <f t="shared" si="4"/>
        <v>high-quality Brown SPORTS shoes for active LIFESTYLES</v>
      </c>
      <c r="F7" s="10" t="str">
        <f t="shared" si="5"/>
        <v>Reebok </v>
      </c>
      <c r="G7" s="4" t="str">
        <f t="shared" si="6"/>
        <v> Brown Sports Shoes For Active Lifestyles</v>
      </c>
      <c r="H7" s="10" t="str">
        <f t="shared" si="7"/>
        <v> Brown</v>
      </c>
      <c r="I7" s="4" t="str">
        <f t="shared" si="8"/>
        <v> Sports Shoes For Active Lifestyles</v>
      </c>
      <c r="J7" s="10" t="s">
        <v>110</v>
      </c>
      <c r="K7" s="10" t="str">
        <f t="shared" si="9"/>
        <v>Sports</v>
      </c>
      <c r="L7" s="4" t="str">
        <f t="shared" si="10"/>
        <v>  Shoes For Active Lifestyles</v>
      </c>
      <c r="M7" s="10" t="s">
        <v>113</v>
      </c>
      <c r="N7" s="10" t="s">
        <v>114</v>
      </c>
    </row>
    <row r="8">
      <c r="A8" s="3" t="s">
        <v>119</v>
      </c>
      <c r="B8" s="9" t="str">
        <f t="shared" si="1"/>
        <v>SKECHERS HIGH-QUALITY OLIVE SPORTS SHOES FOR ACTIVE LIFESTYLES</v>
      </c>
      <c r="C8" s="9" t="str">
        <f t="shared" si="2"/>
        <v>skechers high-quality olive sports shoes for active lifestyles</v>
      </c>
      <c r="D8" s="9" t="str">
        <f t="shared" si="3"/>
        <v>Skechers High-Quality Olive Sports Shoes For Active Lifestyles</v>
      </c>
      <c r="E8" s="4" t="str">
        <f t="shared" si="4"/>
        <v>high-quality Olive SPORTS shoes for active LIFESTYLES</v>
      </c>
      <c r="F8" s="10" t="str">
        <f t="shared" si="5"/>
        <v>Skechers </v>
      </c>
      <c r="G8" s="4" t="str">
        <f t="shared" si="6"/>
        <v> Olive Sports Shoes For Active Lifestyles</v>
      </c>
      <c r="H8" s="10" t="str">
        <f t="shared" si="7"/>
        <v> Olive</v>
      </c>
      <c r="I8" s="4" t="str">
        <f t="shared" si="8"/>
        <v> Sports Shoes For Active Lifestyles</v>
      </c>
      <c r="J8" s="10" t="s">
        <v>110</v>
      </c>
      <c r="K8" s="10" t="str">
        <f t="shared" si="9"/>
        <v>Sports</v>
      </c>
      <c r="L8" s="4" t="str">
        <f t="shared" si="10"/>
        <v>  Shoes For Active Lifestyles</v>
      </c>
      <c r="M8" s="10" t="s">
        <v>113</v>
      </c>
      <c r="N8" s="10" t="s">
        <v>114</v>
      </c>
    </row>
    <row r="9">
      <c r="A9" s="3" t="s">
        <v>120</v>
      </c>
      <c r="B9" s="9" t="str">
        <f t="shared" si="1"/>
        <v>VANS HIGH-QUALITY CORAL SPORTS SHOES FOR ACTIVE LIFESTYLES</v>
      </c>
      <c r="C9" s="9" t="str">
        <f t="shared" si="2"/>
        <v>vans high-quality coral sports shoes for active lifestyles</v>
      </c>
      <c r="D9" s="9" t="str">
        <f t="shared" si="3"/>
        <v>Vans High-Quality Coral Sports Shoes For Active Lifestyles</v>
      </c>
      <c r="E9" s="4" t="str">
        <f t="shared" si="4"/>
        <v>high-quality Coral SPORTS shoes for active LIFESTYLES</v>
      </c>
      <c r="F9" s="10" t="str">
        <f t="shared" si="5"/>
        <v>Vans </v>
      </c>
      <c r="G9" s="4" t="str">
        <f t="shared" si="6"/>
        <v> Coral Sports Shoes For Active Lifestyles</v>
      </c>
      <c r="H9" s="10" t="str">
        <f t="shared" si="7"/>
        <v> Coral</v>
      </c>
      <c r="I9" s="4" t="str">
        <f t="shared" si="8"/>
        <v> Sports Shoes For Active Lifestyles</v>
      </c>
      <c r="J9" s="10" t="s">
        <v>110</v>
      </c>
      <c r="K9" s="10" t="str">
        <f t="shared" si="9"/>
        <v>Sports</v>
      </c>
      <c r="L9" s="4" t="str">
        <f t="shared" si="10"/>
        <v>  Shoes For Active Lifestyles</v>
      </c>
      <c r="M9" s="10" t="s">
        <v>113</v>
      </c>
      <c r="N9" s="10" t="s">
        <v>114</v>
      </c>
    </row>
    <row r="10">
      <c r="A10" s="3" t="s">
        <v>121</v>
      </c>
      <c r="B10" s="9" t="str">
        <f t="shared" si="1"/>
        <v>JORDAN HIGH-QUALITY OLIVE SPORTS SHOES FOR ACTIVE LIFESTYLES</v>
      </c>
      <c r="C10" s="9" t="str">
        <f t="shared" si="2"/>
        <v>jordan high-quality olive sports shoes for active lifestyles</v>
      </c>
      <c r="D10" s="9" t="str">
        <f t="shared" si="3"/>
        <v>Jordan High-Quality Olive Sports Shoes For Active Lifestyles</v>
      </c>
      <c r="E10" s="4" t="str">
        <f t="shared" si="4"/>
        <v>high-quality Olive SPORTS shoes for active LIFESTYLES</v>
      </c>
      <c r="F10" s="10" t="str">
        <f t="shared" si="5"/>
        <v>Jordan </v>
      </c>
      <c r="G10" s="4" t="str">
        <f t="shared" si="6"/>
        <v> Olive Sports Shoes For Active Lifestyles</v>
      </c>
      <c r="H10" s="10" t="str">
        <f t="shared" si="7"/>
        <v> Olive</v>
      </c>
      <c r="I10" s="4" t="str">
        <f t="shared" si="8"/>
        <v> Sports Shoes For Active Lifestyles</v>
      </c>
      <c r="J10" s="10" t="s">
        <v>110</v>
      </c>
      <c r="K10" s="10" t="str">
        <f t="shared" si="9"/>
        <v>Sports</v>
      </c>
      <c r="L10" s="4" t="str">
        <f t="shared" si="10"/>
        <v>  Shoes For Active Lifestyles</v>
      </c>
      <c r="M10" s="10" t="s">
        <v>113</v>
      </c>
      <c r="N10" s="10" t="s">
        <v>114</v>
      </c>
    </row>
    <row r="11">
      <c r="A11" s="3" t="s">
        <v>122</v>
      </c>
      <c r="B11" s="9" t="str">
        <f t="shared" si="1"/>
        <v>TIMBERLAND HIGH-QUALITY BEIGE SPORTS SHOES FOR ACTIVE LIFESTYLES</v>
      </c>
      <c r="C11" s="9" t="str">
        <f t="shared" si="2"/>
        <v>timberland high-quality beige sports shoes for active lifestyles</v>
      </c>
      <c r="D11" s="9" t="str">
        <f t="shared" si="3"/>
        <v>Timberland High-Quality Beige Sports Shoes For Active Lifestyles</v>
      </c>
      <c r="E11" s="4" t="str">
        <f t="shared" si="4"/>
        <v>high-quality Beige SPORTS shoes for active LIFESTYLES</v>
      </c>
      <c r="F11" s="10" t="str">
        <f t="shared" si="5"/>
        <v>Timberland </v>
      </c>
      <c r="G11" s="4" t="str">
        <f t="shared" si="6"/>
        <v> Beige Sports Shoes For Active Lifestyles</v>
      </c>
      <c r="H11" s="10" t="str">
        <f t="shared" si="7"/>
        <v> Beige</v>
      </c>
      <c r="I11" s="4" t="str">
        <f t="shared" si="8"/>
        <v> Sports Shoes For Active Lifestyles</v>
      </c>
      <c r="J11" s="10" t="s">
        <v>110</v>
      </c>
      <c r="K11" s="10" t="str">
        <f t="shared" si="9"/>
        <v>Sports</v>
      </c>
      <c r="L11" s="4" t="str">
        <f t="shared" si="10"/>
        <v>  Shoes For Active Lifestyles</v>
      </c>
      <c r="M11" s="10" t="s">
        <v>113</v>
      </c>
      <c r="N11" s="10" t="s">
        <v>114</v>
      </c>
    </row>
    <row r="12">
      <c r="A12" s="3" t="s">
        <v>123</v>
      </c>
      <c r="B12" s="9" t="str">
        <f t="shared" si="1"/>
        <v>COLUMBIA HIGH-QUALITY KHAKI SPORTS SHOES FOR ACTIVE LIFESTYLES</v>
      </c>
      <c r="C12" s="9" t="str">
        <f t="shared" si="2"/>
        <v>columbia high-quality khaki sports shoes for active lifestyles</v>
      </c>
      <c r="D12" s="9" t="str">
        <f t="shared" si="3"/>
        <v>Columbia High-Quality Khaki Sports Shoes For Active Lifestyles</v>
      </c>
      <c r="E12" s="4" t="str">
        <f t="shared" si="4"/>
        <v>high-quality Khaki SPORTS shoes for active LIFESTYLES</v>
      </c>
      <c r="F12" s="10" t="str">
        <f t="shared" si="5"/>
        <v>Columbia </v>
      </c>
      <c r="G12" s="4" t="str">
        <f t="shared" si="6"/>
        <v> Khaki Sports Shoes For Active Lifestyles</v>
      </c>
      <c r="H12" s="10" t="str">
        <f t="shared" si="7"/>
        <v> Khaki</v>
      </c>
      <c r="I12" s="4" t="str">
        <f t="shared" si="8"/>
        <v> Sports Shoes For Active Lifestyles</v>
      </c>
      <c r="J12" s="10" t="s">
        <v>110</v>
      </c>
      <c r="K12" s="10" t="str">
        <f t="shared" si="9"/>
        <v>Sports</v>
      </c>
      <c r="L12" s="4" t="str">
        <f t="shared" si="10"/>
        <v>  Shoes For Active Lifestyles</v>
      </c>
      <c r="M12" s="10" t="s">
        <v>113</v>
      </c>
      <c r="N12" s="10" t="s">
        <v>114</v>
      </c>
    </row>
    <row r="13">
      <c r="A13" s="3" t="s">
        <v>124</v>
      </c>
      <c r="B13" s="9" t="str">
        <f t="shared" si="1"/>
        <v>ECCO HIGH-QUALITY LEMON SPORTS SHOES FOR ACTIVE LIFESTYLES</v>
      </c>
      <c r="C13" s="9" t="str">
        <f t="shared" si="2"/>
        <v>ecco high-quality lemon sports shoes for active lifestyles</v>
      </c>
      <c r="D13" s="9" t="str">
        <f t="shared" si="3"/>
        <v>Ecco High-Quality Lemon Sports Shoes For Active Lifestyles</v>
      </c>
      <c r="E13" s="4" t="str">
        <f t="shared" si="4"/>
        <v>high-quality Lemon SPORTS shoes for active LIFESTYLES</v>
      </c>
      <c r="F13" s="10" t="str">
        <f t="shared" si="5"/>
        <v>ECCO </v>
      </c>
      <c r="G13" s="4" t="str">
        <f t="shared" si="6"/>
        <v> Lemon Sports Shoes For Active Lifestyles</v>
      </c>
      <c r="H13" s="10" t="str">
        <f t="shared" si="7"/>
        <v> Lemon</v>
      </c>
      <c r="I13" s="4" t="str">
        <f t="shared" si="8"/>
        <v> Sports Shoes For Active Lifestyles</v>
      </c>
      <c r="J13" s="10" t="s">
        <v>110</v>
      </c>
      <c r="K13" s="10" t="str">
        <f t="shared" si="9"/>
        <v>Sports</v>
      </c>
      <c r="L13" s="4" t="str">
        <f t="shared" si="10"/>
        <v>  Shoes For Active Lifestyles</v>
      </c>
      <c r="M13" s="10" t="s">
        <v>113</v>
      </c>
      <c r="N13" s="10" t="s">
        <v>114</v>
      </c>
    </row>
    <row r="14">
      <c r="A14" s="3" t="s">
        <v>125</v>
      </c>
      <c r="B14" s="9" t="str">
        <f t="shared" si="1"/>
        <v>VIONIC HIGH-QUALITY LILAC SPORTS SHOES FOR ACTIVE LIFESTYLES</v>
      </c>
      <c r="C14" s="9" t="str">
        <f t="shared" si="2"/>
        <v>vionic high-quality lilac sports shoes for active lifestyles</v>
      </c>
      <c r="D14" s="9" t="str">
        <f t="shared" si="3"/>
        <v>Vionic High-Quality Lilac Sports Shoes For Active Lifestyles</v>
      </c>
      <c r="E14" s="4" t="str">
        <f t="shared" si="4"/>
        <v>high-quality Lilac SPORTS shoes for active LIFESTYLES</v>
      </c>
      <c r="F14" s="10" t="str">
        <f t="shared" si="5"/>
        <v>Vionic </v>
      </c>
      <c r="G14" s="4" t="str">
        <f t="shared" si="6"/>
        <v> Lilac Sports Shoes For Active Lifestyles</v>
      </c>
      <c r="H14" s="10" t="str">
        <f t="shared" si="7"/>
        <v> Lilac</v>
      </c>
      <c r="I14" s="4" t="str">
        <f t="shared" si="8"/>
        <v> Sports Shoes For Active Lifestyles</v>
      </c>
      <c r="J14" s="10" t="s">
        <v>110</v>
      </c>
      <c r="K14" s="10" t="str">
        <f t="shared" si="9"/>
        <v>Sports</v>
      </c>
      <c r="L14" s="4" t="str">
        <f t="shared" si="10"/>
        <v>  Shoes For Active Lifestyles</v>
      </c>
      <c r="M14" s="10" t="s">
        <v>113</v>
      </c>
      <c r="N14" s="10" t="s">
        <v>114</v>
      </c>
    </row>
    <row r="15">
      <c r="A15" s="3" t="s">
        <v>126</v>
      </c>
      <c r="B15" s="9" t="str">
        <f t="shared" si="1"/>
        <v>K-SWISS HIGH-QUALITY CORAL SPORTS SHOES FOR ACTIVE LIFESTYLES</v>
      </c>
      <c r="C15" s="9" t="str">
        <f t="shared" si="2"/>
        <v>k-swiss high-quality coral sports shoes for active lifestyles</v>
      </c>
      <c r="D15" s="9" t="str">
        <f t="shared" si="3"/>
        <v>K-Swiss High-Quality Coral Sports Shoes For Active Lifestyles</v>
      </c>
      <c r="E15" s="4" t="str">
        <f t="shared" si="4"/>
        <v>high-quality Coral SPORTS shoes for active LIFESTYLES</v>
      </c>
      <c r="F15" s="10" t="str">
        <f t="shared" si="5"/>
        <v>K-Swiss </v>
      </c>
      <c r="G15" s="4" t="str">
        <f t="shared" si="6"/>
        <v> Coral Sports Shoes For Active Lifestyles</v>
      </c>
      <c r="H15" s="10" t="str">
        <f t="shared" si="7"/>
        <v> Coral</v>
      </c>
      <c r="I15" s="4" t="str">
        <f t="shared" si="8"/>
        <v> Sports Shoes For Active Lifestyles</v>
      </c>
      <c r="J15" s="10" t="s">
        <v>110</v>
      </c>
      <c r="K15" s="10" t="str">
        <f t="shared" si="9"/>
        <v>Sports</v>
      </c>
      <c r="L15" s="4" t="str">
        <f t="shared" si="10"/>
        <v>  Shoes For Active Lifestyles</v>
      </c>
      <c r="M15" s="10" t="s">
        <v>113</v>
      </c>
      <c r="N15" s="10" t="s">
        <v>114</v>
      </c>
    </row>
    <row r="16">
      <c r="A16" s="3" t="s">
        <v>127</v>
      </c>
      <c r="B16" s="9" t="str">
        <f t="shared" si="1"/>
        <v>ALTRA HIGH-QUALITY BEIGE SPORTS SHOES FOR ACTIVE LIFESTYLES</v>
      </c>
      <c r="C16" s="9" t="str">
        <f t="shared" si="2"/>
        <v>altra high-quality beige sports shoes for active lifestyles</v>
      </c>
      <c r="D16" s="9" t="str">
        <f t="shared" si="3"/>
        <v>Altra High-Quality Beige Sports Shoes For Active Lifestyles</v>
      </c>
      <c r="E16" s="4" t="str">
        <f t="shared" si="4"/>
        <v>high-quality Beige SPORTS shoes for active LIFESTYLES</v>
      </c>
      <c r="F16" s="10" t="str">
        <f t="shared" si="5"/>
        <v>Altra </v>
      </c>
      <c r="G16" s="4" t="str">
        <f t="shared" si="6"/>
        <v> Beige Sports Shoes For Active Lifestyles</v>
      </c>
      <c r="H16" s="10" t="str">
        <f t="shared" si="7"/>
        <v> Beige</v>
      </c>
      <c r="I16" s="4" t="str">
        <f t="shared" si="8"/>
        <v> Sports Shoes For Active Lifestyles</v>
      </c>
      <c r="J16" s="10" t="s">
        <v>110</v>
      </c>
      <c r="K16" s="10" t="str">
        <f t="shared" si="9"/>
        <v>Sports</v>
      </c>
      <c r="L16" s="4" t="str">
        <f t="shared" si="10"/>
        <v>  Shoes For Active Lifestyles</v>
      </c>
      <c r="M16" s="10" t="s">
        <v>113</v>
      </c>
      <c r="N16" s="10" t="s">
        <v>114</v>
      </c>
    </row>
    <row r="17">
      <c r="A17" s="3" t="s">
        <v>128</v>
      </c>
      <c r="B17" s="9" t="str">
        <f t="shared" si="1"/>
        <v>SAUCONY HIGH-QUALITY CORAL SPORTS SHOES FOR ACTIVE LIFESTYLES</v>
      </c>
      <c r="C17" s="9" t="str">
        <f t="shared" si="2"/>
        <v>saucony high-quality coral sports shoes for active lifestyles</v>
      </c>
      <c r="D17" s="9" t="str">
        <f t="shared" si="3"/>
        <v>Saucony High-Quality Coral Sports Shoes For Active Lifestyles</v>
      </c>
      <c r="E17" s="4" t="str">
        <f t="shared" si="4"/>
        <v>high-quality Coral SPORTS shoes for active LIFESTYLES</v>
      </c>
      <c r="F17" s="10" t="str">
        <f t="shared" si="5"/>
        <v>Saucony </v>
      </c>
      <c r="G17" s="4" t="str">
        <f t="shared" si="6"/>
        <v> Coral Sports Shoes For Active Lifestyles</v>
      </c>
      <c r="H17" s="10" t="str">
        <f t="shared" si="7"/>
        <v> Coral</v>
      </c>
      <c r="I17" s="4" t="str">
        <f t="shared" si="8"/>
        <v> Sports Shoes For Active Lifestyles</v>
      </c>
      <c r="J17" s="10" t="s">
        <v>110</v>
      </c>
      <c r="K17" s="10" t="str">
        <f t="shared" si="9"/>
        <v>Sports</v>
      </c>
      <c r="L17" s="4" t="str">
        <f t="shared" si="10"/>
        <v>  Shoes For Active Lifestyles</v>
      </c>
      <c r="M17" s="10" t="s">
        <v>113</v>
      </c>
      <c r="N17" s="10" t="s">
        <v>114</v>
      </c>
    </row>
    <row r="18">
      <c r="A18" s="3" t="s">
        <v>129</v>
      </c>
      <c r="B18" s="9" t="str">
        <f t="shared" si="1"/>
        <v>CLARKS HIGH-QUALITY IVORY SPORTS SHOES FOR ACTIVE LIFESTYLES</v>
      </c>
      <c r="C18" s="9" t="str">
        <f t="shared" si="2"/>
        <v>clarks high-quality ivory sports shoes for active lifestyles</v>
      </c>
      <c r="D18" s="9" t="str">
        <f t="shared" si="3"/>
        <v>Clarks High-Quality Ivory Sports Shoes For Active Lifestyles</v>
      </c>
      <c r="E18" s="4" t="str">
        <f t="shared" si="4"/>
        <v>high-quality Ivory SPORTS shoes for active LIFESTYLES</v>
      </c>
      <c r="F18" s="10" t="str">
        <f t="shared" si="5"/>
        <v>Clarks </v>
      </c>
      <c r="G18" s="4" t="str">
        <f t="shared" si="6"/>
        <v> Ivory Sports Shoes For Active Lifestyles</v>
      </c>
      <c r="H18" s="10" t="str">
        <f t="shared" si="7"/>
        <v> Ivory</v>
      </c>
      <c r="I18" s="4" t="str">
        <f t="shared" si="8"/>
        <v> Sports Shoes For Active Lifestyles</v>
      </c>
      <c r="J18" s="10" t="s">
        <v>110</v>
      </c>
      <c r="K18" s="10" t="str">
        <f t="shared" si="9"/>
        <v>Sports</v>
      </c>
      <c r="L18" s="4" t="str">
        <f t="shared" si="10"/>
        <v>  Shoes For Active Lifestyles</v>
      </c>
      <c r="M18" s="10" t="s">
        <v>113</v>
      </c>
      <c r="N18" s="10" t="s">
        <v>114</v>
      </c>
    </row>
    <row r="19">
      <c r="A19" s="3" t="s">
        <v>130</v>
      </c>
      <c r="B19" s="9" t="str">
        <f t="shared" si="1"/>
        <v>MERRELL HIGH-QUALITY CORAL SPORTS SHOES FOR ACTIVE LIFESTYLES</v>
      </c>
      <c r="C19" s="9" t="str">
        <f t="shared" si="2"/>
        <v>merrell high-quality coral sports shoes for active lifestyles</v>
      </c>
      <c r="D19" s="9" t="str">
        <f t="shared" si="3"/>
        <v>Merrell High-Quality Coral Sports Shoes For Active Lifestyles</v>
      </c>
      <c r="E19" s="4" t="str">
        <f t="shared" si="4"/>
        <v>high-quality Coral SPORTS shoes for active LIFESTYLES</v>
      </c>
      <c r="F19" s="10" t="str">
        <f t="shared" si="5"/>
        <v>Merrell </v>
      </c>
      <c r="G19" s="4" t="str">
        <f t="shared" si="6"/>
        <v> Coral Sports Shoes For Active Lifestyles</v>
      </c>
      <c r="H19" s="10" t="str">
        <f t="shared" si="7"/>
        <v> Coral</v>
      </c>
      <c r="I19" s="4" t="str">
        <f t="shared" si="8"/>
        <v> Sports Shoes For Active Lifestyles</v>
      </c>
      <c r="J19" s="10" t="s">
        <v>110</v>
      </c>
      <c r="K19" s="10" t="str">
        <f t="shared" si="9"/>
        <v>Sports</v>
      </c>
      <c r="L19" s="4" t="str">
        <f t="shared" si="10"/>
        <v>  Shoes For Active Lifestyles</v>
      </c>
      <c r="M19" s="10" t="s">
        <v>113</v>
      </c>
      <c r="N19" s="10" t="s">
        <v>114</v>
      </c>
    </row>
    <row r="20">
      <c r="A20" s="3" t="s">
        <v>131</v>
      </c>
      <c r="B20" s="9" t="str">
        <f t="shared" si="1"/>
        <v>VIONIC HIGH-QUALITY CORAL SPORTS SHOES FOR ACTIVE LIFESTYLES</v>
      </c>
      <c r="C20" s="9" t="str">
        <f t="shared" si="2"/>
        <v>vionic high-quality coral sports shoes for active lifestyles</v>
      </c>
      <c r="D20" s="9" t="str">
        <f t="shared" si="3"/>
        <v>Vionic High-Quality Coral Sports Shoes For Active Lifestyles</v>
      </c>
      <c r="E20" s="4" t="str">
        <f t="shared" si="4"/>
        <v>high-quality Coral SPORTS shoes for active LIFESTYLES</v>
      </c>
      <c r="F20" s="10" t="str">
        <f t="shared" si="5"/>
        <v>Vionic </v>
      </c>
      <c r="G20" s="4" t="str">
        <f t="shared" si="6"/>
        <v> Coral Sports Shoes For Active Lifestyles</v>
      </c>
      <c r="H20" s="10" t="str">
        <f t="shared" si="7"/>
        <v> Coral</v>
      </c>
      <c r="I20" s="4" t="str">
        <f t="shared" si="8"/>
        <v> Sports Shoes For Active Lifestyles</v>
      </c>
      <c r="J20" s="10" t="s">
        <v>110</v>
      </c>
      <c r="K20" s="10" t="str">
        <f t="shared" si="9"/>
        <v>Sports</v>
      </c>
      <c r="L20" s="4" t="str">
        <f t="shared" si="10"/>
        <v>  Shoes For Active Lifestyles</v>
      </c>
      <c r="M20" s="10" t="s">
        <v>113</v>
      </c>
      <c r="N20" s="10" t="s">
        <v>114</v>
      </c>
    </row>
    <row r="21">
      <c r="A21" s="3" t="s">
        <v>132</v>
      </c>
      <c r="B21" s="9" t="str">
        <f t="shared" si="1"/>
        <v>TEVA HIGH-QUALITY CORAL SPORTS SHOES FOR ACTIVE LIFESTYLES</v>
      </c>
      <c r="C21" s="9" t="str">
        <f t="shared" si="2"/>
        <v>teva high-quality coral sports shoes for active lifestyles</v>
      </c>
      <c r="D21" s="9" t="str">
        <f t="shared" si="3"/>
        <v>Teva High-Quality Coral Sports Shoes For Active Lifestyles</v>
      </c>
      <c r="E21" s="4" t="str">
        <f t="shared" si="4"/>
        <v>high-quality Coral SPORTS shoes for active LIFESTYLES</v>
      </c>
      <c r="F21" s="10" t="str">
        <f t="shared" si="5"/>
        <v>Teva </v>
      </c>
      <c r="G21" s="4" t="str">
        <f t="shared" si="6"/>
        <v> Coral Sports Shoes For Active Lifestyles</v>
      </c>
      <c r="H21" s="10" t="str">
        <f t="shared" si="7"/>
        <v> Coral</v>
      </c>
      <c r="I21" s="4" t="str">
        <f t="shared" si="8"/>
        <v> Sports Shoes For Active Lifestyles</v>
      </c>
      <c r="J21" s="10" t="s">
        <v>110</v>
      </c>
      <c r="K21" s="10" t="str">
        <f t="shared" si="9"/>
        <v>Sports</v>
      </c>
      <c r="L21" s="4" t="str">
        <f t="shared" si="10"/>
        <v>  Shoes For Active Lifestyles</v>
      </c>
      <c r="M21" s="10" t="s">
        <v>113</v>
      </c>
      <c r="N21" s="10" t="s">
        <v>114</v>
      </c>
    </row>
    <row r="22">
      <c r="A22" s="3" t="s">
        <v>133</v>
      </c>
      <c r="B22" s="9" t="str">
        <f t="shared" si="1"/>
        <v>ECCO HIGH-QUALITY CORAL SPORTS SHOES FOR ACTIVE LIFESTYLES</v>
      </c>
      <c r="C22" s="9" t="str">
        <f t="shared" si="2"/>
        <v>ecco high-quality coral sports shoes for active lifestyles</v>
      </c>
      <c r="D22" s="9" t="str">
        <f t="shared" si="3"/>
        <v>Ecco High-Quality Coral Sports Shoes For Active Lifestyles</v>
      </c>
      <c r="E22" s="4" t="str">
        <f t="shared" si="4"/>
        <v>high-quality Coral SPORTS shoes for active LIFESTYLES</v>
      </c>
      <c r="F22" s="10" t="str">
        <f t="shared" si="5"/>
        <v>ECCO </v>
      </c>
      <c r="G22" s="4" t="str">
        <f t="shared" si="6"/>
        <v> Coral Sports Shoes For Active Lifestyles</v>
      </c>
      <c r="H22" s="10" t="str">
        <f t="shared" si="7"/>
        <v> Coral</v>
      </c>
      <c r="I22" s="4" t="str">
        <f t="shared" si="8"/>
        <v> Sports Shoes For Active Lifestyles</v>
      </c>
      <c r="J22" s="10" t="s">
        <v>110</v>
      </c>
      <c r="K22" s="10" t="str">
        <f t="shared" si="9"/>
        <v>Sports</v>
      </c>
      <c r="L22" s="4" t="str">
        <f t="shared" si="10"/>
        <v>  Shoes For Active Lifestyles</v>
      </c>
      <c r="M22" s="10" t="s">
        <v>113</v>
      </c>
      <c r="N22" s="10" t="s">
        <v>114</v>
      </c>
    </row>
    <row r="23">
      <c r="A23" s="3" t="s">
        <v>134</v>
      </c>
      <c r="B23" s="9" t="str">
        <f t="shared" si="1"/>
        <v>SKECHERS HIGH-QUALITY CORAL SPORTS SHOES FOR ACTIVE LIFESTYLES</v>
      </c>
      <c r="C23" s="9" t="str">
        <f t="shared" si="2"/>
        <v>skechers high-quality coral sports shoes for active lifestyles</v>
      </c>
      <c r="D23" s="9" t="str">
        <f t="shared" si="3"/>
        <v>Skechers High-Quality Coral Sports Shoes For Active Lifestyles</v>
      </c>
      <c r="E23" s="4" t="str">
        <f t="shared" si="4"/>
        <v>high-quality Coral SPORTS shoes for active LIFESTYLES</v>
      </c>
      <c r="F23" s="10" t="str">
        <f t="shared" si="5"/>
        <v>SKECHERS </v>
      </c>
      <c r="G23" s="4" t="str">
        <f t="shared" si="6"/>
        <v> Coral Sports Shoes For Active Lifestyles</v>
      </c>
      <c r="H23" s="10" t="str">
        <f t="shared" si="7"/>
        <v> Coral</v>
      </c>
      <c r="I23" s="4" t="str">
        <f t="shared" si="8"/>
        <v> Sports Shoes For Active Lifestyles</v>
      </c>
      <c r="J23" s="10" t="s">
        <v>110</v>
      </c>
      <c r="K23" s="10" t="str">
        <f t="shared" si="9"/>
        <v>Sports</v>
      </c>
      <c r="L23" s="4" t="str">
        <f t="shared" si="10"/>
        <v>  Shoes For Active Lifestyles</v>
      </c>
      <c r="M23" s="10" t="s">
        <v>113</v>
      </c>
      <c r="N23" s="10" t="s">
        <v>114</v>
      </c>
    </row>
    <row r="24">
      <c r="A24" s="3" t="s">
        <v>135</v>
      </c>
      <c r="B24" s="9" t="str">
        <f t="shared" si="1"/>
        <v>CHACO HIGH-QUALITY CORAL SPORTS SHOES FOR ACTIVE LIFESTYLES</v>
      </c>
      <c r="C24" s="9" t="str">
        <f t="shared" si="2"/>
        <v>chaco high-quality coral sports shoes for active lifestyles</v>
      </c>
      <c r="D24" s="9" t="str">
        <f t="shared" si="3"/>
        <v>Chaco High-Quality Coral Sports Shoes For Active Lifestyles</v>
      </c>
      <c r="E24" s="4" t="str">
        <f t="shared" si="4"/>
        <v>high-quality Coral SPORTS shoes for active LIFESTYLES</v>
      </c>
      <c r="F24" s="10" t="str">
        <f t="shared" si="5"/>
        <v>Chaco </v>
      </c>
      <c r="G24" s="4" t="str">
        <f t="shared" si="6"/>
        <v> Coral Sports Shoes For Active Lifestyles</v>
      </c>
      <c r="H24" s="10" t="str">
        <f t="shared" si="7"/>
        <v> Coral</v>
      </c>
      <c r="I24" s="4" t="str">
        <f t="shared" si="8"/>
        <v> Sports Shoes For Active Lifestyles</v>
      </c>
      <c r="J24" s="10" t="s">
        <v>110</v>
      </c>
      <c r="K24" s="10" t="str">
        <f t="shared" si="9"/>
        <v>Sports</v>
      </c>
      <c r="L24" s="4" t="str">
        <f t="shared" si="10"/>
        <v>  Shoes For Active Lifestyles</v>
      </c>
      <c r="M24" s="10" t="s">
        <v>113</v>
      </c>
      <c r="N24" s="10" t="s">
        <v>114</v>
      </c>
    </row>
    <row r="25">
      <c r="A25" s="3" t="s">
        <v>136</v>
      </c>
      <c r="B25" s="9" t="str">
        <f t="shared" si="1"/>
        <v>ASOLO HIGH-QUALITY CORAL SPORTS SHOES FOR ACTIVE LIFESTYLES</v>
      </c>
      <c r="C25" s="9" t="str">
        <f t="shared" si="2"/>
        <v>asolo high-quality coral sports shoes for active lifestyles</v>
      </c>
      <c r="D25" s="9" t="str">
        <f t="shared" si="3"/>
        <v>Asolo High-Quality Coral Sports Shoes For Active Lifestyles</v>
      </c>
      <c r="E25" s="4" t="str">
        <f t="shared" si="4"/>
        <v>high-quality Coral SPORTS shoes for active LIFESTYLES</v>
      </c>
      <c r="F25" s="10" t="str">
        <f t="shared" si="5"/>
        <v>Asolo </v>
      </c>
      <c r="G25" s="4" t="str">
        <f t="shared" si="6"/>
        <v> Coral Sports Shoes For Active Lifestyles</v>
      </c>
      <c r="H25" s="10" t="str">
        <f t="shared" si="7"/>
        <v> Coral</v>
      </c>
      <c r="I25" s="4" t="str">
        <f t="shared" si="8"/>
        <v> Sports Shoes For Active Lifestyles</v>
      </c>
      <c r="J25" s="10" t="s">
        <v>110</v>
      </c>
      <c r="K25" s="10" t="str">
        <f t="shared" si="9"/>
        <v>Sports</v>
      </c>
      <c r="L25" s="4" t="str">
        <f t="shared" si="10"/>
        <v>  Shoes For Active Lifestyles</v>
      </c>
      <c r="M25" s="10" t="s">
        <v>113</v>
      </c>
      <c r="N25" s="10" t="s">
        <v>114</v>
      </c>
    </row>
    <row r="26">
      <c r="A26" s="3" t="s">
        <v>137</v>
      </c>
      <c r="B26" s="9" t="str">
        <f t="shared" si="1"/>
        <v>SPERRY HIGH-QUALITY CORAL SPORTS SHOES FOR ACTIVE LIFESTYLES</v>
      </c>
      <c r="C26" s="9" t="str">
        <f t="shared" si="2"/>
        <v>sperry high-quality coral sports shoes for active lifestyles</v>
      </c>
      <c r="D26" s="9" t="str">
        <f t="shared" si="3"/>
        <v>Sperry High-Quality Coral Sports Shoes For Active Lifestyles</v>
      </c>
      <c r="E26" s="4" t="str">
        <f t="shared" si="4"/>
        <v>high-quality Coral SPORTS shoes for active LIFESTYLES</v>
      </c>
      <c r="F26" s="10" t="str">
        <f t="shared" si="5"/>
        <v>Sperry </v>
      </c>
      <c r="G26" s="4" t="str">
        <f t="shared" si="6"/>
        <v> Coral Sports Shoes For Active Lifestyles</v>
      </c>
      <c r="H26" s="10" t="str">
        <f t="shared" si="7"/>
        <v> Coral</v>
      </c>
      <c r="I26" s="4" t="str">
        <f t="shared" si="8"/>
        <v> Sports Shoes For Active Lifestyles</v>
      </c>
      <c r="J26" s="10" t="s">
        <v>110</v>
      </c>
      <c r="K26" s="10" t="str">
        <f t="shared" si="9"/>
        <v>Sports</v>
      </c>
      <c r="L26" s="4" t="str">
        <f t="shared" si="10"/>
        <v>  Shoes For Active Lifestyles</v>
      </c>
      <c r="M26" s="10" t="s">
        <v>113</v>
      </c>
      <c r="N26" s="10" t="s">
        <v>114</v>
      </c>
    </row>
    <row r="27">
      <c r="A27" s="3" t="s">
        <v>138</v>
      </c>
      <c r="B27" s="9" t="str">
        <f t="shared" si="1"/>
        <v>OLUKAI HIGH-QUALITY CORAL SPORTS SHOES FOR ACTIVE LIFESTYLES</v>
      </c>
      <c r="C27" s="9" t="str">
        <f t="shared" si="2"/>
        <v>olukai high-quality coral sports shoes for active lifestyles</v>
      </c>
      <c r="D27" s="9" t="str">
        <f t="shared" si="3"/>
        <v>Olukai High-Quality Coral Sports Shoes For Active Lifestyles</v>
      </c>
      <c r="E27" s="4" t="str">
        <f t="shared" si="4"/>
        <v>high-quality Coral SPORTS shoes for active LIFESTYLES</v>
      </c>
      <c r="F27" s="10" t="str">
        <f t="shared" si="5"/>
        <v>OluKai </v>
      </c>
      <c r="G27" s="4" t="str">
        <f t="shared" si="6"/>
        <v> Coral Sports Shoes For Active Lifestyles</v>
      </c>
      <c r="H27" s="10" t="str">
        <f t="shared" si="7"/>
        <v> Coral</v>
      </c>
      <c r="I27" s="4" t="str">
        <f t="shared" si="8"/>
        <v> Sports Shoes For Active Lifestyles</v>
      </c>
      <c r="J27" s="10" t="s">
        <v>110</v>
      </c>
      <c r="K27" s="10" t="str">
        <f t="shared" si="9"/>
        <v>Sports</v>
      </c>
      <c r="L27" s="4" t="str">
        <f t="shared" si="10"/>
        <v>  Shoes For Active Lifestyles</v>
      </c>
      <c r="M27" s="10" t="s">
        <v>113</v>
      </c>
      <c r="N27" s="10" t="s">
        <v>114</v>
      </c>
    </row>
    <row r="28">
      <c r="A28" s="3" t="s">
        <v>139</v>
      </c>
      <c r="B28" s="9" t="str">
        <f t="shared" si="1"/>
        <v>DANSKO HIGH-QUALITY CORAL SPORTS SHOES FOR ACTIVE LIFESTYLES</v>
      </c>
      <c r="C28" s="9" t="str">
        <f t="shared" si="2"/>
        <v>dansko high-quality coral sports shoes for active lifestyles</v>
      </c>
      <c r="D28" s="9" t="str">
        <f t="shared" si="3"/>
        <v>Dansko High-Quality Coral Sports Shoes For Active Lifestyles</v>
      </c>
      <c r="E28" s="4" t="str">
        <f t="shared" si="4"/>
        <v>high-quality Coral SPORTS shoes for active LIFESTYLES</v>
      </c>
      <c r="F28" s="10" t="str">
        <f t="shared" si="5"/>
        <v>Dansko </v>
      </c>
      <c r="G28" s="4" t="str">
        <f t="shared" si="6"/>
        <v> Coral Sports Shoes For Active Lifestyles</v>
      </c>
      <c r="H28" s="10" t="str">
        <f t="shared" si="7"/>
        <v> Coral</v>
      </c>
      <c r="I28" s="4" t="str">
        <f t="shared" si="8"/>
        <v> Sports Shoes For Active Lifestyles</v>
      </c>
      <c r="J28" s="10" t="s">
        <v>110</v>
      </c>
      <c r="K28" s="10" t="str">
        <f t="shared" si="9"/>
        <v>Sports</v>
      </c>
      <c r="L28" s="4" t="str">
        <f t="shared" si="10"/>
        <v>  Shoes For Active Lifestyles</v>
      </c>
      <c r="M28" s="10" t="s">
        <v>113</v>
      </c>
      <c r="N28" s="10" t="s">
        <v>114</v>
      </c>
    </row>
    <row r="29">
      <c r="A29" s="3" t="s">
        <v>140</v>
      </c>
      <c r="B29" s="9" t="str">
        <f t="shared" si="1"/>
        <v>CROCS HIGH-QUALITY CORAL SPORTS SHOES FOR ACTIVE LIFESTYLES</v>
      </c>
      <c r="C29" s="9" t="str">
        <f t="shared" si="2"/>
        <v>crocs high-quality coral sports shoes for active lifestyles</v>
      </c>
      <c r="D29" s="9" t="str">
        <f t="shared" si="3"/>
        <v>Crocs High-Quality Coral Sports Shoes For Active Lifestyles</v>
      </c>
      <c r="E29" s="4" t="str">
        <f t="shared" si="4"/>
        <v>high-quality Coral SPORTS shoes for active LIFESTYLES</v>
      </c>
      <c r="F29" s="10" t="str">
        <f t="shared" si="5"/>
        <v>Crocs </v>
      </c>
      <c r="G29" s="4" t="str">
        <f t="shared" si="6"/>
        <v> Coral Sports Shoes For Active Lifestyles</v>
      </c>
      <c r="H29" s="10" t="str">
        <f t="shared" si="7"/>
        <v> Coral</v>
      </c>
      <c r="I29" s="4" t="str">
        <f t="shared" si="8"/>
        <v> Sports Shoes For Active Lifestyles</v>
      </c>
      <c r="J29" s="10" t="s">
        <v>110</v>
      </c>
      <c r="K29" s="10" t="str">
        <f t="shared" si="9"/>
        <v>Sports</v>
      </c>
      <c r="L29" s="4" t="str">
        <f t="shared" si="10"/>
        <v>  Shoes For Active Lifestyles</v>
      </c>
      <c r="M29" s="10" t="s">
        <v>113</v>
      </c>
      <c r="N29" s="10" t="s">
        <v>114</v>
      </c>
    </row>
    <row r="30">
      <c r="A30" s="3" t="s">
        <v>141</v>
      </c>
      <c r="B30" s="9" t="str">
        <f t="shared" si="1"/>
        <v>CONVERSE HIGH-QUALITY CORAL SPORTS SHOES FOR ACTIVE LIFESTYLES</v>
      </c>
      <c r="C30" s="9" t="str">
        <f t="shared" si="2"/>
        <v>converse high-quality coral sports shoes for active lifestyles</v>
      </c>
      <c r="D30" s="9" t="str">
        <f t="shared" si="3"/>
        <v>Converse High-Quality Coral Sports Shoes For Active Lifestyles</v>
      </c>
      <c r="E30" s="4" t="str">
        <f t="shared" si="4"/>
        <v>high-quality Coral SPORTS shoes for active LIFESTYLES</v>
      </c>
      <c r="F30" s="10" t="str">
        <f t="shared" si="5"/>
        <v>Converse </v>
      </c>
      <c r="G30" s="4" t="str">
        <f t="shared" si="6"/>
        <v> Coral Sports Shoes For Active Lifestyles</v>
      </c>
      <c r="H30" s="10" t="str">
        <f t="shared" si="7"/>
        <v> Coral</v>
      </c>
      <c r="I30" s="4" t="str">
        <f t="shared" si="8"/>
        <v> Sports Shoes For Active Lifestyles</v>
      </c>
      <c r="J30" s="10" t="s">
        <v>110</v>
      </c>
      <c r="K30" s="10" t="str">
        <f t="shared" si="9"/>
        <v>Sports</v>
      </c>
      <c r="L30" s="4" t="str">
        <f t="shared" si="10"/>
        <v>  Shoes For Active Lifestyles</v>
      </c>
      <c r="M30" s="10" t="s">
        <v>113</v>
      </c>
      <c r="N30" s="10" t="s">
        <v>114</v>
      </c>
    </row>
    <row r="31">
      <c r="A31" s="3" t="s">
        <v>142</v>
      </c>
      <c r="B31" s="9" t="str">
        <f t="shared" si="1"/>
        <v>KEEN HIGH-QUALITY CORAL SPORTS SHOES FOR ACTIVE LIFESTYLES</v>
      </c>
      <c r="C31" s="9" t="str">
        <f t="shared" si="2"/>
        <v>keen high-quality coral sports shoes for active lifestyles</v>
      </c>
      <c r="D31" s="9" t="str">
        <f t="shared" si="3"/>
        <v>Keen High-Quality Coral Sports Shoes For Active Lifestyles</v>
      </c>
      <c r="E31" s="4" t="str">
        <f t="shared" si="4"/>
        <v>high-quality Coral SPORTS shoes for active LIFESTYLES</v>
      </c>
      <c r="F31" s="10" t="str">
        <f t="shared" si="5"/>
        <v>Keen </v>
      </c>
      <c r="G31" s="4" t="str">
        <f t="shared" si="6"/>
        <v> Coral Sports Shoes For Active Lifestyles</v>
      </c>
      <c r="H31" s="10" t="str">
        <f t="shared" si="7"/>
        <v> Coral</v>
      </c>
      <c r="I31" s="4" t="str">
        <f t="shared" si="8"/>
        <v> Sports Shoes For Active Lifestyles</v>
      </c>
      <c r="J31" s="10" t="s">
        <v>110</v>
      </c>
      <c r="K31" s="10" t="str">
        <f t="shared" si="9"/>
        <v>Sports</v>
      </c>
      <c r="L31" s="4" t="str">
        <f t="shared" si="10"/>
        <v>  Shoes For Active Lifestyles</v>
      </c>
      <c r="M31" s="10" t="s">
        <v>113</v>
      </c>
      <c r="N31" s="10" t="s">
        <v>114</v>
      </c>
    </row>
    <row r="32">
      <c r="A32" s="3" t="s">
        <v>133</v>
      </c>
      <c r="B32" s="9" t="str">
        <f t="shared" si="1"/>
        <v>ECCO HIGH-QUALITY CORAL SPORTS SHOES FOR ACTIVE LIFESTYLES</v>
      </c>
      <c r="C32" s="9" t="str">
        <f t="shared" si="2"/>
        <v>ecco high-quality coral sports shoes for active lifestyles</v>
      </c>
      <c r="D32" s="9" t="str">
        <f t="shared" si="3"/>
        <v>Ecco High-Quality Coral Sports Shoes For Active Lifestyles</v>
      </c>
      <c r="E32" s="4" t="str">
        <f t="shared" si="4"/>
        <v>high-quality Coral SPORTS shoes for active LIFESTYLES</v>
      </c>
      <c r="F32" s="10" t="str">
        <f t="shared" si="5"/>
        <v>ECCO </v>
      </c>
      <c r="G32" s="4" t="str">
        <f t="shared" si="6"/>
        <v> Coral Sports Shoes For Active Lifestyles</v>
      </c>
      <c r="H32" s="10" t="str">
        <f t="shared" si="7"/>
        <v> Coral</v>
      </c>
      <c r="I32" s="4" t="str">
        <f t="shared" si="8"/>
        <v> Sports Shoes For Active Lifestyles</v>
      </c>
      <c r="J32" s="10" t="s">
        <v>110</v>
      </c>
      <c r="K32" s="10" t="str">
        <f t="shared" si="9"/>
        <v>Sports</v>
      </c>
      <c r="L32" s="4" t="str">
        <f t="shared" si="10"/>
        <v>  Shoes For Active Lifestyles</v>
      </c>
      <c r="M32" s="10" t="s">
        <v>113</v>
      </c>
      <c r="N32" s="10" t="s">
        <v>114</v>
      </c>
    </row>
    <row r="33">
      <c r="A33" s="3" t="s">
        <v>143</v>
      </c>
      <c r="B33" s="9" t="str">
        <f t="shared" si="1"/>
        <v>BROOKS HIGH-QUALITY CORAL SPORTS SHOES FOR ACTIVE LIFESTYLES</v>
      </c>
      <c r="C33" s="9" t="str">
        <f t="shared" si="2"/>
        <v>brooks high-quality coral sports shoes for active lifestyles</v>
      </c>
      <c r="D33" s="9" t="str">
        <f t="shared" si="3"/>
        <v>Brooks High-Quality Coral Sports Shoes For Active Lifestyles</v>
      </c>
      <c r="E33" s="4" t="str">
        <f t="shared" si="4"/>
        <v>high-quality Coral SPORTS shoes for active LIFESTYLES</v>
      </c>
      <c r="F33" s="10" t="str">
        <f t="shared" si="5"/>
        <v>Brooks </v>
      </c>
      <c r="G33" s="4" t="str">
        <f t="shared" si="6"/>
        <v> Coral Sports Shoes For Active Lifestyles</v>
      </c>
      <c r="H33" s="10" t="str">
        <f t="shared" si="7"/>
        <v> Coral</v>
      </c>
      <c r="I33" s="4" t="str">
        <f t="shared" si="8"/>
        <v> Sports Shoes For Active Lifestyles</v>
      </c>
      <c r="J33" s="10" t="s">
        <v>110</v>
      </c>
      <c r="K33" s="10" t="str">
        <f t="shared" si="9"/>
        <v>Sports</v>
      </c>
      <c r="L33" s="4" t="str">
        <f t="shared" si="10"/>
        <v>  Shoes For Active Lifestyles</v>
      </c>
      <c r="M33" s="10" t="s">
        <v>113</v>
      </c>
      <c r="N33" s="10" t="s">
        <v>114</v>
      </c>
    </row>
    <row r="34">
      <c r="A34" s="3" t="s">
        <v>144</v>
      </c>
      <c r="B34" s="9" t="str">
        <f t="shared" si="1"/>
        <v>ADIDAS HIGH-QUALITY CORAL SPORTS SHOES FOR ACTIVE LIFESTYLES</v>
      </c>
      <c r="C34" s="9" t="str">
        <f t="shared" si="2"/>
        <v>adidas high-quality coral sports shoes for active lifestyles</v>
      </c>
      <c r="D34" s="9" t="str">
        <f t="shared" si="3"/>
        <v>Adidas High-Quality Coral Sports Shoes For Active Lifestyles</v>
      </c>
      <c r="E34" s="4" t="str">
        <f t="shared" si="4"/>
        <v>high-quality Coral SPORTS shoes for active LIFESTYLES</v>
      </c>
      <c r="F34" s="10" t="str">
        <f t="shared" si="5"/>
        <v>Adidas </v>
      </c>
      <c r="G34" s="4" t="str">
        <f t="shared" si="6"/>
        <v> Coral Sports Shoes For Active Lifestyles</v>
      </c>
      <c r="H34" s="10" t="str">
        <f t="shared" si="7"/>
        <v> Coral</v>
      </c>
      <c r="I34" s="4" t="str">
        <f t="shared" si="8"/>
        <v> Sports Shoes For Active Lifestyles</v>
      </c>
      <c r="J34" s="10" t="s">
        <v>110</v>
      </c>
      <c r="K34" s="10" t="str">
        <f t="shared" si="9"/>
        <v>Sports</v>
      </c>
      <c r="L34" s="4" t="str">
        <f t="shared" si="10"/>
        <v>  Shoes For Active Lifestyles</v>
      </c>
      <c r="M34" s="10" t="s">
        <v>113</v>
      </c>
      <c r="N34" s="10" t="s">
        <v>114</v>
      </c>
    </row>
    <row r="35">
      <c r="A35" s="3" t="s">
        <v>145</v>
      </c>
      <c r="B35" s="9" t="str">
        <f t="shared" si="1"/>
        <v>PUMA HIGH-QUALITY CORAL SPORTS SHOES FOR ACTIVE LIFESTYLES</v>
      </c>
      <c r="C35" s="9" t="str">
        <f t="shared" si="2"/>
        <v>puma high-quality coral sports shoes for active lifestyles</v>
      </c>
      <c r="D35" s="9" t="str">
        <f t="shared" si="3"/>
        <v>Puma High-Quality Coral Sports Shoes For Active Lifestyles</v>
      </c>
      <c r="E35" s="4" t="str">
        <f t="shared" si="4"/>
        <v>high-quality Coral SPORTS shoes for active LIFESTYLES</v>
      </c>
      <c r="F35" s="10" t="str">
        <f t="shared" si="5"/>
        <v>Puma </v>
      </c>
      <c r="G35" s="4" t="str">
        <f t="shared" si="6"/>
        <v> Coral Sports Shoes For Active Lifestyles</v>
      </c>
      <c r="H35" s="10" t="str">
        <f t="shared" si="7"/>
        <v> Coral</v>
      </c>
      <c r="I35" s="4" t="str">
        <f t="shared" si="8"/>
        <v> Sports Shoes For Active Lifestyles</v>
      </c>
      <c r="J35" s="10" t="s">
        <v>110</v>
      </c>
      <c r="K35" s="10" t="str">
        <f t="shared" si="9"/>
        <v>Sports</v>
      </c>
      <c r="L35" s="4" t="str">
        <f t="shared" si="10"/>
        <v>  Shoes For Active Lifestyles</v>
      </c>
      <c r="M35" s="10" t="s">
        <v>113</v>
      </c>
      <c r="N35" s="10" t="s">
        <v>114</v>
      </c>
    </row>
    <row r="36">
      <c r="A36" s="11"/>
    </row>
    <row r="37">
      <c r="A37" s="11"/>
    </row>
    <row r="38">
      <c r="A38" s="8" t="s">
        <v>146</v>
      </c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.75"/>
    <col customWidth="1" min="10" max="10" width="12.63"/>
    <col customWidth="1" min="11" max="11" width="12.5"/>
    <col customWidth="1" min="12" max="12" width="12.38"/>
    <col customWidth="1" min="13" max="13" width="12.63"/>
    <col customWidth="1" min="14" max="14" width="12.5"/>
    <col customWidth="1" min="15" max="15" width="17.25"/>
    <col customWidth="1" min="16" max="16" width="17.63"/>
    <col customWidth="1" min="17" max="17" width="16.75"/>
    <col customWidth="1" min="18" max="18" width="18.88"/>
  </cols>
  <sheetData>
    <row r="1">
      <c r="A1" s="13" t="s">
        <v>147</v>
      </c>
      <c r="B1" s="13" t="s">
        <v>148</v>
      </c>
      <c r="C1" s="13" t="s">
        <v>149</v>
      </c>
      <c r="D1" s="13" t="s">
        <v>150</v>
      </c>
      <c r="E1" s="14" t="s">
        <v>151</v>
      </c>
      <c r="F1" s="13" t="s">
        <v>152</v>
      </c>
      <c r="G1" s="13" t="s">
        <v>153</v>
      </c>
      <c r="H1" s="13" t="s">
        <v>154</v>
      </c>
      <c r="I1" s="13" t="s">
        <v>155</v>
      </c>
      <c r="J1" s="14" t="s">
        <v>156</v>
      </c>
      <c r="K1" s="15" t="s">
        <v>157</v>
      </c>
      <c r="L1" s="14" t="s">
        <v>158</v>
      </c>
      <c r="M1" s="16" t="s">
        <v>159</v>
      </c>
      <c r="N1" s="16" t="s">
        <v>160</v>
      </c>
      <c r="O1" s="15" t="s">
        <v>161</v>
      </c>
      <c r="P1" s="14" t="s">
        <v>162</v>
      </c>
      <c r="Q1" s="13" t="s">
        <v>163</v>
      </c>
      <c r="R1" s="13" t="s">
        <v>164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7" t="s">
        <v>165</v>
      </c>
      <c r="B2" s="17" t="s">
        <v>166</v>
      </c>
      <c r="C2" s="17">
        <v>28.0</v>
      </c>
      <c r="D2" s="17" t="s">
        <v>167</v>
      </c>
      <c r="E2" s="17" t="s">
        <v>168</v>
      </c>
      <c r="F2" s="17" t="s">
        <v>169</v>
      </c>
      <c r="G2" s="17" t="s">
        <v>170</v>
      </c>
      <c r="H2" s="17">
        <v>7.5</v>
      </c>
      <c r="I2" s="17" t="s">
        <v>171</v>
      </c>
      <c r="J2" s="11" t="s">
        <v>172</v>
      </c>
      <c r="K2" s="11" t="s">
        <v>173</v>
      </c>
      <c r="L2" s="11" t="s">
        <v>174</v>
      </c>
      <c r="M2" s="11" t="s">
        <v>175</v>
      </c>
      <c r="N2" s="11" t="s">
        <v>176</v>
      </c>
      <c r="O2" s="18" t="s">
        <v>177</v>
      </c>
      <c r="P2" s="4" t="s">
        <v>178</v>
      </c>
      <c r="Q2" s="4" t="s">
        <v>179</v>
      </c>
      <c r="R2" s="11" t="s">
        <v>180</v>
      </c>
    </row>
    <row r="3">
      <c r="A3" s="17" t="s">
        <v>181</v>
      </c>
      <c r="B3" s="17" t="s">
        <v>182</v>
      </c>
      <c r="C3" s="17">
        <v>32.0</v>
      </c>
      <c r="D3" s="17" t="s">
        <v>183</v>
      </c>
      <c r="E3" s="17" t="s">
        <v>184</v>
      </c>
      <c r="F3" s="17" t="s">
        <v>185</v>
      </c>
      <c r="G3" s="17" t="s">
        <v>186</v>
      </c>
      <c r="H3" s="17">
        <v>10.0</v>
      </c>
      <c r="I3" s="17" t="s">
        <v>187</v>
      </c>
      <c r="J3" s="4" t="str">
        <f t="shared" ref="J3:K3" si="1">left(D3,1)</f>
        <v>M</v>
      </c>
      <c r="K3" s="4" t="str">
        <f t="shared" si="1"/>
        <v>S</v>
      </c>
      <c r="L3" s="4" t="str">
        <f t="shared" ref="L3:L17" si="3">left(A3,1)&amp;LEFT(B3,1)</f>
        <v>MS</v>
      </c>
      <c r="M3" s="4" t="str">
        <f t="shared" ref="M3:M17" si="4">LEFT(A3,2)</f>
        <v>Mi</v>
      </c>
      <c r="N3" s="4" t="str">
        <f t="shared" ref="N3:N17" si="5">A3&amp;LEFT(B3,1)</f>
        <v>MichaelS</v>
      </c>
      <c r="O3" s="19" t="str">
        <f t="shared" ref="O3:O17" si="6">I3&amp;".COM"</f>
        <v>Adidas.COM</v>
      </c>
      <c r="P3" s="4" t="str">
        <f t="shared" ref="P3:P17" si="7">I3&amp;","&amp;H3</f>
        <v>Adidas,10</v>
      </c>
      <c r="Q3" s="4" t="str">
        <f t="shared" ref="Q3:Q17" si="8">A3&amp;" "&amp;B3</f>
        <v>Michael Smith</v>
      </c>
      <c r="R3" s="4" t="str">
        <f t="shared" ref="R3:R17" si="9">F3&amp;","&amp;C3</f>
        <v>Los Angeles,32</v>
      </c>
    </row>
    <row r="4">
      <c r="A4" s="17" t="s">
        <v>188</v>
      </c>
      <c r="B4" s="17" t="s">
        <v>189</v>
      </c>
      <c r="C4" s="17">
        <v>24.0</v>
      </c>
      <c r="D4" s="17" t="s">
        <v>167</v>
      </c>
      <c r="E4" s="17" t="s">
        <v>190</v>
      </c>
      <c r="F4" s="17" t="s">
        <v>191</v>
      </c>
      <c r="G4" s="17" t="s">
        <v>192</v>
      </c>
      <c r="H4" s="17">
        <v>8.0</v>
      </c>
      <c r="I4" s="17" t="s">
        <v>193</v>
      </c>
      <c r="J4" s="4" t="str">
        <f t="shared" ref="J4:K4" si="2">left(D4,1)</f>
        <v>F</v>
      </c>
      <c r="K4" s="4" t="str">
        <f t="shared" si="2"/>
        <v>L</v>
      </c>
      <c r="L4" s="4" t="str">
        <f t="shared" si="3"/>
        <v>EB</v>
      </c>
      <c r="M4" s="4" t="str">
        <f t="shared" si="4"/>
        <v>Em</v>
      </c>
      <c r="N4" s="4" t="str">
        <f t="shared" si="5"/>
        <v>EmilyB</v>
      </c>
      <c r="O4" s="19" t="str">
        <f t="shared" si="6"/>
        <v>Puma.COM</v>
      </c>
      <c r="P4" s="4" t="str">
        <f t="shared" si="7"/>
        <v>Puma,8</v>
      </c>
      <c r="Q4" s="4" t="str">
        <f t="shared" si="8"/>
        <v>Emily Brown</v>
      </c>
      <c r="R4" s="4" t="str">
        <f t="shared" si="9"/>
        <v>Chicago,24</v>
      </c>
    </row>
    <row r="5">
      <c r="A5" s="17" t="s">
        <v>194</v>
      </c>
      <c r="B5" s="17" t="s">
        <v>195</v>
      </c>
      <c r="C5" s="17">
        <v>29.0</v>
      </c>
      <c r="D5" s="17" t="s">
        <v>183</v>
      </c>
      <c r="E5" s="17" t="s">
        <v>168</v>
      </c>
      <c r="F5" s="17" t="s">
        <v>196</v>
      </c>
      <c r="G5" s="17" t="s">
        <v>170</v>
      </c>
      <c r="H5" s="17">
        <v>9.0</v>
      </c>
      <c r="I5" s="17" t="s">
        <v>171</v>
      </c>
      <c r="J5" s="4" t="str">
        <f t="shared" ref="J5:K5" si="10">left(D5,1)</f>
        <v>M</v>
      </c>
      <c r="K5" s="4" t="str">
        <f t="shared" si="10"/>
        <v>M</v>
      </c>
      <c r="L5" s="4" t="str">
        <f t="shared" si="3"/>
        <v>JW</v>
      </c>
      <c r="M5" s="4" t="str">
        <f t="shared" si="4"/>
        <v>Ja</v>
      </c>
      <c r="N5" s="4" t="str">
        <f t="shared" si="5"/>
        <v>JamesW</v>
      </c>
      <c r="O5" s="19" t="str">
        <f t="shared" si="6"/>
        <v>Nike.COM</v>
      </c>
      <c r="P5" s="4" t="str">
        <f t="shared" si="7"/>
        <v>Nike,9</v>
      </c>
      <c r="Q5" s="4" t="str">
        <f t="shared" si="8"/>
        <v>James Williams</v>
      </c>
      <c r="R5" s="4" t="str">
        <f t="shared" si="9"/>
        <v>Miami,29</v>
      </c>
    </row>
    <row r="6">
      <c r="A6" s="17" t="s">
        <v>197</v>
      </c>
      <c r="B6" s="17" t="s">
        <v>198</v>
      </c>
      <c r="C6" s="17">
        <v>26.0</v>
      </c>
      <c r="D6" s="17" t="s">
        <v>167</v>
      </c>
      <c r="E6" s="17" t="s">
        <v>184</v>
      </c>
      <c r="F6" s="17" t="s">
        <v>199</v>
      </c>
      <c r="G6" s="17" t="s">
        <v>200</v>
      </c>
      <c r="H6" s="17">
        <v>7.0</v>
      </c>
      <c r="I6" s="17" t="s">
        <v>201</v>
      </c>
      <c r="J6" s="4" t="str">
        <f t="shared" ref="J6:K6" si="11">left(D6,1)</f>
        <v>F</v>
      </c>
      <c r="K6" s="4" t="str">
        <f t="shared" si="11"/>
        <v>S</v>
      </c>
      <c r="L6" s="4" t="str">
        <f t="shared" si="3"/>
        <v>OD</v>
      </c>
      <c r="M6" s="4" t="str">
        <f t="shared" si="4"/>
        <v>Ol</v>
      </c>
      <c r="N6" s="4" t="str">
        <f t="shared" si="5"/>
        <v>OliviaD</v>
      </c>
      <c r="O6" s="19" t="str">
        <f t="shared" si="6"/>
        <v>Asics.COM</v>
      </c>
      <c r="P6" s="4" t="str">
        <f t="shared" si="7"/>
        <v>Asics,7</v>
      </c>
      <c r="Q6" s="4" t="str">
        <f t="shared" si="8"/>
        <v>Olivia Davis</v>
      </c>
      <c r="R6" s="4" t="str">
        <f t="shared" si="9"/>
        <v>San Francisco,26</v>
      </c>
    </row>
    <row r="7">
      <c r="A7" s="17" t="s">
        <v>202</v>
      </c>
      <c r="B7" s="17" t="s">
        <v>203</v>
      </c>
      <c r="C7" s="17">
        <v>31.0</v>
      </c>
      <c r="D7" s="17" t="s">
        <v>183</v>
      </c>
      <c r="E7" s="17" t="s">
        <v>190</v>
      </c>
      <c r="F7" s="17" t="s">
        <v>204</v>
      </c>
      <c r="G7" s="17" t="s">
        <v>205</v>
      </c>
      <c r="H7" s="17">
        <v>11.0</v>
      </c>
      <c r="I7" s="17" t="s">
        <v>206</v>
      </c>
      <c r="J7" s="4" t="str">
        <f t="shared" ref="J7:K7" si="12">left(D7,1)</f>
        <v>M</v>
      </c>
      <c r="K7" s="4" t="str">
        <f t="shared" si="12"/>
        <v>L</v>
      </c>
      <c r="L7" s="4" t="str">
        <f t="shared" si="3"/>
        <v>BG</v>
      </c>
      <c r="M7" s="4" t="str">
        <f t="shared" si="4"/>
        <v>Be</v>
      </c>
      <c r="N7" s="4" t="str">
        <f t="shared" si="5"/>
        <v>BenjaminG</v>
      </c>
      <c r="O7" s="19" t="str">
        <f t="shared" si="6"/>
        <v>Reebok.COM</v>
      </c>
      <c r="P7" s="4" t="str">
        <f t="shared" si="7"/>
        <v>Reebok,11</v>
      </c>
      <c r="Q7" s="4" t="str">
        <f t="shared" si="8"/>
        <v>Benjamin Garcia</v>
      </c>
      <c r="R7" s="4" t="str">
        <f t="shared" si="9"/>
        <v>Dallas,31</v>
      </c>
    </row>
    <row r="8">
      <c r="A8" s="17" t="s">
        <v>207</v>
      </c>
      <c r="B8" s="17" t="s">
        <v>208</v>
      </c>
      <c r="C8" s="17">
        <v>23.0</v>
      </c>
      <c r="D8" s="17" t="s">
        <v>167</v>
      </c>
      <c r="E8" s="17" t="s">
        <v>168</v>
      </c>
      <c r="F8" s="17" t="s">
        <v>209</v>
      </c>
      <c r="G8" s="17" t="s">
        <v>210</v>
      </c>
      <c r="H8" s="17">
        <v>6.5</v>
      </c>
      <c r="I8" s="17" t="s">
        <v>211</v>
      </c>
      <c r="J8" s="4" t="str">
        <f t="shared" ref="J8:K8" si="13">left(D8,1)</f>
        <v>F</v>
      </c>
      <c r="K8" s="4" t="str">
        <f t="shared" si="13"/>
        <v>M</v>
      </c>
      <c r="L8" s="4" t="str">
        <f t="shared" si="3"/>
        <v>AR</v>
      </c>
      <c r="M8" s="4" t="str">
        <f t="shared" si="4"/>
        <v>Av</v>
      </c>
      <c r="N8" s="4" t="str">
        <f t="shared" si="5"/>
        <v>AvaR</v>
      </c>
      <c r="O8" s="19" t="str">
        <f t="shared" si="6"/>
        <v>Birkenstock.COM</v>
      </c>
      <c r="P8" s="4" t="str">
        <f t="shared" si="7"/>
        <v>Birkenstock,6.5</v>
      </c>
      <c r="Q8" s="4" t="str">
        <f t="shared" si="8"/>
        <v>Ava Rodriguez</v>
      </c>
      <c r="R8" s="4" t="str">
        <f t="shared" si="9"/>
        <v>Houston,23</v>
      </c>
    </row>
    <row r="9">
      <c r="A9" s="17" t="s">
        <v>212</v>
      </c>
      <c r="B9" s="17" t="s">
        <v>213</v>
      </c>
      <c r="C9" s="17">
        <v>27.0</v>
      </c>
      <c r="D9" s="17" t="s">
        <v>183</v>
      </c>
      <c r="E9" s="17" t="s">
        <v>184</v>
      </c>
      <c r="F9" s="17" t="s">
        <v>214</v>
      </c>
      <c r="G9" s="17" t="s">
        <v>215</v>
      </c>
      <c r="H9" s="17">
        <v>9.5</v>
      </c>
      <c r="I9" s="17" t="s">
        <v>201</v>
      </c>
      <c r="J9" s="4" t="str">
        <f t="shared" ref="J9:K9" si="14">left(D9,1)</f>
        <v>M</v>
      </c>
      <c r="K9" s="4" t="str">
        <f t="shared" si="14"/>
        <v>S</v>
      </c>
      <c r="L9" s="4" t="str">
        <f t="shared" si="3"/>
        <v>EM</v>
      </c>
      <c r="M9" s="4" t="str">
        <f t="shared" si="4"/>
        <v>Et</v>
      </c>
      <c r="N9" s="4" t="str">
        <f t="shared" si="5"/>
        <v>EthanM</v>
      </c>
      <c r="O9" s="19" t="str">
        <f t="shared" si="6"/>
        <v>Asics.COM</v>
      </c>
      <c r="P9" s="4" t="str">
        <f t="shared" si="7"/>
        <v>Asics,9.5</v>
      </c>
      <c r="Q9" s="4" t="str">
        <f t="shared" si="8"/>
        <v>Ethan Martinez</v>
      </c>
      <c r="R9" s="4" t="str">
        <f t="shared" si="9"/>
        <v>Atlanta,27</v>
      </c>
    </row>
    <row r="10">
      <c r="A10" s="17" t="s">
        <v>216</v>
      </c>
      <c r="B10" s="17" t="s">
        <v>217</v>
      </c>
      <c r="C10" s="17">
        <v>25.0</v>
      </c>
      <c r="D10" s="17" t="s">
        <v>167</v>
      </c>
      <c r="E10" s="17" t="s">
        <v>190</v>
      </c>
      <c r="F10" s="17" t="s">
        <v>218</v>
      </c>
      <c r="G10" s="17" t="s">
        <v>186</v>
      </c>
      <c r="H10" s="17">
        <v>8.0</v>
      </c>
      <c r="I10" s="17" t="s">
        <v>171</v>
      </c>
      <c r="J10" s="4" t="str">
        <f t="shared" ref="J10:K10" si="15">left(D10,1)</f>
        <v>F</v>
      </c>
      <c r="K10" s="4" t="str">
        <f t="shared" si="15"/>
        <v>L</v>
      </c>
      <c r="L10" s="4" t="str">
        <f t="shared" si="3"/>
        <v>MH</v>
      </c>
      <c r="M10" s="4" t="str">
        <f t="shared" si="4"/>
        <v>Mi</v>
      </c>
      <c r="N10" s="4" t="str">
        <f t="shared" si="5"/>
        <v>MiaH</v>
      </c>
      <c r="O10" s="19" t="str">
        <f t="shared" si="6"/>
        <v>Nike.COM</v>
      </c>
      <c r="P10" s="4" t="str">
        <f t="shared" si="7"/>
        <v>Nike,8</v>
      </c>
      <c r="Q10" s="4" t="str">
        <f t="shared" si="8"/>
        <v>Mia Hernandez</v>
      </c>
      <c r="R10" s="4" t="str">
        <f t="shared" si="9"/>
        <v>Boston,25</v>
      </c>
    </row>
    <row r="11">
      <c r="A11" s="17" t="s">
        <v>219</v>
      </c>
      <c r="B11" s="17" t="s">
        <v>220</v>
      </c>
      <c r="C11" s="17">
        <v>30.0</v>
      </c>
      <c r="D11" s="17" t="s">
        <v>183</v>
      </c>
      <c r="E11" s="17" t="s">
        <v>168</v>
      </c>
      <c r="F11" s="17" t="s">
        <v>221</v>
      </c>
      <c r="G11" s="17" t="s">
        <v>170</v>
      </c>
      <c r="H11" s="17">
        <v>10.5</v>
      </c>
      <c r="I11" s="17" t="s">
        <v>187</v>
      </c>
      <c r="J11" s="4" t="str">
        <f t="shared" ref="J11:K11" si="16">left(D11,1)</f>
        <v>M</v>
      </c>
      <c r="K11" s="4" t="str">
        <f t="shared" si="16"/>
        <v>M</v>
      </c>
      <c r="L11" s="4" t="str">
        <f t="shared" si="3"/>
        <v>JM</v>
      </c>
      <c r="M11" s="4" t="str">
        <f t="shared" si="4"/>
        <v>Ja</v>
      </c>
      <c r="N11" s="4" t="str">
        <f t="shared" si="5"/>
        <v>JacobM</v>
      </c>
      <c r="O11" s="19" t="str">
        <f t="shared" si="6"/>
        <v>Adidas.COM</v>
      </c>
      <c r="P11" s="4" t="str">
        <f t="shared" si="7"/>
        <v>Adidas,10.5</v>
      </c>
      <c r="Q11" s="4" t="str">
        <f t="shared" si="8"/>
        <v>Jacob Miller</v>
      </c>
      <c r="R11" s="4" t="str">
        <f t="shared" si="9"/>
        <v>Seattle,30</v>
      </c>
    </row>
    <row r="12">
      <c r="A12" s="3" t="s">
        <v>222</v>
      </c>
      <c r="B12" s="20" t="s">
        <v>223</v>
      </c>
      <c r="C12" s="17">
        <v>32.0</v>
      </c>
      <c r="D12" s="17" t="s">
        <v>167</v>
      </c>
      <c r="E12" s="17" t="s">
        <v>184</v>
      </c>
      <c r="F12" s="17" t="s">
        <v>185</v>
      </c>
      <c r="G12" s="17" t="s">
        <v>186</v>
      </c>
      <c r="H12" s="17">
        <v>10.0</v>
      </c>
      <c r="I12" s="17" t="s">
        <v>171</v>
      </c>
      <c r="J12" s="4" t="str">
        <f t="shared" ref="J12:K12" si="17">left(D12,1)</f>
        <v>F</v>
      </c>
      <c r="K12" s="4" t="str">
        <f t="shared" si="17"/>
        <v>S</v>
      </c>
      <c r="L12" s="4" t="str">
        <f t="shared" si="3"/>
        <v>JL</v>
      </c>
      <c r="M12" s="4" t="str">
        <f t="shared" si="4"/>
        <v>Je</v>
      </c>
      <c r="N12" s="4" t="str">
        <f t="shared" si="5"/>
        <v>JessicaL</v>
      </c>
      <c r="O12" s="19" t="str">
        <f t="shared" si="6"/>
        <v>Nike.COM</v>
      </c>
      <c r="P12" s="4" t="str">
        <f t="shared" si="7"/>
        <v>Nike,10</v>
      </c>
      <c r="Q12" s="4" t="str">
        <f t="shared" si="8"/>
        <v>Jessica Lee</v>
      </c>
      <c r="R12" s="4" t="str">
        <f t="shared" si="9"/>
        <v>Los Angeles,32</v>
      </c>
    </row>
    <row r="13">
      <c r="A13" s="3" t="s">
        <v>224</v>
      </c>
      <c r="B13" s="20" t="s">
        <v>225</v>
      </c>
      <c r="C13" s="17">
        <v>24.0</v>
      </c>
      <c r="D13" s="17" t="s">
        <v>183</v>
      </c>
      <c r="E13" s="17" t="s">
        <v>190</v>
      </c>
      <c r="F13" s="17" t="s">
        <v>191</v>
      </c>
      <c r="G13" s="17" t="s">
        <v>192</v>
      </c>
      <c r="H13" s="17">
        <v>8.0</v>
      </c>
      <c r="I13" s="17" t="s">
        <v>201</v>
      </c>
      <c r="J13" s="4" t="str">
        <f t="shared" ref="J13:K13" si="18">left(D13,1)</f>
        <v>M</v>
      </c>
      <c r="K13" s="4" t="str">
        <f t="shared" si="18"/>
        <v>L</v>
      </c>
      <c r="L13" s="4" t="str">
        <f t="shared" si="3"/>
        <v>DC</v>
      </c>
      <c r="M13" s="4" t="str">
        <f t="shared" si="4"/>
        <v>Da</v>
      </c>
      <c r="N13" s="4" t="str">
        <f t="shared" si="5"/>
        <v>Daniel C</v>
      </c>
      <c r="O13" s="19" t="str">
        <f t="shared" si="6"/>
        <v>Asics.COM</v>
      </c>
      <c r="P13" s="4" t="str">
        <f t="shared" si="7"/>
        <v>Asics,8</v>
      </c>
      <c r="Q13" s="4" t="str">
        <f t="shared" si="8"/>
        <v>Daniel  Clark</v>
      </c>
      <c r="R13" s="4" t="str">
        <f t="shared" si="9"/>
        <v>Chicago,24</v>
      </c>
    </row>
    <row r="14">
      <c r="A14" s="3" t="s">
        <v>226</v>
      </c>
      <c r="B14" s="20" t="s">
        <v>215</v>
      </c>
      <c r="C14" s="17">
        <v>29.0</v>
      </c>
      <c r="D14" s="17" t="s">
        <v>167</v>
      </c>
      <c r="E14" s="17" t="s">
        <v>184</v>
      </c>
      <c r="F14" s="17" t="s">
        <v>196</v>
      </c>
      <c r="G14" s="17" t="s">
        <v>170</v>
      </c>
      <c r="H14" s="17">
        <v>10.0</v>
      </c>
      <c r="I14" s="17" t="s">
        <v>206</v>
      </c>
      <c r="J14" s="4" t="str">
        <f t="shared" ref="J14:K14" si="19">left(D14,1)</f>
        <v>F</v>
      </c>
      <c r="K14" s="4" t="str">
        <f t="shared" si="19"/>
        <v>S</v>
      </c>
      <c r="L14" s="4" t="str">
        <f t="shared" si="3"/>
        <v>OW</v>
      </c>
      <c r="M14" s="4" t="str">
        <f t="shared" si="4"/>
        <v>Ol</v>
      </c>
      <c r="N14" s="4" t="str">
        <f t="shared" si="5"/>
        <v>Olivia W</v>
      </c>
      <c r="O14" s="19" t="str">
        <f t="shared" si="6"/>
        <v>Reebok.COM</v>
      </c>
      <c r="P14" s="4" t="str">
        <f t="shared" si="7"/>
        <v>Reebok,10</v>
      </c>
      <c r="Q14" s="4" t="str">
        <f t="shared" si="8"/>
        <v>Olivia  White</v>
      </c>
      <c r="R14" s="4" t="str">
        <f t="shared" si="9"/>
        <v>Miami,29</v>
      </c>
    </row>
    <row r="15">
      <c r="A15" s="3" t="s">
        <v>227</v>
      </c>
      <c r="B15" s="20" t="s">
        <v>228</v>
      </c>
      <c r="C15" s="17">
        <v>26.0</v>
      </c>
      <c r="D15" s="17" t="s">
        <v>183</v>
      </c>
      <c r="E15" s="17" t="s">
        <v>190</v>
      </c>
      <c r="F15" s="17" t="s">
        <v>199</v>
      </c>
      <c r="G15" s="17" t="s">
        <v>200</v>
      </c>
      <c r="H15" s="17">
        <v>8.0</v>
      </c>
      <c r="I15" s="17" t="s">
        <v>211</v>
      </c>
      <c r="J15" s="4" t="str">
        <f t="shared" ref="J15:K15" si="20">left(D15,1)</f>
        <v>M</v>
      </c>
      <c r="K15" s="4" t="str">
        <f t="shared" si="20"/>
        <v>L</v>
      </c>
      <c r="L15" s="4" t="str">
        <f t="shared" si="3"/>
        <v>WH</v>
      </c>
      <c r="M15" s="4" t="str">
        <f t="shared" si="4"/>
        <v>Wi</v>
      </c>
      <c r="N15" s="4" t="str">
        <f t="shared" si="5"/>
        <v>William H</v>
      </c>
      <c r="O15" s="19" t="str">
        <f t="shared" si="6"/>
        <v>Birkenstock.COM</v>
      </c>
      <c r="P15" s="4" t="str">
        <f t="shared" si="7"/>
        <v>Birkenstock,8</v>
      </c>
      <c r="Q15" s="4" t="str">
        <f t="shared" si="8"/>
        <v>William  Hall</v>
      </c>
      <c r="R15" s="4" t="str">
        <f t="shared" si="9"/>
        <v>San Francisco,26</v>
      </c>
    </row>
    <row r="16">
      <c r="A16" s="3" t="s">
        <v>229</v>
      </c>
      <c r="B16" s="20" t="s">
        <v>230</v>
      </c>
      <c r="C16" s="17">
        <v>31.0</v>
      </c>
      <c r="D16" s="17" t="s">
        <v>167</v>
      </c>
      <c r="E16" s="17" t="s">
        <v>168</v>
      </c>
      <c r="F16" s="17" t="s">
        <v>204</v>
      </c>
      <c r="G16" s="17" t="s">
        <v>205</v>
      </c>
      <c r="H16" s="17">
        <v>9.0</v>
      </c>
      <c r="I16" s="17" t="s">
        <v>201</v>
      </c>
      <c r="J16" s="4" t="str">
        <f t="shared" ref="J16:K16" si="21">left(D16,1)</f>
        <v>F</v>
      </c>
      <c r="K16" s="4" t="str">
        <f t="shared" si="21"/>
        <v>M</v>
      </c>
      <c r="L16" s="4" t="str">
        <f t="shared" si="3"/>
        <v>AA</v>
      </c>
      <c r="M16" s="4" t="str">
        <f t="shared" si="4"/>
        <v>Av</v>
      </c>
      <c r="N16" s="4" t="str">
        <f t="shared" si="5"/>
        <v>Ava A</v>
      </c>
      <c r="O16" s="19" t="str">
        <f t="shared" si="6"/>
        <v>Asics.COM</v>
      </c>
      <c r="P16" s="4" t="str">
        <f t="shared" si="7"/>
        <v>Asics,9</v>
      </c>
      <c r="Q16" s="4" t="str">
        <f t="shared" si="8"/>
        <v>Ava  Adams</v>
      </c>
      <c r="R16" s="4" t="str">
        <f t="shared" si="9"/>
        <v>Dallas,31</v>
      </c>
    </row>
    <row r="17">
      <c r="A17" s="3" t="s">
        <v>231</v>
      </c>
      <c r="B17" s="20" t="s">
        <v>220</v>
      </c>
      <c r="C17" s="17">
        <v>31.0</v>
      </c>
      <c r="D17" s="17" t="s">
        <v>183</v>
      </c>
      <c r="E17" s="17" t="s">
        <v>168</v>
      </c>
      <c r="F17" s="17" t="s">
        <v>199</v>
      </c>
      <c r="G17" s="17" t="s">
        <v>210</v>
      </c>
      <c r="H17" s="17">
        <v>7.0</v>
      </c>
      <c r="I17" s="17" t="s">
        <v>201</v>
      </c>
      <c r="J17" s="4" t="str">
        <f t="shared" ref="J17:K17" si="22">left(D17,1)</f>
        <v>M</v>
      </c>
      <c r="K17" s="4" t="str">
        <f t="shared" si="22"/>
        <v>M</v>
      </c>
      <c r="L17" s="4" t="str">
        <f t="shared" si="3"/>
        <v>JM</v>
      </c>
      <c r="M17" s="4" t="str">
        <f t="shared" si="4"/>
        <v>Ja</v>
      </c>
      <c r="N17" s="4" t="str">
        <f t="shared" si="5"/>
        <v>James M</v>
      </c>
      <c r="O17" s="19" t="str">
        <f t="shared" si="6"/>
        <v>Asics.COM</v>
      </c>
      <c r="P17" s="4" t="str">
        <f t="shared" si="7"/>
        <v>Asics,7</v>
      </c>
      <c r="Q17" s="4" t="str">
        <f t="shared" si="8"/>
        <v>James  Miller</v>
      </c>
      <c r="R17" s="4" t="str">
        <f t="shared" si="9"/>
        <v>San Francisco,31</v>
      </c>
    </row>
    <row r="20">
      <c r="A20" s="8" t="s">
        <v>232</v>
      </c>
    </row>
  </sheetData>
  <hyperlinks>
    <hyperlink r:id="rId1" ref="O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0"/>
    <col customWidth="1" min="2" max="2" width="12.75"/>
    <col customWidth="1" min="3" max="3" width="43.75"/>
    <col customWidth="1" min="4" max="4" width="18.75"/>
    <col customWidth="1" min="5" max="5" width="25.13"/>
    <col customWidth="1" min="6" max="6" width="18.88"/>
    <col customWidth="1" min="7" max="7" width="13.13"/>
    <col customWidth="1" min="8" max="8" width="12.38"/>
    <col customWidth="1" min="9" max="9" width="12.63"/>
    <col customWidth="1" min="10" max="10" width="15.5"/>
    <col customWidth="1" min="11" max="11" width="46.75"/>
    <col customWidth="1" min="12" max="12" width="21.5"/>
    <col customWidth="1" min="13" max="13" width="14.63"/>
    <col customWidth="1" min="14" max="14" width="17.25"/>
    <col customWidth="1" min="15" max="15" width="32.13"/>
    <col customWidth="1" min="16" max="16" width="20.88"/>
    <col customWidth="1" min="17" max="17" width="14.75"/>
    <col customWidth="1" min="18" max="18" width="29.0"/>
    <col customWidth="1" min="19" max="19" width="26.5"/>
    <col customWidth="1" min="20" max="20" width="27.5"/>
  </cols>
  <sheetData>
    <row r="1">
      <c r="A1" s="1" t="s">
        <v>233</v>
      </c>
      <c r="B1" s="21" t="s">
        <v>234</v>
      </c>
      <c r="C1" s="21" t="s">
        <v>235</v>
      </c>
      <c r="D1" s="21" t="s">
        <v>236</v>
      </c>
      <c r="E1" s="21" t="s">
        <v>237</v>
      </c>
      <c r="F1" s="21" t="s">
        <v>238</v>
      </c>
      <c r="G1" s="21" t="s">
        <v>239</v>
      </c>
      <c r="H1" s="21" t="s">
        <v>240</v>
      </c>
      <c r="I1" s="21" t="s">
        <v>241</v>
      </c>
      <c r="J1" s="21" t="s">
        <v>242</v>
      </c>
      <c r="K1" s="21" t="s">
        <v>243</v>
      </c>
      <c r="L1" s="21" t="s">
        <v>244</v>
      </c>
      <c r="M1" s="21" t="s">
        <v>245</v>
      </c>
      <c r="N1" s="21" t="s">
        <v>246</v>
      </c>
      <c r="O1" s="21" t="s">
        <v>247</v>
      </c>
      <c r="P1" s="21" t="s">
        <v>248</v>
      </c>
      <c r="Q1" s="21" t="s">
        <v>249</v>
      </c>
      <c r="R1" s="21" t="s">
        <v>250</v>
      </c>
      <c r="S1" s="21" t="s">
        <v>251</v>
      </c>
      <c r="T1" s="21" t="s">
        <v>252</v>
      </c>
    </row>
    <row r="2">
      <c r="A2" s="3" t="s">
        <v>101</v>
      </c>
      <c r="B2" s="4">
        <v>58.0</v>
      </c>
      <c r="C2" s="4">
        <v>53.0</v>
      </c>
      <c r="D2" s="4">
        <v>12.0</v>
      </c>
      <c r="E2" s="4">
        <v>34.0</v>
      </c>
      <c r="F2" s="4">
        <v>21.0</v>
      </c>
      <c r="G2" s="4">
        <v>5.0</v>
      </c>
      <c r="H2" s="4">
        <v>19.0</v>
      </c>
      <c r="I2" s="4">
        <v>22.0</v>
      </c>
      <c r="J2" s="10" t="s">
        <v>106</v>
      </c>
      <c r="K2" s="4" t="s">
        <v>105</v>
      </c>
      <c r="L2" s="4" t="s">
        <v>253</v>
      </c>
      <c r="M2" s="4" t="s">
        <v>254</v>
      </c>
      <c r="N2" s="10" t="s">
        <v>255</v>
      </c>
      <c r="O2" s="4" t="s">
        <v>256</v>
      </c>
      <c r="P2" s="4" t="s">
        <v>257</v>
      </c>
      <c r="Q2" s="10" t="s">
        <v>258</v>
      </c>
      <c r="R2" s="4" t="s">
        <v>259</v>
      </c>
      <c r="S2" s="4" t="s">
        <v>260</v>
      </c>
      <c r="T2" s="4" t="s">
        <v>261</v>
      </c>
    </row>
    <row r="3">
      <c r="A3" s="3" t="s">
        <v>115</v>
      </c>
      <c r="B3" s="4">
        <f t="shared" ref="B3:B34" si="1">LEN(A3)</f>
        <v>58</v>
      </c>
      <c r="C3" s="4">
        <f t="shared" ref="C3:C34" si="2">LEN("high-quality Green SPORTS Shoes for active LIFESTYLES")</f>
        <v>53</v>
      </c>
      <c r="D3" s="4">
        <f t="shared" ref="D3:D34" si="3">LEN("high-quality")</f>
        <v>12</v>
      </c>
      <c r="E3" s="4">
        <f t="shared" ref="E3:E34" si="4">len("SPORTS shoes for active LIFESTYLES")</f>
        <v>34</v>
      </c>
      <c r="F3" s="4">
        <f t="shared" ref="F3:F34" si="5">LEN("for active LIFESTYLES")</f>
        <v>21</v>
      </c>
      <c r="G3" s="4">
        <f t="shared" ref="G3:G34" si="6">B3-C3</f>
        <v>5</v>
      </c>
      <c r="H3" s="4">
        <f t="shared" ref="H3:H34" si="7">C3-E3</f>
        <v>19</v>
      </c>
      <c r="I3" s="4">
        <f t="shared" ref="I3:I34" si="8">E3-D3</f>
        <v>22</v>
      </c>
      <c r="J3" s="10" t="str">
        <f t="shared" ref="J3:J34" si="9">LEFT(A2,G2)</f>
        <v>Nike </v>
      </c>
      <c r="K3" s="4" t="str">
        <f t="shared" ref="K3:K34" si="10">Right(A3,53)</f>
        <v>high-quality Green SPORTS shoes for active LIFESTYLES</v>
      </c>
      <c r="L3" s="4" t="str">
        <f t="shared" ref="L3:L34" si="11">LEFT(K3,19)</f>
        <v>high-quality Green </v>
      </c>
      <c r="M3" s="4" t="str">
        <f t="shared" ref="M3:M34" si="12">LEFT(L3,13)</f>
        <v>high-quality </v>
      </c>
      <c r="N3" s="10" t="str">
        <f t="shared" ref="N3:N34" si="13">SUBSTITUTE(L3,"high-quality","")</f>
        <v> Green </v>
      </c>
      <c r="O3" s="4" t="str">
        <f t="shared" ref="O3:O34" si="14">right(K3,34)</f>
        <v>SPORTS shoes for active LIFESTYLES</v>
      </c>
      <c r="P3" s="4" t="str">
        <f t="shared" ref="P3:P34" si="15">RIGHT(O3,22)</f>
        <v> for active LIFESTYLES</v>
      </c>
      <c r="Q3" s="10" t="str">
        <f t="shared" ref="Q3:Q34" si="16">SUBSTITUTE(O3,"for active LIFESTYLES","")</f>
        <v>SPORTS shoes </v>
      </c>
      <c r="R3" s="4" t="str">
        <f t="shared" ref="R3:R34" si="17">J3&amp;" "&amp;N3&amp;" "&amp;Q3</f>
        <v>Nike   Green  SPORTS shoes </v>
      </c>
      <c r="S3" s="4" t="str">
        <f t="shared" ref="S3:S34" si="18">PROPER(R3)</f>
        <v>Nike   Green  Sports Shoes </v>
      </c>
      <c r="T3" s="4" t="str">
        <f t="shared" ref="T3:T34" si="19">TRIM(S3)</f>
        <v>Nike Green Sports Shoes</v>
      </c>
    </row>
    <row r="4">
      <c r="A4" s="3" t="s">
        <v>116</v>
      </c>
      <c r="B4" s="4">
        <f t="shared" si="1"/>
        <v>60</v>
      </c>
      <c r="C4" s="4">
        <f t="shared" si="2"/>
        <v>53</v>
      </c>
      <c r="D4" s="4">
        <f t="shared" si="3"/>
        <v>12</v>
      </c>
      <c r="E4" s="4">
        <f t="shared" si="4"/>
        <v>34</v>
      </c>
      <c r="F4" s="4">
        <f t="shared" si="5"/>
        <v>21</v>
      </c>
      <c r="G4" s="4">
        <f t="shared" si="6"/>
        <v>7</v>
      </c>
      <c r="H4" s="4">
        <f t="shared" si="7"/>
        <v>19</v>
      </c>
      <c r="I4" s="4">
        <f t="shared" si="8"/>
        <v>22</v>
      </c>
      <c r="J4" s="10" t="str">
        <f t="shared" si="9"/>
        <v>Nike </v>
      </c>
      <c r="K4" s="4" t="str">
        <f t="shared" si="10"/>
        <v>high-quality Black SPORTS shoes for active LIFESTYLES</v>
      </c>
      <c r="L4" s="4" t="str">
        <f t="shared" si="11"/>
        <v>high-quality Black </v>
      </c>
      <c r="M4" s="4" t="str">
        <f t="shared" si="12"/>
        <v>high-quality </v>
      </c>
      <c r="N4" s="10" t="str">
        <f t="shared" si="13"/>
        <v> Black </v>
      </c>
      <c r="O4" s="4" t="str">
        <f t="shared" si="14"/>
        <v>SPORTS shoes for active LIFESTYLES</v>
      </c>
      <c r="P4" s="4" t="str">
        <f t="shared" si="15"/>
        <v> for active LIFESTYLES</v>
      </c>
      <c r="Q4" s="10" t="str">
        <f t="shared" si="16"/>
        <v>SPORTS shoes </v>
      </c>
      <c r="R4" s="4" t="str">
        <f t="shared" si="17"/>
        <v>Nike   Black  SPORTS shoes </v>
      </c>
      <c r="S4" s="4" t="str">
        <f t="shared" si="18"/>
        <v>Nike   Black  Sports Shoes </v>
      </c>
      <c r="T4" s="4" t="str">
        <f t="shared" si="19"/>
        <v>Nike Black Sports Shoes</v>
      </c>
    </row>
    <row r="5">
      <c r="A5" s="3" t="s">
        <v>117</v>
      </c>
      <c r="B5" s="4">
        <f t="shared" si="1"/>
        <v>58</v>
      </c>
      <c r="C5" s="4">
        <f t="shared" si="2"/>
        <v>53</v>
      </c>
      <c r="D5" s="4">
        <f t="shared" si="3"/>
        <v>12</v>
      </c>
      <c r="E5" s="4">
        <f t="shared" si="4"/>
        <v>34</v>
      </c>
      <c r="F5" s="4">
        <f t="shared" si="5"/>
        <v>21</v>
      </c>
      <c r="G5" s="4">
        <f t="shared" si="6"/>
        <v>5</v>
      </c>
      <c r="H5" s="4">
        <f t="shared" si="7"/>
        <v>19</v>
      </c>
      <c r="I5" s="4">
        <f t="shared" si="8"/>
        <v>22</v>
      </c>
      <c r="J5" s="10" t="str">
        <f t="shared" si="9"/>
        <v>Adidas </v>
      </c>
      <c r="K5" s="4" t="str">
        <f t="shared" si="10"/>
        <v>high-quality White SPORTS shoes for active LIFESTYLES</v>
      </c>
      <c r="L5" s="4" t="str">
        <f t="shared" si="11"/>
        <v>high-quality White </v>
      </c>
      <c r="M5" s="4" t="str">
        <f t="shared" si="12"/>
        <v>high-quality </v>
      </c>
      <c r="N5" s="10" t="str">
        <f t="shared" si="13"/>
        <v> White </v>
      </c>
      <c r="O5" s="4" t="str">
        <f t="shared" si="14"/>
        <v>SPORTS shoes for active LIFESTYLES</v>
      </c>
      <c r="P5" s="4" t="str">
        <f t="shared" si="15"/>
        <v> for active LIFESTYLES</v>
      </c>
      <c r="Q5" s="10" t="str">
        <f t="shared" si="16"/>
        <v>SPORTS shoes </v>
      </c>
      <c r="R5" s="4" t="str">
        <f t="shared" si="17"/>
        <v>Adidas   White  SPORTS shoes </v>
      </c>
      <c r="S5" s="4" t="str">
        <f t="shared" si="18"/>
        <v>Adidas   White  Sports Shoes </v>
      </c>
      <c r="T5" s="4" t="str">
        <f t="shared" si="19"/>
        <v>Adidas White Sports Shoes</v>
      </c>
    </row>
    <row r="6">
      <c r="A6" s="3" t="s">
        <v>118</v>
      </c>
      <c r="B6" s="4">
        <f t="shared" si="1"/>
        <v>60</v>
      </c>
      <c r="C6" s="4">
        <f t="shared" si="2"/>
        <v>53</v>
      </c>
      <c r="D6" s="4">
        <f t="shared" si="3"/>
        <v>12</v>
      </c>
      <c r="E6" s="4">
        <f t="shared" si="4"/>
        <v>34</v>
      </c>
      <c r="F6" s="4">
        <f t="shared" si="5"/>
        <v>21</v>
      </c>
      <c r="G6" s="4">
        <f t="shared" si="6"/>
        <v>7</v>
      </c>
      <c r="H6" s="4">
        <f t="shared" si="7"/>
        <v>19</v>
      </c>
      <c r="I6" s="4">
        <f t="shared" si="8"/>
        <v>22</v>
      </c>
      <c r="J6" s="10" t="str">
        <f t="shared" si="9"/>
        <v>Puma </v>
      </c>
      <c r="K6" s="4" t="str">
        <f t="shared" si="10"/>
        <v>high-quality Brown SPORTS shoes for active LIFESTYLES</v>
      </c>
      <c r="L6" s="4" t="str">
        <f t="shared" si="11"/>
        <v>high-quality Brown </v>
      </c>
      <c r="M6" s="4" t="str">
        <f t="shared" si="12"/>
        <v>high-quality </v>
      </c>
      <c r="N6" s="10" t="str">
        <f t="shared" si="13"/>
        <v> Brown </v>
      </c>
      <c r="O6" s="4" t="str">
        <f t="shared" si="14"/>
        <v>SPORTS shoes for active LIFESTYLES</v>
      </c>
      <c r="P6" s="4" t="str">
        <f t="shared" si="15"/>
        <v> for active LIFESTYLES</v>
      </c>
      <c r="Q6" s="10" t="str">
        <f t="shared" si="16"/>
        <v>SPORTS shoes </v>
      </c>
      <c r="R6" s="4" t="str">
        <f t="shared" si="17"/>
        <v>Puma   Brown  SPORTS shoes </v>
      </c>
      <c r="S6" s="4" t="str">
        <f t="shared" si="18"/>
        <v>Puma   Brown  Sports Shoes </v>
      </c>
      <c r="T6" s="4" t="str">
        <f t="shared" si="19"/>
        <v>Puma Brown Sports Shoes</v>
      </c>
    </row>
    <row r="7">
      <c r="A7" s="3" t="s">
        <v>119</v>
      </c>
      <c r="B7" s="4">
        <f t="shared" si="1"/>
        <v>62</v>
      </c>
      <c r="C7" s="4">
        <f t="shared" si="2"/>
        <v>53</v>
      </c>
      <c r="D7" s="4">
        <f t="shared" si="3"/>
        <v>12</v>
      </c>
      <c r="E7" s="4">
        <f t="shared" si="4"/>
        <v>34</v>
      </c>
      <c r="F7" s="4">
        <f t="shared" si="5"/>
        <v>21</v>
      </c>
      <c r="G7" s="4">
        <f t="shared" si="6"/>
        <v>9</v>
      </c>
      <c r="H7" s="4">
        <f t="shared" si="7"/>
        <v>19</v>
      </c>
      <c r="I7" s="4">
        <f t="shared" si="8"/>
        <v>22</v>
      </c>
      <c r="J7" s="10" t="str">
        <f t="shared" si="9"/>
        <v>Reebok </v>
      </c>
      <c r="K7" s="4" t="str">
        <f t="shared" si="10"/>
        <v>high-quality Olive SPORTS shoes for active LIFESTYLES</v>
      </c>
      <c r="L7" s="4" t="str">
        <f t="shared" si="11"/>
        <v>high-quality Olive </v>
      </c>
      <c r="M7" s="4" t="str">
        <f t="shared" si="12"/>
        <v>high-quality </v>
      </c>
      <c r="N7" s="10" t="str">
        <f t="shared" si="13"/>
        <v> Olive </v>
      </c>
      <c r="O7" s="4" t="str">
        <f t="shared" si="14"/>
        <v>SPORTS shoes for active LIFESTYLES</v>
      </c>
      <c r="P7" s="4" t="str">
        <f t="shared" si="15"/>
        <v> for active LIFESTYLES</v>
      </c>
      <c r="Q7" s="10" t="str">
        <f t="shared" si="16"/>
        <v>SPORTS shoes </v>
      </c>
      <c r="R7" s="4" t="str">
        <f t="shared" si="17"/>
        <v>Reebok   Olive  SPORTS shoes </v>
      </c>
      <c r="S7" s="4" t="str">
        <f t="shared" si="18"/>
        <v>Reebok   Olive  Sports Shoes </v>
      </c>
      <c r="T7" s="4" t="str">
        <f t="shared" si="19"/>
        <v>Reebok Olive Sports Shoes</v>
      </c>
    </row>
    <row r="8">
      <c r="A8" s="3" t="s">
        <v>120</v>
      </c>
      <c r="B8" s="4">
        <f t="shared" si="1"/>
        <v>58</v>
      </c>
      <c r="C8" s="4">
        <f t="shared" si="2"/>
        <v>53</v>
      </c>
      <c r="D8" s="4">
        <f t="shared" si="3"/>
        <v>12</v>
      </c>
      <c r="E8" s="4">
        <f t="shared" si="4"/>
        <v>34</v>
      </c>
      <c r="F8" s="4">
        <f t="shared" si="5"/>
        <v>21</v>
      </c>
      <c r="G8" s="4">
        <f t="shared" si="6"/>
        <v>5</v>
      </c>
      <c r="H8" s="4">
        <f t="shared" si="7"/>
        <v>19</v>
      </c>
      <c r="I8" s="4">
        <f t="shared" si="8"/>
        <v>22</v>
      </c>
      <c r="J8" s="10" t="str">
        <f t="shared" si="9"/>
        <v>Skechers </v>
      </c>
      <c r="K8" s="4" t="str">
        <f t="shared" si="10"/>
        <v>high-quality Coral SPORTS shoes for active LIFESTYLES</v>
      </c>
      <c r="L8" s="4" t="str">
        <f t="shared" si="11"/>
        <v>high-quality Coral </v>
      </c>
      <c r="M8" s="4" t="str">
        <f t="shared" si="12"/>
        <v>high-quality </v>
      </c>
      <c r="N8" s="10" t="str">
        <f t="shared" si="13"/>
        <v> Coral </v>
      </c>
      <c r="O8" s="4" t="str">
        <f t="shared" si="14"/>
        <v>SPORTS shoes for active LIFESTYLES</v>
      </c>
      <c r="P8" s="4" t="str">
        <f t="shared" si="15"/>
        <v> for active LIFESTYLES</v>
      </c>
      <c r="Q8" s="10" t="str">
        <f t="shared" si="16"/>
        <v>SPORTS shoes </v>
      </c>
      <c r="R8" s="4" t="str">
        <f t="shared" si="17"/>
        <v>Skechers   Coral  SPORTS shoes </v>
      </c>
      <c r="S8" s="4" t="str">
        <f t="shared" si="18"/>
        <v>Skechers   Coral  Sports Shoes </v>
      </c>
      <c r="T8" s="4" t="str">
        <f t="shared" si="19"/>
        <v>Skechers Coral Sports Shoes</v>
      </c>
    </row>
    <row r="9">
      <c r="A9" s="3" t="s">
        <v>121</v>
      </c>
      <c r="B9" s="4">
        <f t="shared" si="1"/>
        <v>60</v>
      </c>
      <c r="C9" s="4">
        <f t="shared" si="2"/>
        <v>53</v>
      </c>
      <c r="D9" s="4">
        <f t="shared" si="3"/>
        <v>12</v>
      </c>
      <c r="E9" s="4">
        <f t="shared" si="4"/>
        <v>34</v>
      </c>
      <c r="F9" s="4">
        <f t="shared" si="5"/>
        <v>21</v>
      </c>
      <c r="G9" s="4">
        <f t="shared" si="6"/>
        <v>7</v>
      </c>
      <c r="H9" s="4">
        <f t="shared" si="7"/>
        <v>19</v>
      </c>
      <c r="I9" s="4">
        <f t="shared" si="8"/>
        <v>22</v>
      </c>
      <c r="J9" s="10" t="str">
        <f t="shared" si="9"/>
        <v>Vans </v>
      </c>
      <c r="K9" s="4" t="str">
        <f t="shared" si="10"/>
        <v>high-quality Olive SPORTS shoes for active LIFESTYLES</v>
      </c>
      <c r="L9" s="4" t="str">
        <f t="shared" si="11"/>
        <v>high-quality Olive </v>
      </c>
      <c r="M9" s="4" t="str">
        <f t="shared" si="12"/>
        <v>high-quality </v>
      </c>
      <c r="N9" s="10" t="str">
        <f t="shared" si="13"/>
        <v> Olive </v>
      </c>
      <c r="O9" s="4" t="str">
        <f t="shared" si="14"/>
        <v>SPORTS shoes for active LIFESTYLES</v>
      </c>
      <c r="P9" s="4" t="str">
        <f t="shared" si="15"/>
        <v> for active LIFESTYLES</v>
      </c>
      <c r="Q9" s="10" t="str">
        <f t="shared" si="16"/>
        <v>SPORTS shoes </v>
      </c>
      <c r="R9" s="4" t="str">
        <f t="shared" si="17"/>
        <v>Vans   Olive  SPORTS shoes </v>
      </c>
      <c r="S9" s="4" t="str">
        <f t="shared" si="18"/>
        <v>Vans   Olive  Sports Shoes </v>
      </c>
      <c r="T9" s="4" t="str">
        <f t="shared" si="19"/>
        <v>Vans Olive Sports Shoes</v>
      </c>
    </row>
    <row r="10">
      <c r="A10" s="3" t="s">
        <v>122</v>
      </c>
      <c r="B10" s="4">
        <f t="shared" si="1"/>
        <v>64</v>
      </c>
      <c r="C10" s="4">
        <f t="shared" si="2"/>
        <v>53</v>
      </c>
      <c r="D10" s="4">
        <f t="shared" si="3"/>
        <v>12</v>
      </c>
      <c r="E10" s="4">
        <f t="shared" si="4"/>
        <v>34</v>
      </c>
      <c r="F10" s="4">
        <f t="shared" si="5"/>
        <v>21</v>
      </c>
      <c r="G10" s="4">
        <f t="shared" si="6"/>
        <v>11</v>
      </c>
      <c r="H10" s="4">
        <f t="shared" si="7"/>
        <v>19</v>
      </c>
      <c r="I10" s="4">
        <f t="shared" si="8"/>
        <v>22</v>
      </c>
      <c r="J10" s="10" t="str">
        <f t="shared" si="9"/>
        <v>Jordan </v>
      </c>
      <c r="K10" s="4" t="str">
        <f t="shared" si="10"/>
        <v>high-quality Beige SPORTS shoes for active LIFESTYLES</v>
      </c>
      <c r="L10" s="4" t="str">
        <f t="shared" si="11"/>
        <v>high-quality Beige </v>
      </c>
      <c r="M10" s="4" t="str">
        <f t="shared" si="12"/>
        <v>high-quality </v>
      </c>
      <c r="N10" s="10" t="str">
        <f t="shared" si="13"/>
        <v> Beige </v>
      </c>
      <c r="O10" s="4" t="str">
        <f t="shared" si="14"/>
        <v>SPORTS shoes for active LIFESTYLES</v>
      </c>
      <c r="P10" s="4" t="str">
        <f t="shared" si="15"/>
        <v> for active LIFESTYLES</v>
      </c>
      <c r="Q10" s="10" t="str">
        <f t="shared" si="16"/>
        <v>SPORTS shoes </v>
      </c>
      <c r="R10" s="4" t="str">
        <f t="shared" si="17"/>
        <v>Jordan   Beige  SPORTS shoes </v>
      </c>
      <c r="S10" s="4" t="str">
        <f t="shared" si="18"/>
        <v>Jordan   Beige  Sports Shoes </v>
      </c>
      <c r="T10" s="4" t="str">
        <f t="shared" si="19"/>
        <v>Jordan Beige Sports Shoes</v>
      </c>
    </row>
    <row r="11">
      <c r="A11" s="3" t="s">
        <v>123</v>
      </c>
      <c r="B11" s="4">
        <f t="shared" si="1"/>
        <v>62</v>
      </c>
      <c r="C11" s="4">
        <f t="shared" si="2"/>
        <v>53</v>
      </c>
      <c r="D11" s="4">
        <f t="shared" si="3"/>
        <v>12</v>
      </c>
      <c r="E11" s="4">
        <f t="shared" si="4"/>
        <v>34</v>
      </c>
      <c r="F11" s="4">
        <f t="shared" si="5"/>
        <v>21</v>
      </c>
      <c r="G11" s="4">
        <f t="shared" si="6"/>
        <v>9</v>
      </c>
      <c r="H11" s="4">
        <f t="shared" si="7"/>
        <v>19</v>
      </c>
      <c r="I11" s="4">
        <f t="shared" si="8"/>
        <v>22</v>
      </c>
      <c r="J11" s="10" t="str">
        <f t="shared" si="9"/>
        <v>Timberland </v>
      </c>
      <c r="K11" s="4" t="str">
        <f t="shared" si="10"/>
        <v>high-quality Khaki SPORTS shoes for active LIFESTYLES</v>
      </c>
      <c r="L11" s="4" t="str">
        <f t="shared" si="11"/>
        <v>high-quality Khaki </v>
      </c>
      <c r="M11" s="4" t="str">
        <f t="shared" si="12"/>
        <v>high-quality </v>
      </c>
      <c r="N11" s="10" t="str">
        <f t="shared" si="13"/>
        <v> Khaki </v>
      </c>
      <c r="O11" s="4" t="str">
        <f t="shared" si="14"/>
        <v>SPORTS shoes for active LIFESTYLES</v>
      </c>
      <c r="P11" s="4" t="str">
        <f t="shared" si="15"/>
        <v> for active LIFESTYLES</v>
      </c>
      <c r="Q11" s="10" t="str">
        <f t="shared" si="16"/>
        <v>SPORTS shoes </v>
      </c>
      <c r="R11" s="4" t="str">
        <f t="shared" si="17"/>
        <v>Timberland   Khaki  SPORTS shoes </v>
      </c>
      <c r="S11" s="4" t="str">
        <f t="shared" si="18"/>
        <v>Timberland   Khaki  Sports Shoes </v>
      </c>
      <c r="T11" s="4" t="str">
        <f t="shared" si="19"/>
        <v>Timberland Khaki Sports Shoes</v>
      </c>
    </row>
    <row r="12">
      <c r="A12" s="3" t="s">
        <v>124</v>
      </c>
      <c r="B12" s="4">
        <f t="shared" si="1"/>
        <v>58</v>
      </c>
      <c r="C12" s="4">
        <f t="shared" si="2"/>
        <v>53</v>
      </c>
      <c r="D12" s="4">
        <f t="shared" si="3"/>
        <v>12</v>
      </c>
      <c r="E12" s="4">
        <f t="shared" si="4"/>
        <v>34</v>
      </c>
      <c r="F12" s="4">
        <f t="shared" si="5"/>
        <v>21</v>
      </c>
      <c r="G12" s="4">
        <f t="shared" si="6"/>
        <v>5</v>
      </c>
      <c r="H12" s="4">
        <f t="shared" si="7"/>
        <v>19</v>
      </c>
      <c r="I12" s="4">
        <f t="shared" si="8"/>
        <v>22</v>
      </c>
      <c r="J12" s="10" t="str">
        <f t="shared" si="9"/>
        <v>Columbia </v>
      </c>
      <c r="K12" s="4" t="str">
        <f t="shared" si="10"/>
        <v>high-quality Lemon SPORTS shoes for active LIFESTYLES</v>
      </c>
      <c r="L12" s="4" t="str">
        <f t="shared" si="11"/>
        <v>high-quality Lemon </v>
      </c>
      <c r="M12" s="4" t="str">
        <f t="shared" si="12"/>
        <v>high-quality </v>
      </c>
      <c r="N12" s="10" t="str">
        <f t="shared" si="13"/>
        <v> Lemon </v>
      </c>
      <c r="O12" s="4" t="str">
        <f t="shared" si="14"/>
        <v>SPORTS shoes for active LIFESTYLES</v>
      </c>
      <c r="P12" s="4" t="str">
        <f t="shared" si="15"/>
        <v> for active LIFESTYLES</v>
      </c>
      <c r="Q12" s="10" t="str">
        <f t="shared" si="16"/>
        <v>SPORTS shoes </v>
      </c>
      <c r="R12" s="4" t="str">
        <f t="shared" si="17"/>
        <v>Columbia   Lemon  SPORTS shoes </v>
      </c>
      <c r="S12" s="4" t="str">
        <f t="shared" si="18"/>
        <v>Columbia   Lemon  Sports Shoes </v>
      </c>
      <c r="T12" s="4" t="str">
        <f t="shared" si="19"/>
        <v>Columbia Lemon Sports Shoes</v>
      </c>
    </row>
    <row r="13">
      <c r="A13" s="3" t="s">
        <v>125</v>
      </c>
      <c r="B13" s="4">
        <f t="shared" si="1"/>
        <v>60</v>
      </c>
      <c r="C13" s="4">
        <f t="shared" si="2"/>
        <v>53</v>
      </c>
      <c r="D13" s="4">
        <f t="shared" si="3"/>
        <v>12</v>
      </c>
      <c r="E13" s="4">
        <f t="shared" si="4"/>
        <v>34</v>
      </c>
      <c r="F13" s="4">
        <f t="shared" si="5"/>
        <v>21</v>
      </c>
      <c r="G13" s="4">
        <f t="shared" si="6"/>
        <v>7</v>
      </c>
      <c r="H13" s="4">
        <f t="shared" si="7"/>
        <v>19</v>
      </c>
      <c r="I13" s="4">
        <f t="shared" si="8"/>
        <v>22</v>
      </c>
      <c r="J13" s="10" t="str">
        <f t="shared" si="9"/>
        <v>ECCO </v>
      </c>
      <c r="K13" s="4" t="str">
        <f t="shared" si="10"/>
        <v>high-quality Lilac SPORTS shoes for active LIFESTYLES</v>
      </c>
      <c r="L13" s="4" t="str">
        <f t="shared" si="11"/>
        <v>high-quality Lilac </v>
      </c>
      <c r="M13" s="4" t="str">
        <f t="shared" si="12"/>
        <v>high-quality </v>
      </c>
      <c r="N13" s="10" t="str">
        <f t="shared" si="13"/>
        <v> Lilac </v>
      </c>
      <c r="O13" s="4" t="str">
        <f t="shared" si="14"/>
        <v>SPORTS shoes for active LIFESTYLES</v>
      </c>
      <c r="P13" s="4" t="str">
        <f t="shared" si="15"/>
        <v> for active LIFESTYLES</v>
      </c>
      <c r="Q13" s="10" t="str">
        <f t="shared" si="16"/>
        <v>SPORTS shoes </v>
      </c>
      <c r="R13" s="4" t="str">
        <f t="shared" si="17"/>
        <v>ECCO   Lilac  SPORTS shoes </v>
      </c>
      <c r="S13" s="4" t="str">
        <f t="shared" si="18"/>
        <v>Ecco   Lilac  Sports Shoes </v>
      </c>
      <c r="T13" s="4" t="str">
        <f t="shared" si="19"/>
        <v>Ecco Lilac Sports Shoes</v>
      </c>
    </row>
    <row r="14">
      <c r="A14" s="3" t="s">
        <v>126</v>
      </c>
      <c r="B14" s="4">
        <f t="shared" si="1"/>
        <v>61</v>
      </c>
      <c r="C14" s="4">
        <f t="shared" si="2"/>
        <v>53</v>
      </c>
      <c r="D14" s="4">
        <f t="shared" si="3"/>
        <v>12</v>
      </c>
      <c r="E14" s="4">
        <f t="shared" si="4"/>
        <v>34</v>
      </c>
      <c r="F14" s="4">
        <f t="shared" si="5"/>
        <v>21</v>
      </c>
      <c r="G14" s="4">
        <f t="shared" si="6"/>
        <v>8</v>
      </c>
      <c r="H14" s="4">
        <f t="shared" si="7"/>
        <v>19</v>
      </c>
      <c r="I14" s="4">
        <f t="shared" si="8"/>
        <v>22</v>
      </c>
      <c r="J14" s="10" t="str">
        <f t="shared" si="9"/>
        <v>Vionic </v>
      </c>
      <c r="K14" s="4" t="str">
        <f t="shared" si="10"/>
        <v>high-quality Coral SPORTS shoes for active LIFESTYLES</v>
      </c>
      <c r="L14" s="4" t="str">
        <f t="shared" si="11"/>
        <v>high-quality Coral </v>
      </c>
      <c r="M14" s="4" t="str">
        <f t="shared" si="12"/>
        <v>high-quality </v>
      </c>
      <c r="N14" s="10" t="str">
        <f t="shared" si="13"/>
        <v> Coral </v>
      </c>
      <c r="O14" s="4" t="str">
        <f t="shared" si="14"/>
        <v>SPORTS shoes for active LIFESTYLES</v>
      </c>
      <c r="P14" s="4" t="str">
        <f t="shared" si="15"/>
        <v> for active LIFESTYLES</v>
      </c>
      <c r="Q14" s="10" t="str">
        <f t="shared" si="16"/>
        <v>SPORTS shoes </v>
      </c>
      <c r="R14" s="4" t="str">
        <f t="shared" si="17"/>
        <v>Vionic   Coral  SPORTS shoes </v>
      </c>
      <c r="S14" s="4" t="str">
        <f t="shared" si="18"/>
        <v>Vionic   Coral  Sports Shoes </v>
      </c>
      <c r="T14" s="4" t="str">
        <f t="shared" si="19"/>
        <v>Vionic Coral Sports Shoes</v>
      </c>
    </row>
    <row r="15">
      <c r="A15" s="3" t="s">
        <v>127</v>
      </c>
      <c r="B15" s="4">
        <f t="shared" si="1"/>
        <v>59</v>
      </c>
      <c r="C15" s="4">
        <f t="shared" si="2"/>
        <v>53</v>
      </c>
      <c r="D15" s="4">
        <f t="shared" si="3"/>
        <v>12</v>
      </c>
      <c r="E15" s="4">
        <f t="shared" si="4"/>
        <v>34</v>
      </c>
      <c r="F15" s="4">
        <f t="shared" si="5"/>
        <v>21</v>
      </c>
      <c r="G15" s="4">
        <f t="shared" si="6"/>
        <v>6</v>
      </c>
      <c r="H15" s="4">
        <f t="shared" si="7"/>
        <v>19</v>
      </c>
      <c r="I15" s="4">
        <f t="shared" si="8"/>
        <v>22</v>
      </c>
      <c r="J15" s="10" t="str">
        <f t="shared" si="9"/>
        <v>K-Swiss </v>
      </c>
      <c r="K15" s="4" t="str">
        <f t="shared" si="10"/>
        <v>high-quality Beige SPORTS shoes for active LIFESTYLES</v>
      </c>
      <c r="L15" s="4" t="str">
        <f t="shared" si="11"/>
        <v>high-quality Beige </v>
      </c>
      <c r="M15" s="4" t="str">
        <f t="shared" si="12"/>
        <v>high-quality </v>
      </c>
      <c r="N15" s="10" t="str">
        <f t="shared" si="13"/>
        <v> Beige </v>
      </c>
      <c r="O15" s="4" t="str">
        <f t="shared" si="14"/>
        <v>SPORTS shoes for active LIFESTYLES</v>
      </c>
      <c r="P15" s="4" t="str">
        <f t="shared" si="15"/>
        <v> for active LIFESTYLES</v>
      </c>
      <c r="Q15" s="10" t="str">
        <f t="shared" si="16"/>
        <v>SPORTS shoes </v>
      </c>
      <c r="R15" s="4" t="str">
        <f t="shared" si="17"/>
        <v>K-Swiss   Beige  SPORTS shoes </v>
      </c>
      <c r="S15" s="4" t="str">
        <f t="shared" si="18"/>
        <v>K-Swiss   Beige  Sports Shoes </v>
      </c>
      <c r="T15" s="4" t="str">
        <f t="shared" si="19"/>
        <v>K-Swiss Beige Sports Shoes</v>
      </c>
    </row>
    <row r="16">
      <c r="A16" s="3" t="s">
        <v>128</v>
      </c>
      <c r="B16" s="4">
        <f t="shared" si="1"/>
        <v>61</v>
      </c>
      <c r="C16" s="4">
        <f t="shared" si="2"/>
        <v>53</v>
      </c>
      <c r="D16" s="4">
        <f t="shared" si="3"/>
        <v>12</v>
      </c>
      <c r="E16" s="4">
        <f t="shared" si="4"/>
        <v>34</v>
      </c>
      <c r="F16" s="4">
        <f t="shared" si="5"/>
        <v>21</v>
      </c>
      <c r="G16" s="4">
        <f t="shared" si="6"/>
        <v>8</v>
      </c>
      <c r="H16" s="4">
        <f t="shared" si="7"/>
        <v>19</v>
      </c>
      <c r="I16" s="4">
        <f t="shared" si="8"/>
        <v>22</v>
      </c>
      <c r="J16" s="10" t="str">
        <f t="shared" si="9"/>
        <v>Altra </v>
      </c>
      <c r="K16" s="4" t="str">
        <f t="shared" si="10"/>
        <v>high-quality Coral SPORTS shoes for active LIFESTYLES</v>
      </c>
      <c r="L16" s="4" t="str">
        <f t="shared" si="11"/>
        <v>high-quality Coral </v>
      </c>
      <c r="M16" s="4" t="str">
        <f t="shared" si="12"/>
        <v>high-quality </v>
      </c>
      <c r="N16" s="10" t="str">
        <f t="shared" si="13"/>
        <v> Coral </v>
      </c>
      <c r="O16" s="4" t="str">
        <f t="shared" si="14"/>
        <v>SPORTS shoes for active LIFESTYLES</v>
      </c>
      <c r="P16" s="4" t="str">
        <f t="shared" si="15"/>
        <v> for active LIFESTYLES</v>
      </c>
      <c r="Q16" s="10" t="str">
        <f t="shared" si="16"/>
        <v>SPORTS shoes </v>
      </c>
      <c r="R16" s="4" t="str">
        <f t="shared" si="17"/>
        <v>Altra   Coral  SPORTS shoes </v>
      </c>
      <c r="S16" s="4" t="str">
        <f t="shared" si="18"/>
        <v>Altra   Coral  Sports Shoes </v>
      </c>
      <c r="T16" s="4" t="str">
        <f t="shared" si="19"/>
        <v>Altra Coral Sports Shoes</v>
      </c>
    </row>
    <row r="17">
      <c r="A17" s="3" t="s">
        <v>129</v>
      </c>
      <c r="B17" s="4">
        <f t="shared" si="1"/>
        <v>60</v>
      </c>
      <c r="C17" s="4">
        <f t="shared" si="2"/>
        <v>53</v>
      </c>
      <c r="D17" s="4">
        <f t="shared" si="3"/>
        <v>12</v>
      </c>
      <c r="E17" s="4">
        <f t="shared" si="4"/>
        <v>34</v>
      </c>
      <c r="F17" s="4">
        <f t="shared" si="5"/>
        <v>21</v>
      </c>
      <c r="G17" s="4">
        <f t="shared" si="6"/>
        <v>7</v>
      </c>
      <c r="H17" s="4">
        <f t="shared" si="7"/>
        <v>19</v>
      </c>
      <c r="I17" s="4">
        <f t="shared" si="8"/>
        <v>22</v>
      </c>
      <c r="J17" s="10" t="str">
        <f t="shared" si="9"/>
        <v>Saucony </v>
      </c>
      <c r="K17" s="4" t="str">
        <f t="shared" si="10"/>
        <v>high-quality Ivory SPORTS shoes for active LIFESTYLES</v>
      </c>
      <c r="L17" s="4" t="str">
        <f t="shared" si="11"/>
        <v>high-quality Ivory </v>
      </c>
      <c r="M17" s="4" t="str">
        <f t="shared" si="12"/>
        <v>high-quality </v>
      </c>
      <c r="N17" s="10" t="str">
        <f t="shared" si="13"/>
        <v> Ivory </v>
      </c>
      <c r="O17" s="4" t="str">
        <f t="shared" si="14"/>
        <v>SPORTS shoes for active LIFESTYLES</v>
      </c>
      <c r="P17" s="4" t="str">
        <f t="shared" si="15"/>
        <v> for active LIFESTYLES</v>
      </c>
      <c r="Q17" s="10" t="str">
        <f t="shared" si="16"/>
        <v>SPORTS shoes </v>
      </c>
      <c r="R17" s="4" t="str">
        <f t="shared" si="17"/>
        <v>Saucony   Ivory  SPORTS shoes </v>
      </c>
      <c r="S17" s="4" t="str">
        <f t="shared" si="18"/>
        <v>Saucony   Ivory  Sports Shoes </v>
      </c>
      <c r="T17" s="4" t="str">
        <f t="shared" si="19"/>
        <v>Saucony Ivory Sports Shoes</v>
      </c>
    </row>
    <row r="18">
      <c r="A18" s="3" t="s">
        <v>130</v>
      </c>
      <c r="B18" s="4">
        <f t="shared" si="1"/>
        <v>61</v>
      </c>
      <c r="C18" s="4">
        <f t="shared" si="2"/>
        <v>53</v>
      </c>
      <c r="D18" s="4">
        <f t="shared" si="3"/>
        <v>12</v>
      </c>
      <c r="E18" s="4">
        <f t="shared" si="4"/>
        <v>34</v>
      </c>
      <c r="F18" s="4">
        <f t="shared" si="5"/>
        <v>21</v>
      </c>
      <c r="G18" s="4">
        <f t="shared" si="6"/>
        <v>8</v>
      </c>
      <c r="H18" s="4">
        <f t="shared" si="7"/>
        <v>19</v>
      </c>
      <c r="I18" s="4">
        <f t="shared" si="8"/>
        <v>22</v>
      </c>
      <c r="J18" s="10" t="str">
        <f t="shared" si="9"/>
        <v>Clarks </v>
      </c>
      <c r="K18" s="4" t="str">
        <f t="shared" si="10"/>
        <v>high-quality Coral SPORTS shoes for active LIFESTYLES</v>
      </c>
      <c r="L18" s="4" t="str">
        <f t="shared" si="11"/>
        <v>high-quality Coral </v>
      </c>
      <c r="M18" s="4" t="str">
        <f t="shared" si="12"/>
        <v>high-quality </v>
      </c>
      <c r="N18" s="10" t="str">
        <f t="shared" si="13"/>
        <v> Coral </v>
      </c>
      <c r="O18" s="4" t="str">
        <f t="shared" si="14"/>
        <v>SPORTS shoes for active LIFESTYLES</v>
      </c>
      <c r="P18" s="4" t="str">
        <f t="shared" si="15"/>
        <v> for active LIFESTYLES</v>
      </c>
      <c r="Q18" s="10" t="str">
        <f t="shared" si="16"/>
        <v>SPORTS shoes </v>
      </c>
      <c r="R18" s="4" t="str">
        <f t="shared" si="17"/>
        <v>Clarks   Coral  SPORTS shoes </v>
      </c>
      <c r="S18" s="4" t="str">
        <f t="shared" si="18"/>
        <v>Clarks   Coral  Sports Shoes </v>
      </c>
      <c r="T18" s="4" t="str">
        <f t="shared" si="19"/>
        <v>Clarks Coral Sports Shoes</v>
      </c>
    </row>
    <row r="19">
      <c r="A19" s="3" t="s">
        <v>131</v>
      </c>
      <c r="B19" s="4">
        <f t="shared" si="1"/>
        <v>60</v>
      </c>
      <c r="C19" s="4">
        <f t="shared" si="2"/>
        <v>53</v>
      </c>
      <c r="D19" s="4">
        <f t="shared" si="3"/>
        <v>12</v>
      </c>
      <c r="E19" s="4">
        <f t="shared" si="4"/>
        <v>34</v>
      </c>
      <c r="F19" s="4">
        <f t="shared" si="5"/>
        <v>21</v>
      </c>
      <c r="G19" s="4">
        <f t="shared" si="6"/>
        <v>7</v>
      </c>
      <c r="H19" s="4">
        <f t="shared" si="7"/>
        <v>19</v>
      </c>
      <c r="I19" s="4">
        <f t="shared" si="8"/>
        <v>22</v>
      </c>
      <c r="J19" s="10" t="str">
        <f t="shared" si="9"/>
        <v>Merrell </v>
      </c>
      <c r="K19" s="4" t="str">
        <f t="shared" si="10"/>
        <v>high-quality Coral SPORTS shoes for active LIFESTYLES</v>
      </c>
      <c r="L19" s="4" t="str">
        <f t="shared" si="11"/>
        <v>high-quality Coral </v>
      </c>
      <c r="M19" s="4" t="str">
        <f t="shared" si="12"/>
        <v>high-quality </v>
      </c>
      <c r="N19" s="10" t="str">
        <f t="shared" si="13"/>
        <v> Coral </v>
      </c>
      <c r="O19" s="4" t="str">
        <f t="shared" si="14"/>
        <v>SPORTS shoes for active LIFESTYLES</v>
      </c>
      <c r="P19" s="4" t="str">
        <f t="shared" si="15"/>
        <v> for active LIFESTYLES</v>
      </c>
      <c r="Q19" s="10" t="str">
        <f t="shared" si="16"/>
        <v>SPORTS shoes </v>
      </c>
      <c r="R19" s="4" t="str">
        <f t="shared" si="17"/>
        <v>Merrell   Coral  SPORTS shoes </v>
      </c>
      <c r="S19" s="4" t="str">
        <f t="shared" si="18"/>
        <v>Merrell   Coral  Sports Shoes </v>
      </c>
      <c r="T19" s="4" t="str">
        <f t="shared" si="19"/>
        <v>Merrell Coral Sports Shoes</v>
      </c>
    </row>
    <row r="20">
      <c r="A20" s="3" t="s">
        <v>132</v>
      </c>
      <c r="B20" s="4">
        <f t="shared" si="1"/>
        <v>58</v>
      </c>
      <c r="C20" s="4">
        <f t="shared" si="2"/>
        <v>53</v>
      </c>
      <c r="D20" s="4">
        <f t="shared" si="3"/>
        <v>12</v>
      </c>
      <c r="E20" s="4">
        <f t="shared" si="4"/>
        <v>34</v>
      </c>
      <c r="F20" s="4">
        <f t="shared" si="5"/>
        <v>21</v>
      </c>
      <c r="G20" s="4">
        <f t="shared" si="6"/>
        <v>5</v>
      </c>
      <c r="H20" s="4">
        <f t="shared" si="7"/>
        <v>19</v>
      </c>
      <c r="I20" s="4">
        <f t="shared" si="8"/>
        <v>22</v>
      </c>
      <c r="J20" s="10" t="str">
        <f t="shared" si="9"/>
        <v>Vionic </v>
      </c>
      <c r="K20" s="4" t="str">
        <f t="shared" si="10"/>
        <v>high-quality Coral SPORTS shoes for active LIFESTYLES</v>
      </c>
      <c r="L20" s="4" t="str">
        <f t="shared" si="11"/>
        <v>high-quality Coral </v>
      </c>
      <c r="M20" s="4" t="str">
        <f t="shared" si="12"/>
        <v>high-quality </v>
      </c>
      <c r="N20" s="10" t="str">
        <f t="shared" si="13"/>
        <v> Coral </v>
      </c>
      <c r="O20" s="4" t="str">
        <f t="shared" si="14"/>
        <v>SPORTS shoes for active LIFESTYLES</v>
      </c>
      <c r="P20" s="4" t="str">
        <f t="shared" si="15"/>
        <v> for active LIFESTYLES</v>
      </c>
      <c r="Q20" s="10" t="str">
        <f t="shared" si="16"/>
        <v>SPORTS shoes </v>
      </c>
      <c r="R20" s="4" t="str">
        <f t="shared" si="17"/>
        <v>Vionic   Coral  SPORTS shoes </v>
      </c>
      <c r="S20" s="4" t="str">
        <f t="shared" si="18"/>
        <v>Vionic   Coral  Sports Shoes </v>
      </c>
      <c r="T20" s="4" t="str">
        <f t="shared" si="19"/>
        <v>Vionic Coral Sports Shoes</v>
      </c>
    </row>
    <row r="21">
      <c r="A21" s="3" t="s">
        <v>133</v>
      </c>
      <c r="B21" s="4">
        <f t="shared" si="1"/>
        <v>58</v>
      </c>
      <c r="C21" s="4">
        <f t="shared" si="2"/>
        <v>53</v>
      </c>
      <c r="D21" s="4">
        <f t="shared" si="3"/>
        <v>12</v>
      </c>
      <c r="E21" s="4">
        <f t="shared" si="4"/>
        <v>34</v>
      </c>
      <c r="F21" s="4">
        <f t="shared" si="5"/>
        <v>21</v>
      </c>
      <c r="G21" s="4">
        <f t="shared" si="6"/>
        <v>5</v>
      </c>
      <c r="H21" s="4">
        <f t="shared" si="7"/>
        <v>19</v>
      </c>
      <c r="I21" s="4">
        <f t="shared" si="8"/>
        <v>22</v>
      </c>
      <c r="J21" s="10" t="str">
        <f t="shared" si="9"/>
        <v>Teva </v>
      </c>
      <c r="K21" s="4" t="str">
        <f t="shared" si="10"/>
        <v>high-quality Coral SPORTS shoes for active LIFESTYLES</v>
      </c>
      <c r="L21" s="4" t="str">
        <f t="shared" si="11"/>
        <v>high-quality Coral </v>
      </c>
      <c r="M21" s="4" t="str">
        <f t="shared" si="12"/>
        <v>high-quality </v>
      </c>
      <c r="N21" s="10" t="str">
        <f t="shared" si="13"/>
        <v> Coral </v>
      </c>
      <c r="O21" s="4" t="str">
        <f t="shared" si="14"/>
        <v>SPORTS shoes for active LIFESTYLES</v>
      </c>
      <c r="P21" s="4" t="str">
        <f t="shared" si="15"/>
        <v> for active LIFESTYLES</v>
      </c>
      <c r="Q21" s="10" t="str">
        <f t="shared" si="16"/>
        <v>SPORTS shoes </v>
      </c>
      <c r="R21" s="4" t="str">
        <f t="shared" si="17"/>
        <v>Teva   Coral  SPORTS shoes </v>
      </c>
      <c r="S21" s="4" t="str">
        <f t="shared" si="18"/>
        <v>Teva   Coral  Sports Shoes </v>
      </c>
      <c r="T21" s="4" t="str">
        <f t="shared" si="19"/>
        <v>Teva Coral Sports Shoes</v>
      </c>
    </row>
    <row r="22">
      <c r="A22" s="3" t="s">
        <v>134</v>
      </c>
      <c r="B22" s="4">
        <f t="shared" si="1"/>
        <v>62</v>
      </c>
      <c r="C22" s="4">
        <f t="shared" si="2"/>
        <v>53</v>
      </c>
      <c r="D22" s="4">
        <f t="shared" si="3"/>
        <v>12</v>
      </c>
      <c r="E22" s="4">
        <f t="shared" si="4"/>
        <v>34</v>
      </c>
      <c r="F22" s="4">
        <f t="shared" si="5"/>
        <v>21</v>
      </c>
      <c r="G22" s="4">
        <f t="shared" si="6"/>
        <v>9</v>
      </c>
      <c r="H22" s="4">
        <f t="shared" si="7"/>
        <v>19</v>
      </c>
      <c r="I22" s="4">
        <f t="shared" si="8"/>
        <v>22</v>
      </c>
      <c r="J22" s="10" t="str">
        <f t="shared" si="9"/>
        <v>ECCO </v>
      </c>
      <c r="K22" s="4" t="str">
        <f t="shared" si="10"/>
        <v>high-quality Coral SPORTS shoes for active LIFESTYLES</v>
      </c>
      <c r="L22" s="4" t="str">
        <f t="shared" si="11"/>
        <v>high-quality Coral </v>
      </c>
      <c r="M22" s="4" t="str">
        <f t="shared" si="12"/>
        <v>high-quality </v>
      </c>
      <c r="N22" s="10" t="str">
        <f t="shared" si="13"/>
        <v> Coral </v>
      </c>
      <c r="O22" s="4" t="str">
        <f t="shared" si="14"/>
        <v>SPORTS shoes for active LIFESTYLES</v>
      </c>
      <c r="P22" s="4" t="str">
        <f t="shared" si="15"/>
        <v> for active LIFESTYLES</v>
      </c>
      <c r="Q22" s="10" t="str">
        <f t="shared" si="16"/>
        <v>SPORTS shoes </v>
      </c>
      <c r="R22" s="4" t="str">
        <f t="shared" si="17"/>
        <v>ECCO   Coral  SPORTS shoes </v>
      </c>
      <c r="S22" s="4" t="str">
        <f t="shared" si="18"/>
        <v>Ecco   Coral  Sports Shoes </v>
      </c>
      <c r="T22" s="4" t="str">
        <f t="shared" si="19"/>
        <v>Ecco Coral Sports Shoes</v>
      </c>
    </row>
    <row r="23">
      <c r="A23" s="3" t="s">
        <v>135</v>
      </c>
      <c r="B23" s="4">
        <f t="shared" si="1"/>
        <v>59</v>
      </c>
      <c r="C23" s="4">
        <f t="shared" si="2"/>
        <v>53</v>
      </c>
      <c r="D23" s="4">
        <f t="shared" si="3"/>
        <v>12</v>
      </c>
      <c r="E23" s="4">
        <f t="shared" si="4"/>
        <v>34</v>
      </c>
      <c r="F23" s="4">
        <f t="shared" si="5"/>
        <v>21</v>
      </c>
      <c r="G23" s="4">
        <f t="shared" si="6"/>
        <v>6</v>
      </c>
      <c r="H23" s="4">
        <f t="shared" si="7"/>
        <v>19</v>
      </c>
      <c r="I23" s="4">
        <f t="shared" si="8"/>
        <v>22</v>
      </c>
      <c r="J23" s="10" t="str">
        <f t="shared" si="9"/>
        <v>SKECHERS </v>
      </c>
      <c r="K23" s="4" t="str">
        <f t="shared" si="10"/>
        <v>high-quality Coral SPORTS shoes for active LIFESTYLES</v>
      </c>
      <c r="L23" s="4" t="str">
        <f t="shared" si="11"/>
        <v>high-quality Coral </v>
      </c>
      <c r="M23" s="4" t="str">
        <f t="shared" si="12"/>
        <v>high-quality </v>
      </c>
      <c r="N23" s="10" t="str">
        <f t="shared" si="13"/>
        <v> Coral </v>
      </c>
      <c r="O23" s="4" t="str">
        <f t="shared" si="14"/>
        <v>SPORTS shoes for active LIFESTYLES</v>
      </c>
      <c r="P23" s="4" t="str">
        <f t="shared" si="15"/>
        <v> for active LIFESTYLES</v>
      </c>
      <c r="Q23" s="10" t="str">
        <f t="shared" si="16"/>
        <v>SPORTS shoes </v>
      </c>
      <c r="R23" s="4" t="str">
        <f t="shared" si="17"/>
        <v>SKECHERS   Coral  SPORTS shoes </v>
      </c>
      <c r="S23" s="4" t="str">
        <f t="shared" si="18"/>
        <v>Skechers   Coral  Sports Shoes </v>
      </c>
      <c r="T23" s="4" t="str">
        <f t="shared" si="19"/>
        <v>Skechers Coral Sports Shoes</v>
      </c>
    </row>
    <row r="24">
      <c r="A24" s="3" t="s">
        <v>136</v>
      </c>
      <c r="B24" s="4">
        <f t="shared" si="1"/>
        <v>59</v>
      </c>
      <c r="C24" s="4">
        <f t="shared" si="2"/>
        <v>53</v>
      </c>
      <c r="D24" s="4">
        <f t="shared" si="3"/>
        <v>12</v>
      </c>
      <c r="E24" s="4">
        <f t="shared" si="4"/>
        <v>34</v>
      </c>
      <c r="F24" s="4">
        <f t="shared" si="5"/>
        <v>21</v>
      </c>
      <c r="G24" s="4">
        <f t="shared" si="6"/>
        <v>6</v>
      </c>
      <c r="H24" s="4">
        <f t="shared" si="7"/>
        <v>19</v>
      </c>
      <c r="I24" s="4">
        <f t="shared" si="8"/>
        <v>22</v>
      </c>
      <c r="J24" s="10" t="str">
        <f t="shared" si="9"/>
        <v>Chaco </v>
      </c>
      <c r="K24" s="4" t="str">
        <f t="shared" si="10"/>
        <v>high-quality Coral SPORTS shoes for active LIFESTYLES</v>
      </c>
      <c r="L24" s="4" t="str">
        <f t="shared" si="11"/>
        <v>high-quality Coral </v>
      </c>
      <c r="M24" s="4" t="str">
        <f t="shared" si="12"/>
        <v>high-quality </v>
      </c>
      <c r="N24" s="10" t="str">
        <f t="shared" si="13"/>
        <v> Coral </v>
      </c>
      <c r="O24" s="4" t="str">
        <f t="shared" si="14"/>
        <v>SPORTS shoes for active LIFESTYLES</v>
      </c>
      <c r="P24" s="4" t="str">
        <f t="shared" si="15"/>
        <v> for active LIFESTYLES</v>
      </c>
      <c r="Q24" s="10" t="str">
        <f t="shared" si="16"/>
        <v>SPORTS shoes </v>
      </c>
      <c r="R24" s="4" t="str">
        <f t="shared" si="17"/>
        <v>Chaco   Coral  SPORTS shoes </v>
      </c>
      <c r="S24" s="4" t="str">
        <f t="shared" si="18"/>
        <v>Chaco   Coral  Sports Shoes </v>
      </c>
      <c r="T24" s="4" t="str">
        <f t="shared" si="19"/>
        <v>Chaco Coral Sports Shoes</v>
      </c>
    </row>
    <row r="25">
      <c r="A25" s="3" t="s">
        <v>137</v>
      </c>
      <c r="B25" s="4">
        <f t="shared" si="1"/>
        <v>60</v>
      </c>
      <c r="C25" s="4">
        <f t="shared" si="2"/>
        <v>53</v>
      </c>
      <c r="D25" s="4">
        <f t="shared" si="3"/>
        <v>12</v>
      </c>
      <c r="E25" s="4">
        <f t="shared" si="4"/>
        <v>34</v>
      </c>
      <c r="F25" s="4">
        <f t="shared" si="5"/>
        <v>21</v>
      </c>
      <c r="G25" s="4">
        <f t="shared" si="6"/>
        <v>7</v>
      </c>
      <c r="H25" s="4">
        <f t="shared" si="7"/>
        <v>19</v>
      </c>
      <c r="I25" s="4">
        <f t="shared" si="8"/>
        <v>22</v>
      </c>
      <c r="J25" s="10" t="str">
        <f t="shared" si="9"/>
        <v>Asolo </v>
      </c>
      <c r="K25" s="4" t="str">
        <f t="shared" si="10"/>
        <v>high-quality Coral SPORTS shoes for active LIFESTYLES</v>
      </c>
      <c r="L25" s="4" t="str">
        <f t="shared" si="11"/>
        <v>high-quality Coral </v>
      </c>
      <c r="M25" s="4" t="str">
        <f t="shared" si="12"/>
        <v>high-quality </v>
      </c>
      <c r="N25" s="10" t="str">
        <f t="shared" si="13"/>
        <v> Coral </v>
      </c>
      <c r="O25" s="4" t="str">
        <f t="shared" si="14"/>
        <v>SPORTS shoes for active LIFESTYLES</v>
      </c>
      <c r="P25" s="4" t="str">
        <f t="shared" si="15"/>
        <v> for active LIFESTYLES</v>
      </c>
      <c r="Q25" s="10" t="str">
        <f t="shared" si="16"/>
        <v>SPORTS shoes </v>
      </c>
      <c r="R25" s="4" t="str">
        <f t="shared" si="17"/>
        <v>Asolo   Coral  SPORTS shoes </v>
      </c>
      <c r="S25" s="4" t="str">
        <f t="shared" si="18"/>
        <v>Asolo   Coral  Sports Shoes </v>
      </c>
      <c r="T25" s="4" t="str">
        <f t="shared" si="19"/>
        <v>Asolo Coral Sports Shoes</v>
      </c>
    </row>
    <row r="26">
      <c r="A26" s="3" t="s">
        <v>138</v>
      </c>
      <c r="B26" s="4">
        <f t="shared" si="1"/>
        <v>60</v>
      </c>
      <c r="C26" s="4">
        <f t="shared" si="2"/>
        <v>53</v>
      </c>
      <c r="D26" s="4">
        <f t="shared" si="3"/>
        <v>12</v>
      </c>
      <c r="E26" s="4">
        <f t="shared" si="4"/>
        <v>34</v>
      </c>
      <c r="F26" s="4">
        <f t="shared" si="5"/>
        <v>21</v>
      </c>
      <c r="G26" s="4">
        <f t="shared" si="6"/>
        <v>7</v>
      </c>
      <c r="H26" s="4">
        <f t="shared" si="7"/>
        <v>19</v>
      </c>
      <c r="I26" s="4">
        <f t="shared" si="8"/>
        <v>22</v>
      </c>
      <c r="J26" s="10" t="str">
        <f t="shared" si="9"/>
        <v>Sperry </v>
      </c>
      <c r="K26" s="4" t="str">
        <f t="shared" si="10"/>
        <v>high-quality Coral SPORTS shoes for active LIFESTYLES</v>
      </c>
      <c r="L26" s="4" t="str">
        <f t="shared" si="11"/>
        <v>high-quality Coral </v>
      </c>
      <c r="M26" s="4" t="str">
        <f t="shared" si="12"/>
        <v>high-quality </v>
      </c>
      <c r="N26" s="10" t="str">
        <f t="shared" si="13"/>
        <v> Coral </v>
      </c>
      <c r="O26" s="4" t="str">
        <f t="shared" si="14"/>
        <v>SPORTS shoes for active LIFESTYLES</v>
      </c>
      <c r="P26" s="4" t="str">
        <f t="shared" si="15"/>
        <v> for active LIFESTYLES</v>
      </c>
      <c r="Q26" s="10" t="str">
        <f t="shared" si="16"/>
        <v>SPORTS shoes </v>
      </c>
      <c r="R26" s="4" t="str">
        <f t="shared" si="17"/>
        <v>Sperry   Coral  SPORTS shoes </v>
      </c>
      <c r="S26" s="4" t="str">
        <f t="shared" si="18"/>
        <v>Sperry   Coral  Sports Shoes </v>
      </c>
      <c r="T26" s="4" t="str">
        <f t="shared" si="19"/>
        <v>Sperry Coral Sports Shoes</v>
      </c>
    </row>
    <row r="27">
      <c r="A27" s="3" t="s">
        <v>139</v>
      </c>
      <c r="B27" s="4">
        <f t="shared" si="1"/>
        <v>60</v>
      </c>
      <c r="C27" s="4">
        <f t="shared" si="2"/>
        <v>53</v>
      </c>
      <c r="D27" s="4">
        <f t="shared" si="3"/>
        <v>12</v>
      </c>
      <c r="E27" s="4">
        <f t="shared" si="4"/>
        <v>34</v>
      </c>
      <c r="F27" s="4">
        <f t="shared" si="5"/>
        <v>21</v>
      </c>
      <c r="G27" s="4">
        <f t="shared" si="6"/>
        <v>7</v>
      </c>
      <c r="H27" s="4">
        <f t="shared" si="7"/>
        <v>19</v>
      </c>
      <c r="I27" s="4">
        <f t="shared" si="8"/>
        <v>22</v>
      </c>
      <c r="J27" s="10" t="str">
        <f t="shared" si="9"/>
        <v>OluKai </v>
      </c>
      <c r="K27" s="4" t="str">
        <f t="shared" si="10"/>
        <v>high-quality Coral SPORTS shoes for active LIFESTYLES</v>
      </c>
      <c r="L27" s="4" t="str">
        <f t="shared" si="11"/>
        <v>high-quality Coral </v>
      </c>
      <c r="M27" s="4" t="str">
        <f t="shared" si="12"/>
        <v>high-quality </v>
      </c>
      <c r="N27" s="10" t="str">
        <f t="shared" si="13"/>
        <v> Coral </v>
      </c>
      <c r="O27" s="4" t="str">
        <f t="shared" si="14"/>
        <v>SPORTS shoes for active LIFESTYLES</v>
      </c>
      <c r="P27" s="4" t="str">
        <f t="shared" si="15"/>
        <v> for active LIFESTYLES</v>
      </c>
      <c r="Q27" s="10" t="str">
        <f t="shared" si="16"/>
        <v>SPORTS shoes </v>
      </c>
      <c r="R27" s="4" t="str">
        <f t="shared" si="17"/>
        <v>OluKai   Coral  SPORTS shoes </v>
      </c>
      <c r="S27" s="4" t="str">
        <f t="shared" si="18"/>
        <v>Olukai   Coral  Sports Shoes </v>
      </c>
      <c r="T27" s="4" t="str">
        <f t="shared" si="19"/>
        <v>Olukai Coral Sports Shoes</v>
      </c>
    </row>
    <row r="28">
      <c r="A28" s="3" t="s">
        <v>140</v>
      </c>
      <c r="B28" s="4">
        <f t="shared" si="1"/>
        <v>59</v>
      </c>
      <c r="C28" s="4">
        <f t="shared" si="2"/>
        <v>53</v>
      </c>
      <c r="D28" s="4">
        <f t="shared" si="3"/>
        <v>12</v>
      </c>
      <c r="E28" s="4">
        <f t="shared" si="4"/>
        <v>34</v>
      </c>
      <c r="F28" s="4">
        <f t="shared" si="5"/>
        <v>21</v>
      </c>
      <c r="G28" s="4">
        <f t="shared" si="6"/>
        <v>6</v>
      </c>
      <c r="H28" s="4">
        <f t="shared" si="7"/>
        <v>19</v>
      </c>
      <c r="I28" s="4">
        <f t="shared" si="8"/>
        <v>22</v>
      </c>
      <c r="J28" s="10" t="str">
        <f t="shared" si="9"/>
        <v>Dansko </v>
      </c>
      <c r="K28" s="4" t="str">
        <f t="shared" si="10"/>
        <v>high-quality Coral SPORTS shoes for active LIFESTYLES</v>
      </c>
      <c r="L28" s="4" t="str">
        <f t="shared" si="11"/>
        <v>high-quality Coral </v>
      </c>
      <c r="M28" s="4" t="str">
        <f t="shared" si="12"/>
        <v>high-quality </v>
      </c>
      <c r="N28" s="10" t="str">
        <f t="shared" si="13"/>
        <v> Coral </v>
      </c>
      <c r="O28" s="4" t="str">
        <f t="shared" si="14"/>
        <v>SPORTS shoes for active LIFESTYLES</v>
      </c>
      <c r="P28" s="4" t="str">
        <f t="shared" si="15"/>
        <v> for active LIFESTYLES</v>
      </c>
      <c r="Q28" s="10" t="str">
        <f t="shared" si="16"/>
        <v>SPORTS shoes </v>
      </c>
      <c r="R28" s="4" t="str">
        <f t="shared" si="17"/>
        <v>Dansko   Coral  SPORTS shoes </v>
      </c>
      <c r="S28" s="4" t="str">
        <f t="shared" si="18"/>
        <v>Dansko   Coral  Sports Shoes </v>
      </c>
      <c r="T28" s="4" t="str">
        <f t="shared" si="19"/>
        <v>Dansko Coral Sports Shoes</v>
      </c>
    </row>
    <row r="29">
      <c r="A29" s="3" t="s">
        <v>141</v>
      </c>
      <c r="B29" s="4">
        <f t="shared" si="1"/>
        <v>62</v>
      </c>
      <c r="C29" s="4">
        <f t="shared" si="2"/>
        <v>53</v>
      </c>
      <c r="D29" s="4">
        <f t="shared" si="3"/>
        <v>12</v>
      </c>
      <c r="E29" s="4">
        <f t="shared" si="4"/>
        <v>34</v>
      </c>
      <c r="F29" s="4">
        <f t="shared" si="5"/>
        <v>21</v>
      </c>
      <c r="G29" s="4">
        <f t="shared" si="6"/>
        <v>9</v>
      </c>
      <c r="H29" s="4">
        <f t="shared" si="7"/>
        <v>19</v>
      </c>
      <c r="I29" s="4">
        <f t="shared" si="8"/>
        <v>22</v>
      </c>
      <c r="J29" s="10" t="str">
        <f t="shared" si="9"/>
        <v>Crocs </v>
      </c>
      <c r="K29" s="4" t="str">
        <f t="shared" si="10"/>
        <v>high-quality Coral SPORTS shoes for active LIFESTYLES</v>
      </c>
      <c r="L29" s="4" t="str">
        <f t="shared" si="11"/>
        <v>high-quality Coral </v>
      </c>
      <c r="M29" s="4" t="str">
        <f t="shared" si="12"/>
        <v>high-quality </v>
      </c>
      <c r="N29" s="10" t="str">
        <f t="shared" si="13"/>
        <v> Coral </v>
      </c>
      <c r="O29" s="4" t="str">
        <f t="shared" si="14"/>
        <v>SPORTS shoes for active LIFESTYLES</v>
      </c>
      <c r="P29" s="4" t="str">
        <f t="shared" si="15"/>
        <v> for active LIFESTYLES</v>
      </c>
      <c r="Q29" s="10" t="str">
        <f t="shared" si="16"/>
        <v>SPORTS shoes </v>
      </c>
      <c r="R29" s="4" t="str">
        <f t="shared" si="17"/>
        <v>Crocs   Coral  SPORTS shoes </v>
      </c>
      <c r="S29" s="4" t="str">
        <f t="shared" si="18"/>
        <v>Crocs   Coral  Sports Shoes </v>
      </c>
      <c r="T29" s="4" t="str">
        <f t="shared" si="19"/>
        <v>Crocs Coral Sports Shoes</v>
      </c>
    </row>
    <row r="30">
      <c r="A30" s="3" t="s">
        <v>142</v>
      </c>
      <c r="B30" s="4">
        <f t="shared" si="1"/>
        <v>58</v>
      </c>
      <c r="C30" s="4">
        <f t="shared" si="2"/>
        <v>53</v>
      </c>
      <c r="D30" s="4">
        <f t="shared" si="3"/>
        <v>12</v>
      </c>
      <c r="E30" s="4">
        <f t="shared" si="4"/>
        <v>34</v>
      </c>
      <c r="F30" s="4">
        <f t="shared" si="5"/>
        <v>21</v>
      </c>
      <c r="G30" s="4">
        <f t="shared" si="6"/>
        <v>5</v>
      </c>
      <c r="H30" s="4">
        <f t="shared" si="7"/>
        <v>19</v>
      </c>
      <c r="I30" s="4">
        <f t="shared" si="8"/>
        <v>22</v>
      </c>
      <c r="J30" s="10" t="str">
        <f t="shared" si="9"/>
        <v>Converse </v>
      </c>
      <c r="K30" s="4" t="str">
        <f t="shared" si="10"/>
        <v>high-quality Coral SPORTS shoes for active LIFESTYLES</v>
      </c>
      <c r="L30" s="4" t="str">
        <f t="shared" si="11"/>
        <v>high-quality Coral </v>
      </c>
      <c r="M30" s="4" t="str">
        <f t="shared" si="12"/>
        <v>high-quality </v>
      </c>
      <c r="N30" s="10" t="str">
        <f t="shared" si="13"/>
        <v> Coral </v>
      </c>
      <c r="O30" s="4" t="str">
        <f t="shared" si="14"/>
        <v>SPORTS shoes for active LIFESTYLES</v>
      </c>
      <c r="P30" s="4" t="str">
        <f t="shared" si="15"/>
        <v> for active LIFESTYLES</v>
      </c>
      <c r="Q30" s="10" t="str">
        <f t="shared" si="16"/>
        <v>SPORTS shoes </v>
      </c>
      <c r="R30" s="4" t="str">
        <f t="shared" si="17"/>
        <v>Converse   Coral  SPORTS shoes </v>
      </c>
      <c r="S30" s="4" t="str">
        <f t="shared" si="18"/>
        <v>Converse   Coral  Sports Shoes </v>
      </c>
      <c r="T30" s="4" t="str">
        <f t="shared" si="19"/>
        <v>Converse Coral Sports Shoes</v>
      </c>
    </row>
    <row r="31">
      <c r="A31" s="3" t="s">
        <v>133</v>
      </c>
      <c r="B31" s="4">
        <f t="shared" si="1"/>
        <v>58</v>
      </c>
      <c r="C31" s="4">
        <f t="shared" si="2"/>
        <v>53</v>
      </c>
      <c r="D31" s="4">
        <f t="shared" si="3"/>
        <v>12</v>
      </c>
      <c r="E31" s="4">
        <f t="shared" si="4"/>
        <v>34</v>
      </c>
      <c r="F31" s="4">
        <f t="shared" si="5"/>
        <v>21</v>
      </c>
      <c r="G31" s="4">
        <f t="shared" si="6"/>
        <v>5</v>
      </c>
      <c r="H31" s="4">
        <f t="shared" si="7"/>
        <v>19</v>
      </c>
      <c r="I31" s="4">
        <f t="shared" si="8"/>
        <v>22</v>
      </c>
      <c r="J31" s="10" t="str">
        <f t="shared" si="9"/>
        <v>Keen </v>
      </c>
      <c r="K31" s="4" t="str">
        <f t="shared" si="10"/>
        <v>high-quality Coral SPORTS shoes for active LIFESTYLES</v>
      </c>
      <c r="L31" s="4" t="str">
        <f t="shared" si="11"/>
        <v>high-quality Coral </v>
      </c>
      <c r="M31" s="4" t="str">
        <f t="shared" si="12"/>
        <v>high-quality </v>
      </c>
      <c r="N31" s="10" t="str">
        <f t="shared" si="13"/>
        <v> Coral </v>
      </c>
      <c r="O31" s="4" t="str">
        <f t="shared" si="14"/>
        <v>SPORTS shoes for active LIFESTYLES</v>
      </c>
      <c r="P31" s="4" t="str">
        <f t="shared" si="15"/>
        <v> for active LIFESTYLES</v>
      </c>
      <c r="Q31" s="10" t="str">
        <f t="shared" si="16"/>
        <v>SPORTS shoes </v>
      </c>
      <c r="R31" s="4" t="str">
        <f t="shared" si="17"/>
        <v>Keen   Coral  SPORTS shoes </v>
      </c>
      <c r="S31" s="4" t="str">
        <f t="shared" si="18"/>
        <v>Keen   Coral  Sports Shoes </v>
      </c>
      <c r="T31" s="4" t="str">
        <f t="shared" si="19"/>
        <v>Keen Coral Sports Shoes</v>
      </c>
    </row>
    <row r="32">
      <c r="A32" s="3" t="s">
        <v>143</v>
      </c>
      <c r="B32" s="4">
        <f t="shared" si="1"/>
        <v>60</v>
      </c>
      <c r="C32" s="4">
        <f t="shared" si="2"/>
        <v>53</v>
      </c>
      <c r="D32" s="4">
        <f t="shared" si="3"/>
        <v>12</v>
      </c>
      <c r="E32" s="4">
        <f t="shared" si="4"/>
        <v>34</v>
      </c>
      <c r="F32" s="4">
        <f t="shared" si="5"/>
        <v>21</v>
      </c>
      <c r="G32" s="4">
        <f t="shared" si="6"/>
        <v>7</v>
      </c>
      <c r="H32" s="4">
        <f t="shared" si="7"/>
        <v>19</v>
      </c>
      <c r="I32" s="4">
        <f t="shared" si="8"/>
        <v>22</v>
      </c>
      <c r="J32" s="10" t="str">
        <f t="shared" si="9"/>
        <v>ECCO </v>
      </c>
      <c r="K32" s="4" t="str">
        <f t="shared" si="10"/>
        <v>high-quality Coral SPORTS shoes for active LIFESTYLES</v>
      </c>
      <c r="L32" s="4" t="str">
        <f t="shared" si="11"/>
        <v>high-quality Coral </v>
      </c>
      <c r="M32" s="4" t="str">
        <f t="shared" si="12"/>
        <v>high-quality </v>
      </c>
      <c r="N32" s="10" t="str">
        <f t="shared" si="13"/>
        <v> Coral </v>
      </c>
      <c r="O32" s="4" t="str">
        <f t="shared" si="14"/>
        <v>SPORTS shoes for active LIFESTYLES</v>
      </c>
      <c r="P32" s="4" t="str">
        <f t="shared" si="15"/>
        <v> for active LIFESTYLES</v>
      </c>
      <c r="Q32" s="10" t="str">
        <f t="shared" si="16"/>
        <v>SPORTS shoes </v>
      </c>
      <c r="R32" s="4" t="str">
        <f t="shared" si="17"/>
        <v>ECCO   Coral  SPORTS shoes </v>
      </c>
      <c r="S32" s="4" t="str">
        <f t="shared" si="18"/>
        <v>Ecco   Coral  Sports Shoes </v>
      </c>
      <c r="T32" s="4" t="str">
        <f t="shared" si="19"/>
        <v>Ecco Coral Sports Shoes</v>
      </c>
    </row>
    <row r="33">
      <c r="A33" s="3" t="s">
        <v>144</v>
      </c>
      <c r="B33" s="4">
        <f t="shared" si="1"/>
        <v>60</v>
      </c>
      <c r="C33" s="4">
        <f t="shared" si="2"/>
        <v>53</v>
      </c>
      <c r="D33" s="4">
        <f t="shared" si="3"/>
        <v>12</v>
      </c>
      <c r="E33" s="4">
        <f t="shared" si="4"/>
        <v>34</v>
      </c>
      <c r="F33" s="4">
        <f t="shared" si="5"/>
        <v>21</v>
      </c>
      <c r="G33" s="4">
        <f t="shared" si="6"/>
        <v>7</v>
      </c>
      <c r="H33" s="4">
        <f t="shared" si="7"/>
        <v>19</v>
      </c>
      <c r="I33" s="4">
        <f t="shared" si="8"/>
        <v>22</v>
      </c>
      <c r="J33" s="10" t="str">
        <f t="shared" si="9"/>
        <v>Brooks </v>
      </c>
      <c r="K33" s="4" t="str">
        <f t="shared" si="10"/>
        <v>high-quality Coral SPORTS shoes for active LIFESTYLES</v>
      </c>
      <c r="L33" s="4" t="str">
        <f t="shared" si="11"/>
        <v>high-quality Coral </v>
      </c>
      <c r="M33" s="4" t="str">
        <f t="shared" si="12"/>
        <v>high-quality </v>
      </c>
      <c r="N33" s="10" t="str">
        <f t="shared" si="13"/>
        <v> Coral </v>
      </c>
      <c r="O33" s="4" t="str">
        <f t="shared" si="14"/>
        <v>SPORTS shoes for active LIFESTYLES</v>
      </c>
      <c r="P33" s="4" t="str">
        <f t="shared" si="15"/>
        <v> for active LIFESTYLES</v>
      </c>
      <c r="Q33" s="10" t="str">
        <f t="shared" si="16"/>
        <v>SPORTS shoes </v>
      </c>
      <c r="R33" s="4" t="str">
        <f t="shared" si="17"/>
        <v>Brooks   Coral  SPORTS shoes </v>
      </c>
      <c r="S33" s="4" t="str">
        <f t="shared" si="18"/>
        <v>Brooks   Coral  Sports Shoes </v>
      </c>
      <c r="T33" s="4" t="str">
        <f t="shared" si="19"/>
        <v>Brooks Coral Sports Shoes</v>
      </c>
    </row>
    <row r="34">
      <c r="A34" s="3" t="s">
        <v>145</v>
      </c>
      <c r="B34" s="4">
        <f t="shared" si="1"/>
        <v>58</v>
      </c>
      <c r="C34" s="4">
        <f t="shared" si="2"/>
        <v>53</v>
      </c>
      <c r="D34" s="4">
        <f t="shared" si="3"/>
        <v>12</v>
      </c>
      <c r="E34" s="4">
        <f t="shared" si="4"/>
        <v>34</v>
      </c>
      <c r="F34" s="4">
        <f t="shared" si="5"/>
        <v>21</v>
      </c>
      <c r="G34" s="4">
        <f t="shared" si="6"/>
        <v>5</v>
      </c>
      <c r="H34" s="4">
        <f t="shared" si="7"/>
        <v>19</v>
      </c>
      <c r="I34" s="4">
        <f t="shared" si="8"/>
        <v>22</v>
      </c>
      <c r="J34" s="10" t="str">
        <f t="shared" si="9"/>
        <v>Adidas </v>
      </c>
      <c r="K34" s="4" t="str">
        <f t="shared" si="10"/>
        <v>high-quality Coral SPORTS shoes for active LIFESTYLES</v>
      </c>
      <c r="L34" s="4" t="str">
        <f t="shared" si="11"/>
        <v>high-quality Coral </v>
      </c>
      <c r="M34" s="4" t="str">
        <f t="shared" si="12"/>
        <v>high-quality </v>
      </c>
      <c r="N34" s="10" t="str">
        <f t="shared" si="13"/>
        <v> Coral </v>
      </c>
      <c r="O34" s="4" t="str">
        <f t="shared" si="14"/>
        <v>SPORTS shoes for active LIFESTYLES</v>
      </c>
      <c r="P34" s="4" t="str">
        <f t="shared" si="15"/>
        <v> for active LIFESTYLES</v>
      </c>
      <c r="Q34" s="10" t="str">
        <f t="shared" si="16"/>
        <v>SPORTS shoes </v>
      </c>
      <c r="R34" s="4" t="str">
        <f t="shared" si="17"/>
        <v>Adidas   Coral  SPORTS shoes </v>
      </c>
      <c r="S34" s="4" t="str">
        <f t="shared" si="18"/>
        <v>Adidas   Coral  Sports Shoes </v>
      </c>
      <c r="T34" s="4" t="str">
        <f t="shared" si="19"/>
        <v>Adidas Coral Sports Shoes</v>
      </c>
    </row>
    <row r="37">
      <c r="A37" s="8" t="s">
        <v>262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0.38"/>
    <col customWidth="1" min="5" max="5" width="13.0"/>
    <col customWidth="1" min="7" max="7" width="13.25"/>
    <col customWidth="1" min="9" max="9" width="5.63"/>
    <col customWidth="1" min="10" max="10" width="13.13"/>
  </cols>
  <sheetData>
    <row r="1">
      <c r="A1" s="22" t="s">
        <v>263</v>
      </c>
      <c r="B1" s="22" t="s">
        <v>264</v>
      </c>
      <c r="C1" s="22" t="s">
        <v>265</v>
      </c>
      <c r="D1" s="1" t="s">
        <v>266</v>
      </c>
      <c r="E1" s="1" t="s">
        <v>267</v>
      </c>
      <c r="F1" s="1" t="s">
        <v>268</v>
      </c>
      <c r="G1" s="1" t="s">
        <v>269</v>
      </c>
      <c r="H1" s="1" t="s">
        <v>270</v>
      </c>
      <c r="I1" s="22"/>
      <c r="J1" s="1" t="s">
        <v>271</v>
      </c>
      <c r="K1" s="11" t="s">
        <v>272</v>
      </c>
    </row>
    <row r="2">
      <c r="A2" s="3" t="s">
        <v>273</v>
      </c>
      <c r="B2" s="3" t="s">
        <v>274</v>
      </c>
      <c r="C2" s="3" t="s">
        <v>275</v>
      </c>
      <c r="D2" s="23">
        <v>7.0</v>
      </c>
      <c r="E2" s="23">
        <v>3.0</v>
      </c>
      <c r="F2" s="23">
        <v>4.0</v>
      </c>
      <c r="G2" s="8">
        <v>699.0</v>
      </c>
      <c r="H2" s="8">
        <v>699.0</v>
      </c>
      <c r="I2" s="22"/>
      <c r="J2" s="11">
        <v>699.0</v>
      </c>
      <c r="K2" s="4">
        <v>0.0</v>
      </c>
    </row>
    <row r="3">
      <c r="A3" s="3" t="s">
        <v>276</v>
      </c>
      <c r="B3" s="3" t="s">
        <v>274</v>
      </c>
      <c r="C3" s="3" t="s">
        <v>277</v>
      </c>
      <c r="D3" s="24">
        <f t="shared" ref="D3:D13" si="1">LEN(C3)</f>
        <v>8</v>
      </c>
      <c r="E3" s="24">
        <f t="shared" ref="E3:E13" si="2">LEN("Rs.")</f>
        <v>3</v>
      </c>
      <c r="F3" s="24">
        <f t="shared" ref="F3:F13" si="3">D3-E3</f>
        <v>5</v>
      </c>
      <c r="G3" s="25" t="str">
        <f t="shared" ref="G3:G13" si="4">right(C3,F3)</f>
        <v> 1299</v>
      </c>
      <c r="H3" s="25" t="str">
        <f t="shared" ref="H3:H13" si="5">trim(G3)</f>
        <v>1299</v>
      </c>
      <c r="I3" s="22"/>
      <c r="J3" s="4" t="str">
        <f t="shared" ref="J3:J13" si="6">substitute(C3,"Rs.","")</f>
        <v> 1299</v>
      </c>
      <c r="K3" s="4">
        <f t="shared" ref="K3:K13" si="7">H3-J3</f>
        <v>0</v>
      </c>
    </row>
    <row r="4">
      <c r="A4" s="3" t="s">
        <v>278</v>
      </c>
      <c r="B4" s="3" t="s">
        <v>279</v>
      </c>
      <c r="C4" s="3" t="s">
        <v>280</v>
      </c>
      <c r="D4" s="24">
        <f t="shared" si="1"/>
        <v>6</v>
      </c>
      <c r="E4" s="24">
        <f t="shared" si="2"/>
        <v>3</v>
      </c>
      <c r="F4" s="24">
        <f t="shared" si="3"/>
        <v>3</v>
      </c>
      <c r="G4" s="25" t="str">
        <f t="shared" si="4"/>
        <v> 99</v>
      </c>
      <c r="H4" s="25" t="str">
        <f t="shared" si="5"/>
        <v>99</v>
      </c>
      <c r="I4" s="22"/>
      <c r="J4" s="4" t="str">
        <f t="shared" si="6"/>
        <v> 99</v>
      </c>
      <c r="K4" s="4">
        <f t="shared" si="7"/>
        <v>0</v>
      </c>
    </row>
    <row r="5">
      <c r="A5" s="3" t="s">
        <v>281</v>
      </c>
      <c r="B5" s="3" t="s">
        <v>282</v>
      </c>
      <c r="C5" s="3" t="s">
        <v>283</v>
      </c>
      <c r="D5" s="24">
        <f t="shared" si="1"/>
        <v>6</v>
      </c>
      <c r="E5" s="24">
        <f t="shared" si="2"/>
        <v>3</v>
      </c>
      <c r="F5" s="24">
        <f t="shared" si="3"/>
        <v>3</v>
      </c>
      <c r="G5" s="25" t="str">
        <f t="shared" si="4"/>
        <v> 25</v>
      </c>
      <c r="H5" s="25" t="str">
        <f t="shared" si="5"/>
        <v>25</v>
      </c>
      <c r="I5" s="22"/>
      <c r="J5" s="4" t="str">
        <f t="shared" si="6"/>
        <v> 25</v>
      </c>
      <c r="K5" s="4">
        <f t="shared" si="7"/>
        <v>0</v>
      </c>
    </row>
    <row r="6">
      <c r="A6" s="3" t="s">
        <v>284</v>
      </c>
      <c r="B6" s="3" t="s">
        <v>285</v>
      </c>
      <c r="C6" s="3" t="s">
        <v>286</v>
      </c>
      <c r="D6" s="24">
        <f t="shared" si="1"/>
        <v>7</v>
      </c>
      <c r="E6" s="24">
        <f t="shared" si="2"/>
        <v>3</v>
      </c>
      <c r="F6" s="24">
        <f t="shared" si="3"/>
        <v>4</v>
      </c>
      <c r="G6" s="25" t="str">
        <f t="shared" si="4"/>
        <v> 199</v>
      </c>
      <c r="H6" s="25" t="str">
        <f t="shared" si="5"/>
        <v>199</v>
      </c>
      <c r="I6" s="22"/>
      <c r="J6" s="4" t="str">
        <f t="shared" si="6"/>
        <v> 199</v>
      </c>
      <c r="K6" s="4">
        <f t="shared" si="7"/>
        <v>0</v>
      </c>
    </row>
    <row r="7">
      <c r="A7" s="3" t="s">
        <v>287</v>
      </c>
      <c r="B7" s="3" t="s">
        <v>285</v>
      </c>
      <c r="C7" s="3" t="s">
        <v>288</v>
      </c>
      <c r="D7" s="24">
        <f t="shared" si="1"/>
        <v>7</v>
      </c>
      <c r="E7" s="24">
        <f t="shared" si="2"/>
        <v>3</v>
      </c>
      <c r="F7" s="24">
        <f t="shared" si="3"/>
        <v>4</v>
      </c>
      <c r="G7" s="25" t="str">
        <f t="shared" si="4"/>
        <v> 150</v>
      </c>
      <c r="H7" s="25" t="str">
        <f t="shared" si="5"/>
        <v>150</v>
      </c>
      <c r="I7" s="22"/>
      <c r="J7" s="4" t="str">
        <f t="shared" si="6"/>
        <v> 150</v>
      </c>
      <c r="K7" s="4">
        <f t="shared" si="7"/>
        <v>0</v>
      </c>
    </row>
    <row r="8">
      <c r="A8" s="3" t="s">
        <v>289</v>
      </c>
      <c r="B8" s="3" t="s">
        <v>290</v>
      </c>
      <c r="C8" s="3" t="s">
        <v>291</v>
      </c>
      <c r="D8" s="24">
        <f t="shared" si="1"/>
        <v>6</v>
      </c>
      <c r="E8" s="24">
        <f t="shared" si="2"/>
        <v>3</v>
      </c>
      <c r="F8" s="24">
        <f t="shared" si="3"/>
        <v>3</v>
      </c>
      <c r="G8" s="25" t="str">
        <f t="shared" si="4"/>
        <v> 15</v>
      </c>
      <c r="H8" s="25" t="str">
        <f t="shared" si="5"/>
        <v>15</v>
      </c>
      <c r="I8" s="22"/>
      <c r="J8" s="4" t="str">
        <f t="shared" si="6"/>
        <v> 15</v>
      </c>
      <c r="K8" s="4">
        <f t="shared" si="7"/>
        <v>0</v>
      </c>
    </row>
    <row r="9">
      <c r="A9" s="3" t="s">
        <v>292</v>
      </c>
      <c r="B9" s="3" t="s">
        <v>274</v>
      </c>
      <c r="C9" s="3" t="s">
        <v>293</v>
      </c>
      <c r="D9" s="24">
        <f t="shared" si="1"/>
        <v>7</v>
      </c>
      <c r="E9" s="24">
        <f t="shared" si="2"/>
        <v>3</v>
      </c>
      <c r="F9" s="24">
        <f t="shared" si="3"/>
        <v>4</v>
      </c>
      <c r="G9" s="25" t="str">
        <f t="shared" si="4"/>
        <v> 149</v>
      </c>
      <c r="H9" s="25" t="str">
        <f t="shared" si="5"/>
        <v>149</v>
      </c>
      <c r="I9" s="22"/>
      <c r="J9" s="4" t="str">
        <f t="shared" si="6"/>
        <v> 149</v>
      </c>
      <c r="K9" s="4">
        <f t="shared" si="7"/>
        <v>0</v>
      </c>
    </row>
    <row r="10">
      <c r="A10" s="3" t="s">
        <v>294</v>
      </c>
      <c r="B10" s="3" t="s">
        <v>285</v>
      </c>
      <c r="C10" s="3" t="s">
        <v>295</v>
      </c>
      <c r="D10" s="24">
        <f t="shared" si="1"/>
        <v>6</v>
      </c>
      <c r="E10" s="24">
        <f t="shared" si="2"/>
        <v>3</v>
      </c>
      <c r="F10" s="24">
        <f t="shared" si="3"/>
        <v>3</v>
      </c>
      <c r="G10" s="25" t="str">
        <f t="shared" si="4"/>
        <v> 45</v>
      </c>
      <c r="H10" s="25" t="str">
        <f t="shared" si="5"/>
        <v>45</v>
      </c>
      <c r="I10" s="22"/>
      <c r="J10" s="4" t="str">
        <f t="shared" si="6"/>
        <v> 45</v>
      </c>
      <c r="K10" s="4">
        <f t="shared" si="7"/>
        <v>0</v>
      </c>
    </row>
    <row r="11">
      <c r="A11" s="3" t="s">
        <v>296</v>
      </c>
      <c r="B11" s="3" t="s">
        <v>279</v>
      </c>
      <c r="C11" s="3" t="s">
        <v>297</v>
      </c>
      <c r="D11" s="24">
        <f t="shared" si="1"/>
        <v>6</v>
      </c>
      <c r="E11" s="24">
        <f t="shared" si="2"/>
        <v>3</v>
      </c>
      <c r="F11" s="24">
        <f t="shared" si="3"/>
        <v>3</v>
      </c>
      <c r="G11" s="25" t="str">
        <f t="shared" si="4"/>
        <v> 79</v>
      </c>
      <c r="H11" s="25" t="str">
        <f t="shared" si="5"/>
        <v>79</v>
      </c>
      <c r="I11" s="22"/>
      <c r="J11" s="4" t="str">
        <f t="shared" si="6"/>
        <v> 79</v>
      </c>
      <c r="K11" s="4">
        <f t="shared" si="7"/>
        <v>0</v>
      </c>
    </row>
    <row r="12">
      <c r="A12" s="3" t="s">
        <v>287</v>
      </c>
      <c r="B12" s="3" t="s">
        <v>285</v>
      </c>
      <c r="C12" s="3" t="s">
        <v>298</v>
      </c>
      <c r="D12" s="24">
        <f t="shared" si="1"/>
        <v>7</v>
      </c>
      <c r="E12" s="24">
        <f t="shared" si="2"/>
        <v>3</v>
      </c>
      <c r="F12" s="24">
        <f t="shared" si="3"/>
        <v>4</v>
      </c>
      <c r="G12" s="25" t="str">
        <f t="shared" si="4"/>
        <v> 120</v>
      </c>
      <c r="H12" s="25" t="str">
        <f t="shared" si="5"/>
        <v>120</v>
      </c>
      <c r="I12" s="22"/>
      <c r="J12" s="4" t="str">
        <f t="shared" si="6"/>
        <v> 120</v>
      </c>
      <c r="K12" s="4">
        <f t="shared" si="7"/>
        <v>0</v>
      </c>
    </row>
    <row r="13">
      <c r="A13" s="3" t="s">
        <v>299</v>
      </c>
      <c r="B13" s="3" t="s">
        <v>282</v>
      </c>
      <c r="C13" s="3" t="s">
        <v>300</v>
      </c>
      <c r="D13" s="24">
        <f t="shared" si="1"/>
        <v>6</v>
      </c>
      <c r="E13" s="24">
        <f t="shared" si="2"/>
        <v>3</v>
      </c>
      <c r="F13" s="24">
        <f t="shared" si="3"/>
        <v>3</v>
      </c>
      <c r="G13" s="25" t="str">
        <f t="shared" si="4"/>
        <v> 75</v>
      </c>
      <c r="H13" s="25" t="str">
        <f t="shared" si="5"/>
        <v>75</v>
      </c>
      <c r="I13" s="22"/>
      <c r="J13" s="4" t="str">
        <f t="shared" si="6"/>
        <v> 75</v>
      </c>
      <c r="K13" s="4">
        <f t="shared" si="7"/>
        <v>0</v>
      </c>
    </row>
    <row r="16">
      <c r="A16" s="8" t="s">
        <v>301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  <col customWidth="1" min="3" max="3" width="13.25"/>
    <col customWidth="1" min="4" max="4" width="12.88"/>
    <col customWidth="1" min="6" max="6" width="13.13"/>
    <col customWidth="1" min="7" max="7" width="5.0"/>
    <col customWidth="1" min="8" max="8" width="13.38"/>
    <col customWidth="1" min="9" max="9" width="13.25"/>
    <col customWidth="1" min="10" max="10" width="6.75"/>
  </cols>
  <sheetData>
    <row r="1">
      <c r="A1" s="22" t="s">
        <v>265</v>
      </c>
      <c r="B1" s="22" t="s">
        <v>302</v>
      </c>
      <c r="C1" s="22" t="s">
        <v>303</v>
      </c>
      <c r="D1" s="22" t="s">
        <v>304</v>
      </c>
      <c r="E1" s="22" t="s">
        <v>268</v>
      </c>
      <c r="F1" s="16" t="s">
        <v>305</v>
      </c>
      <c r="G1" s="26"/>
      <c r="H1" s="22" t="s">
        <v>306</v>
      </c>
      <c r="I1" s="22" t="s">
        <v>271</v>
      </c>
      <c r="J1" s="25" t="s">
        <v>272</v>
      </c>
    </row>
    <row r="2">
      <c r="A2" s="3" t="s">
        <v>307</v>
      </c>
      <c r="B2" s="4" t="s">
        <v>308</v>
      </c>
      <c r="C2" s="4">
        <v>6.0</v>
      </c>
      <c r="D2" s="4">
        <v>3.0</v>
      </c>
      <c r="E2" s="4">
        <v>3.0</v>
      </c>
      <c r="F2" s="25" t="s">
        <v>309</v>
      </c>
      <c r="G2" s="26"/>
      <c r="H2" s="25" t="s">
        <v>310</v>
      </c>
      <c r="I2" s="25" t="s">
        <v>309</v>
      </c>
      <c r="J2" s="24">
        <v>0.0</v>
      </c>
    </row>
    <row r="3">
      <c r="A3" s="3" t="s">
        <v>311</v>
      </c>
      <c r="B3" s="4" t="str">
        <f t="shared" ref="B3:B28" si="1">substitute(A3," ","")</f>
        <v>rs.1299</v>
      </c>
      <c r="C3" s="4">
        <f t="shared" ref="C3:C28" si="2">len(B3)</f>
        <v>7</v>
      </c>
      <c r="D3" s="4">
        <f t="shared" ref="D3:D28" si="3">len("Rs.")</f>
        <v>3</v>
      </c>
      <c r="E3" s="4">
        <f t="shared" ref="E3:E28" si="4">C3-D3</f>
        <v>4</v>
      </c>
      <c r="F3" s="25" t="str">
        <f t="shared" ref="F3:F28" si="5">right(A3,E3)</f>
        <v>1299</v>
      </c>
      <c r="G3" s="26"/>
      <c r="H3" s="25" t="str">
        <f t="shared" ref="H3:H28" si="6">proper(B3)</f>
        <v>Rs.1299</v>
      </c>
      <c r="I3" s="25" t="str">
        <f t="shared" ref="I3:I28" si="7">substitute(F3," ","")</f>
        <v>1299</v>
      </c>
      <c r="J3" s="24">
        <f t="shared" ref="J3:J28" si="8">F3-I3</f>
        <v>0</v>
      </c>
    </row>
    <row r="4">
      <c r="A4" s="3" t="s">
        <v>280</v>
      </c>
      <c r="B4" s="4" t="str">
        <f t="shared" si="1"/>
        <v>Rs.99</v>
      </c>
      <c r="C4" s="4">
        <f t="shared" si="2"/>
        <v>5</v>
      </c>
      <c r="D4" s="4">
        <f t="shared" si="3"/>
        <v>3</v>
      </c>
      <c r="E4" s="4">
        <f t="shared" si="4"/>
        <v>2</v>
      </c>
      <c r="F4" s="25" t="str">
        <f t="shared" si="5"/>
        <v>99</v>
      </c>
      <c r="G4" s="26"/>
      <c r="H4" s="25" t="str">
        <f t="shared" si="6"/>
        <v>Rs.99</v>
      </c>
      <c r="I4" s="25" t="str">
        <f t="shared" si="7"/>
        <v>99</v>
      </c>
      <c r="J4" s="24">
        <f t="shared" si="8"/>
        <v>0</v>
      </c>
    </row>
    <row r="5">
      <c r="A5" s="3" t="s">
        <v>312</v>
      </c>
      <c r="B5" s="4" t="str">
        <f t="shared" si="1"/>
        <v>Rs.25</v>
      </c>
      <c r="C5" s="4">
        <f t="shared" si="2"/>
        <v>5</v>
      </c>
      <c r="D5" s="4">
        <f t="shared" si="3"/>
        <v>3</v>
      </c>
      <c r="E5" s="4">
        <f t="shared" si="4"/>
        <v>2</v>
      </c>
      <c r="F5" s="25" t="str">
        <f t="shared" si="5"/>
        <v>25</v>
      </c>
      <c r="G5" s="26"/>
      <c r="H5" s="25" t="str">
        <f t="shared" si="6"/>
        <v>Rs.25</v>
      </c>
      <c r="I5" s="25" t="str">
        <f t="shared" si="7"/>
        <v>25</v>
      </c>
      <c r="J5" s="24">
        <f t="shared" si="8"/>
        <v>0</v>
      </c>
    </row>
    <row r="6">
      <c r="A6" s="3" t="s">
        <v>313</v>
      </c>
      <c r="B6" s="4" t="str">
        <f t="shared" si="1"/>
        <v>rs.199</v>
      </c>
      <c r="C6" s="4">
        <f t="shared" si="2"/>
        <v>6</v>
      </c>
      <c r="D6" s="4">
        <f t="shared" si="3"/>
        <v>3</v>
      </c>
      <c r="E6" s="4">
        <f t="shared" si="4"/>
        <v>3</v>
      </c>
      <c r="F6" s="25" t="str">
        <f t="shared" si="5"/>
        <v>199</v>
      </c>
      <c r="G6" s="26"/>
      <c r="H6" s="25" t="str">
        <f t="shared" si="6"/>
        <v>Rs.199</v>
      </c>
      <c r="I6" s="25" t="str">
        <f t="shared" si="7"/>
        <v>199</v>
      </c>
      <c r="J6" s="24">
        <f t="shared" si="8"/>
        <v>0</v>
      </c>
    </row>
    <row r="7">
      <c r="A7" s="3" t="s">
        <v>288</v>
      </c>
      <c r="B7" s="4" t="str">
        <f t="shared" si="1"/>
        <v>Rs.150</v>
      </c>
      <c r="C7" s="4">
        <f t="shared" si="2"/>
        <v>6</v>
      </c>
      <c r="D7" s="4">
        <f t="shared" si="3"/>
        <v>3</v>
      </c>
      <c r="E7" s="4">
        <f t="shared" si="4"/>
        <v>3</v>
      </c>
      <c r="F7" s="25" t="str">
        <f t="shared" si="5"/>
        <v>150</v>
      </c>
      <c r="G7" s="26"/>
      <c r="H7" s="25" t="str">
        <f t="shared" si="6"/>
        <v>Rs.150</v>
      </c>
      <c r="I7" s="25" t="str">
        <f t="shared" si="7"/>
        <v>150</v>
      </c>
      <c r="J7" s="24">
        <f t="shared" si="8"/>
        <v>0</v>
      </c>
    </row>
    <row r="8">
      <c r="A8" s="3" t="s">
        <v>291</v>
      </c>
      <c r="B8" s="4" t="str">
        <f t="shared" si="1"/>
        <v>Rs.15</v>
      </c>
      <c r="C8" s="4">
        <f t="shared" si="2"/>
        <v>5</v>
      </c>
      <c r="D8" s="4">
        <f t="shared" si="3"/>
        <v>3</v>
      </c>
      <c r="E8" s="4">
        <f t="shared" si="4"/>
        <v>2</v>
      </c>
      <c r="F8" s="25" t="str">
        <f t="shared" si="5"/>
        <v>15</v>
      </c>
      <c r="G8" s="26"/>
      <c r="H8" s="25" t="str">
        <f t="shared" si="6"/>
        <v>Rs.15</v>
      </c>
      <c r="I8" s="25" t="str">
        <f t="shared" si="7"/>
        <v>15</v>
      </c>
      <c r="J8" s="24">
        <f t="shared" si="8"/>
        <v>0</v>
      </c>
    </row>
    <row r="9">
      <c r="A9" s="3" t="s">
        <v>314</v>
      </c>
      <c r="B9" s="4" t="str">
        <f t="shared" si="1"/>
        <v>rs.149</v>
      </c>
      <c r="C9" s="4">
        <f t="shared" si="2"/>
        <v>6</v>
      </c>
      <c r="D9" s="4">
        <f t="shared" si="3"/>
        <v>3</v>
      </c>
      <c r="E9" s="4">
        <f t="shared" si="4"/>
        <v>3</v>
      </c>
      <c r="F9" s="25" t="str">
        <f t="shared" si="5"/>
        <v>149</v>
      </c>
      <c r="G9" s="26"/>
      <c r="H9" s="25" t="str">
        <f t="shared" si="6"/>
        <v>Rs.149</v>
      </c>
      <c r="I9" s="25" t="str">
        <f t="shared" si="7"/>
        <v>149</v>
      </c>
      <c r="J9" s="24">
        <f t="shared" si="8"/>
        <v>0</v>
      </c>
    </row>
    <row r="10">
      <c r="A10" s="3" t="s">
        <v>295</v>
      </c>
      <c r="B10" s="4" t="str">
        <f t="shared" si="1"/>
        <v>Rs.45</v>
      </c>
      <c r="C10" s="4">
        <f t="shared" si="2"/>
        <v>5</v>
      </c>
      <c r="D10" s="4">
        <f t="shared" si="3"/>
        <v>3</v>
      </c>
      <c r="E10" s="4">
        <f t="shared" si="4"/>
        <v>2</v>
      </c>
      <c r="F10" s="25" t="str">
        <f t="shared" si="5"/>
        <v>45</v>
      </c>
      <c r="G10" s="26"/>
      <c r="H10" s="25" t="str">
        <f t="shared" si="6"/>
        <v>Rs.45</v>
      </c>
      <c r="I10" s="25" t="str">
        <f t="shared" si="7"/>
        <v>45</v>
      </c>
      <c r="J10" s="24">
        <f t="shared" si="8"/>
        <v>0</v>
      </c>
    </row>
    <row r="11">
      <c r="A11" s="3" t="s">
        <v>297</v>
      </c>
      <c r="B11" s="4" t="str">
        <f t="shared" si="1"/>
        <v>Rs.79</v>
      </c>
      <c r="C11" s="4">
        <f t="shared" si="2"/>
        <v>5</v>
      </c>
      <c r="D11" s="4">
        <f t="shared" si="3"/>
        <v>3</v>
      </c>
      <c r="E11" s="4">
        <f t="shared" si="4"/>
        <v>2</v>
      </c>
      <c r="F11" s="25" t="str">
        <f t="shared" si="5"/>
        <v>79</v>
      </c>
      <c r="G11" s="26"/>
      <c r="H11" s="25" t="str">
        <f t="shared" si="6"/>
        <v>Rs.79</v>
      </c>
      <c r="I11" s="25" t="str">
        <f t="shared" si="7"/>
        <v>79</v>
      </c>
      <c r="J11" s="24">
        <f t="shared" si="8"/>
        <v>0</v>
      </c>
    </row>
    <row r="12">
      <c r="A12" s="3" t="s">
        <v>298</v>
      </c>
      <c r="B12" s="4" t="str">
        <f t="shared" si="1"/>
        <v>Rs.120</v>
      </c>
      <c r="C12" s="4">
        <f t="shared" si="2"/>
        <v>6</v>
      </c>
      <c r="D12" s="4">
        <f t="shared" si="3"/>
        <v>3</v>
      </c>
      <c r="E12" s="4">
        <f t="shared" si="4"/>
        <v>3</v>
      </c>
      <c r="F12" s="25" t="str">
        <f t="shared" si="5"/>
        <v>120</v>
      </c>
      <c r="G12" s="26"/>
      <c r="H12" s="25" t="str">
        <f t="shared" si="6"/>
        <v>Rs.120</v>
      </c>
      <c r="I12" s="25" t="str">
        <f t="shared" si="7"/>
        <v>120</v>
      </c>
      <c r="J12" s="24">
        <f t="shared" si="8"/>
        <v>0</v>
      </c>
    </row>
    <row r="13">
      <c r="A13" s="3" t="s">
        <v>300</v>
      </c>
      <c r="B13" s="4" t="str">
        <f t="shared" si="1"/>
        <v>Rs.75</v>
      </c>
      <c r="C13" s="4">
        <f t="shared" si="2"/>
        <v>5</v>
      </c>
      <c r="D13" s="4">
        <f t="shared" si="3"/>
        <v>3</v>
      </c>
      <c r="E13" s="4">
        <f t="shared" si="4"/>
        <v>2</v>
      </c>
      <c r="F13" s="25" t="str">
        <f t="shared" si="5"/>
        <v>75</v>
      </c>
      <c r="G13" s="26"/>
      <c r="H13" s="25" t="str">
        <f t="shared" si="6"/>
        <v>Rs.75</v>
      </c>
      <c r="I13" s="25" t="str">
        <f t="shared" si="7"/>
        <v>75</v>
      </c>
      <c r="J13" s="24">
        <f t="shared" si="8"/>
        <v>0</v>
      </c>
    </row>
    <row r="14">
      <c r="A14" s="3" t="s">
        <v>315</v>
      </c>
      <c r="B14" s="4" t="str">
        <f t="shared" si="1"/>
        <v>Rs.1990</v>
      </c>
      <c r="C14" s="4">
        <f t="shared" si="2"/>
        <v>7</v>
      </c>
      <c r="D14" s="4">
        <f t="shared" si="3"/>
        <v>3</v>
      </c>
      <c r="E14" s="4">
        <f t="shared" si="4"/>
        <v>4</v>
      </c>
      <c r="F14" s="25" t="str">
        <f t="shared" si="5"/>
        <v>1990</v>
      </c>
      <c r="G14" s="26"/>
      <c r="H14" s="25" t="str">
        <f t="shared" si="6"/>
        <v>Rs.1990</v>
      </c>
      <c r="I14" s="25" t="str">
        <f t="shared" si="7"/>
        <v>1990</v>
      </c>
      <c r="J14" s="24">
        <f t="shared" si="8"/>
        <v>0</v>
      </c>
    </row>
    <row r="15">
      <c r="A15" s="3" t="s">
        <v>316</v>
      </c>
      <c r="B15" s="4" t="str">
        <f t="shared" si="1"/>
        <v>Rs.1500</v>
      </c>
      <c r="C15" s="4">
        <f t="shared" si="2"/>
        <v>7</v>
      </c>
      <c r="D15" s="4">
        <f t="shared" si="3"/>
        <v>3</v>
      </c>
      <c r="E15" s="4">
        <f t="shared" si="4"/>
        <v>4</v>
      </c>
      <c r="F15" s="25" t="str">
        <f t="shared" si="5"/>
        <v>1500</v>
      </c>
      <c r="G15" s="26"/>
      <c r="H15" s="25" t="str">
        <f t="shared" si="6"/>
        <v>Rs.1500</v>
      </c>
      <c r="I15" s="25" t="str">
        <f t="shared" si="7"/>
        <v>1500</v>
      </c>
      <c r="J15" s="24">
        <f t="shared" si="8"/>
        <v>0</v>
      </c>
    </row>
    <row r="16">
      <c r="A16" s="3" t="s">
        <v>317</v>
      </c>
      <c r="B16" s="4" t="str">
        <f t="shared" si="1"/>
        <v>Rs.150</v>
      </c>
      <c r="C16" s="4">
        <f t="shared" si="2"/>
        <v>6</v>
      </c>
      <c r="D16" s="4">
        <f t="shared" si="3"/>
        <v>3</v>
      </c>
      <c r="E16" s="4">
        <f t="shared" si="4"/>
        <v>3</v>
      </c>
      <c r="F16" s="25" t="str">
        <f t="shared" si="5"/>
        <v>150</v>
      </c>
      <c r="G16" s="26"/>
      <c r="H16" s="25" t="str">
        <f t="shared" si="6"/>
        <v>Rs.150</v>
      </c>
      <c r="I16" s="25" t="str">
        <f t="shared" si="7"/>
        <v>150</v>
      </c>
      <c r="J16" s="24">
        <f t="shared" si="8"/>
        <v>0</v>
      </c>
    </row>
    <row r="17">
      <c r="A17" s="3" t="s">
        <v>318</v>
      </c>
      <c r="B17" s="4" t="str">
        <f t="shared" si="1"/>
        <v>Rs.1490</v>
      </c>
      <c r="C17" s="4">
        <f t="shared" si="2"/>
        <v>7</v>
      </c>
      <c r="D17" s="4">
        <f t="shared" si="3"/>
        <v>3</v>
      </c>
      <c r="E17" s="4">
        <f t="shared" si="4"/>
        <v>4</v>
      </c>
      <c r="F17" s="25" t="str">
        <f t="shared" si="5"/>
        <v>1490</v>
      </c>
      <c r="G17" s="26"/>
      <c r="H17" s="25" t="str">
        <f t="shared" si="6"/>
        <v>Rs.1490</v>
      </c>
      <c r="I17" s="25" t="str">
        <f t="shared" si="7"/>
        <v>1490</v>
      </c>
      <c r="J17" s="24">
        <f t="shared" si="8"/>
        <v>0</v>
      </c>
    </row>
    <row r="18">
      <c r="A18" s="3" t="s">
        <v>319</v>
      </c>
      <c r="B18" s="4" t="str">
        <f t="shared" si="1"/>
        <v>Rs.450</v>
      </c>
      <c r="C18" s="4">
        <f t="shared" si="2"/>
        <v>6</v>
      </c>
      <c r="D18" s="4">
        <f t="shared" si="3"/>
        <v>3</v>
      </c>
      <c r="E18" s="4">
        <f t="shared" si="4"/>
        <v>3</v>
      </c>
      <c r="F18" s="25" t="str">
        <f t="shared" si="5"/>
        <v>450</v>
      </c>
      <c r="G18" s="26"/>
      <c r="H18" s="25" t="str">
        <f t="shared" si="6"/>
        <v>Rs.450</v>
      </c>
      <c r="I18" s="25" t="str">
        <f t="shared" si="7"/>
        <v>450</v>
      </c>
      <c r="J18" s="24">
        <f t="shared" si="8"/>
        <v>0</v>
      </c>
    </row>
    <row r="19">
      <c r="A19" s="3" t="s">
        <v>320</v>
      </c>
      <c r="B19" s="4" t="str">
        <f t="shared" si="1"/>
        <v>Rs.790</v>
      </c>
      <c r="C19" s="4">
        <f t="shared" si="2"/>
        <v>6</v>
      </c>
      <c r="D19" s="4">
        <f t="shared" si="3"/>
        <v>3</v>
      </c>
      <c r="E19" s="4">
        <f t="shared" si="4"/>
        <v>3</v>
      </c>
      <c r="F19" s="25" t="str">
        <f t="shared" si="5"/>
        <v>790</v>
      </c>
      <c r="G19" s="26"/>
      <c r="H19" s="25" t="str">
        <f t="shared" si="6"/>
        <v>Rs.790</v>
      </c>
      <c r="I19" s="25" t="str">
        <f t="shared" si="7"/>
        <v>790</v>
      </c>
      <c r="J19" s="24">
        <f t="shared" si="8"/>
        <v>0</v>
      </c>
    </row>
    <row r="20">
      <c r="A20" s="3" t="s">
        <v>321</v>
      </c>
      <c r="B20" s="4" t="str">
        <f t="shared" si="1"/>
        <v>Rs.1200</v>
      </c>
      <c r="C20" s="4">
        <f t="shared" si="2"/>
        <v>7</v>
      </c>
      <c r="D20" s="4">
        <f t="shared" si="3"/>
        <v>3</v>
      </c>
      <c r="E20" s="4">
        <f t="shared" si="4"/>
        <v>4</v>
      </c>
      <c r="F20" s="25" t="str">
        <f t="shared" si="5"/>
        <v>1200</v>
      </c>
      <c r="G20" s="26"/>
      <c r="H20" s="25" t="str">
        <f t="shared" si="6"/>
        <v>Rs.1200</v>
      </c>
      <c r="I20" s="25" t="str">
        <f t="shared" si="7"/>
        <v>1200</v>
      </c>
      <c r="J20" s="24">
        <f t="shared" si="8"/>
        <v>0</v>
      </c>
    </row>
    <row r="21">
      <c r="A21" s="3" t="s">
        <v>293</v>
      </c>
      <c r="B21" s="4" t="str">
        <f t="shared" si="1"/>
        <v>Rs.149</v>
      </c>
      <c r="C21" s="4">
        <f t="shared" si="2"/>
        <v>6</v>
      </c>
      <c r="D21" s="4">
        <f t="shared" si="3"/>
        <v>3</v>
      </c>
      <c r="E21" s="4">
        <f t="shared" si="4"/>
        <v>3</v>
      </c>
      <c r="F21" s="25" t="str">
        <f t="shared" si="5"/>
        <v>149</v>
      </c>
      <c r="G21" s="26"/>
      <c r="H21" s="25" t="str">
        <f t="shared" si="6"/>
        <v>Rs.149</v>
      </c>
      <c r="I21" s="25" t="str">
        <f t="shared" si="7"/>
        <v>149</v>
      </c>
      <c r="J21" s="24">
        <f t="shared" si="8"/>
        <v>0</v>
      </c>
    </row>
    <row r="22">
      <c r="A22" s="3" t="s">
        <v>295</v>
      </c>
      <c r="B22" s="4" t="str">
        <f t="shared" si="1"/>
        <v>Rs.45</v>
      </c>
      <c r="C22" s="4">
        <f t="shared" si="2"/>
        <v>5</v>
      </c>
      <c r="D22" s="4">
        <f t="shared" si="3"/>
        <v>3</v>
      </c>
      <c r="E22" s="4">
        <f t="shared" si="4"/>
        <v>2</v>
      </c>
      <c r="F22" s="25" t="str">
        <f t="shared" si="5"/>
        <v>45</v>
      </c>
      <c r="G22" s="26"/>
      <c r="H22" s="25" t="str">
        <f t="shared" si="6"/>
        <v>Rs.45</v>
      </c>
      <c r="I22" s="25" t="str">
        <f t="shared" si="7"/>
        <v>45</v>
      </c>
      <c r="J22" s="24">
        <f t="shared" si="8"/>
        <v>0</v>
      </c>
    </row>
    <row r="23">
      <c r="A23" s="3" t="s">
        <v>297</v>
      </c>
      <c r="B23" s="4" t="str">
        <f t="shared" si="1"/>
        <v>Rs.79</v>
      </c>
      <c r="C23" s="4">
        <f t="shared" si="2"/>
        <v>5</v>
      </c>
      <c r="D23" s="4">
        <f t="shared" si="3"/>
        <v>3</v>
      </c>
      <c r="E23" s="4">
        <f t="shared" si="4"/>
        <v>2</v>
      </c>
      <c r="F23" s="25" t="str">
        <f t="shared" si="5"/>
        <v>79</v>
      </c>
      <c r="G23" s="26"/>
      <c r="H23" s="25" t="str">
        <f t="shared" si="6"/>
        <v>Rs.79</v>
      </c>
      <c r="I23" s="25" t="str">
        <f t="shared" si="7"/>
        <v>79</v>
      </c>
      <c r="J23" s="24">
        <f t="shared" si="8"/>
        <v>0</v>
      </c>
    </row>
    <row r="24">
      <c r="A24" s="3" t="s">
        <v>298</v>
      </c>
      <c r="B24" s="4" t="str">
        <f t="shared" si="1"/>
        <v>Rs.120</v>
      </c>
      <c r="C24" s="4">
        <f t="shared" si="2"/>
        <v>6</v>
      </c>
      <c r="D24" s="4">
        <f t="shared" si="3"/>
        <v>3</v>
      </c>
      <c r="E24" s="4">
        <f t="shared" si="4"/>
        <v>3</v>
      </c>
      <c r="F24" s="25" t="str">
        <f t="shared" si="5"/>
        <v>120</v>
      </c>
      <c r="G24" s="26"/>
      <c r="H24" s="25" t="str">
        <f t="shared" si="6"/>
        <v>Rs.120</v>
      </c>
      <c r="I24" s="25" t="str">
        <f t="shared" si="7"/>
        <v>120</v>
      </c>
      <c r="J24" s="24">
        <f t="shared" si="8"/>
        <v>0</v>
      </c>
    </row>
    <row r="25">
      <c r="A25" s="3" t="s">
        <v>300</v>
      </c>
      <c r="B25" s="4" t="str">
        <f t="shared" si="1"/>
        <v>Rs.75</v>
      </c>
      <c r="C25" s="4">
        <f t="shared" si="2"/>
        <v>5</v>
      </c>
      <c r="D25" s="4">
        <f t="shared" si="3"/>
        <v>3</v>
      </c>
      <c r="E25" s="4">
        <f t="shared" si="4"/>
        <v>2</v>
      </c>
      <c r="F25" s="25" t="str">
        <f t="shared" si="5"/>
        <v>75</v>
      </c>
      <c r="G25" s="26"/>
      <c r="H25" s="25" t="str">
        <f t="shared" si="6"/>
        <v>Rs.75</v>
      </c>
      <c r="I25" s="25" t="str">
        <f t="shared" si="7"/>
        <v>75</v>
      </c>
      <c r="J25" s="24">
        <f t="shared" si="8"/>
        <v>0</v>
      </c>
    </row>
    <row r="26">
      <c r="A26" s="3" t="s">
        <v>322</v>
      </c>
      <c r="B26" s="4" t="str">
        <f t="shared" si="1"/>
        <v>Rs.1990</v>
      </c>
      <c r="C26" s="4">
        <f t="shared" si="2"/>
        <v>7</v>
      </c>
      <c r="D26" s="4">
        <f t="shared" si="3"/>
        <v>3</v>
      </c>
      <c r="E26" s="4">
        <f t="shared" si="4"/>
        <v>4</v>
      </c>
      <c r="F26" s="25" t="str">
        <f t="shared" si="5"/>
        <v>1990</v>
      </c>
      <c r="G26" s="26"/>
      <c r="H26" s="25" t="str">
        <f t="shared" si="6"/>
        <v>Rs.1990</v>
      </c>
      <c r="I26" s="25" t="str">
        <f t="shared" si="7"/>
        <v>1990</v>
      </c>
      <c r="J26" s="24">
        <f t="shared" si="8"/>
        <v>0</v>
      </c>
    </row>
    <row r="27">
      <c r="A27" s="3" t="s">
        <v>323</v>
      </c>
      <c r="B27" s="4" t="str">
        <f t="shared" si="1"/>
        <v>Rs.1500</v>
      </c>
      <c r="C27" s="4">
        <f t="shared" si="2"/>
        <v>7</v>
      </c>
      <c r="D27" s="4">
        <f t="shared" si="3"/>
        <v>3</v>
      </c>
      <c r="E27" s="4">
        <f t="shared" si="4"/>
        <v>4</v>
      </c>
      <c r="F27" s="25" t="str">
        <f t="shared" si="5"/>
        <v>1500</v>
      </c>
      <c r="G27" s="26"/>
      <c r="H27" s="25" t="str">
        <f t="shared" si="6"/>
        <v>Rs.1500</v>
      </c>
      <c r="I27" s="25" t="str">
        <f t="shared" si="7"/>
        <v>1500</v>
      </c>
      <c r="J27" s="24">
        <f t="shared" si="8"/>
        <v>0</v>
      </c>
    </row>
    <row r="28">
      <c r="A28" s="3" t="s">
        <v>288</v>
      </c>
      <c r="B28" s="4" t="str">
        <f t="shared" si="1"/>
        <v>Rs.150</v>
      </c>
      <c r="C28" s="4">
        <f t="shared" si="2"/>
        <v>6</v>
      </c>
      <c r="D28" s="4">
        <f t="shared" si="3"/>
        <v>3</v>
      </c>
      <c r="E28" s="4">
        <f t="shared" si="4"/>
        <v>3</v>
      </c>
      <c r="F28" s="25" t="str">
        <f t="shared" si="5"/>
        <v>150</v>
      </c>
      <c r="G28" s="26"/>
      <c r="H28" s="25" t="str">
        <f t="shared" si="6"/>
        <v>Rs.150</v>
      </c>
      <c r="I28" s="25" t="str">
        <f t="shared" si="7"/>
        <v>150</v>
      </c>
      <c r="J28" s="24">
        <f t="shared" si="8"/>
        <v>0</v>
      </c>
    </row>
    <row r="29">
      <c r="G29" s="25"/>
    </row>
    <row r="30">
      <c r="G30" s="25"/>
    </row>
    <row r="31">
      <c r="A31" s="8" t="s">
        <v>324</v>
      </c>
      <c r="G31" s="25"/>
    </row>
    <row r="32">
      <c r="G32" s="25"/>
    </row>
    <row r="33">
      <c r="G33" s="25"/>
    </row>
    <row r="34">
      <c r="G34" s="25"/>
    </row>
    <row r="35">
      <c r="G35" s="25"/>
    </row>
    <row r="36">
      <c r="G36" s="25"/>
    </row>
    <row r="37">
      <c r="G37" s="25"/>
    </row>
    <row r="38">
      <c r="G38" s="25"/>
    </row>
    <row r="39">
      <c r="G39" s="25"/>
    </row>
    <row r="40">
      <c r="G40" s="25"/>
    </row>
    <row r="41">
      <c r="G41" s="25"/>
    </row>
    <row r="42">
      <c r="G42" s="25"/>
    </row>
    <row r="43">
      <c r="G43" s="25"/>
    </row>
    <row r="44">
      <c r="G44" s="25"/>
    </row>
    <row r="45">
      <c r="G45" s="25"/>
    </row>
    <row r="46">
      <c r="G46" s="25"/>
    </row>
    <row r="47">
      <c r="G47" s="25"/>
    </row>
    <row r="48">
      <c r="G48" s="25"/>
    </row>
    <row r="49">
      <c r="G49" s="25"/>
    </row>
    <row r="50">
      <c r="G50" s="25"/>
    </row>
    <row r="51">
      <c r="G51" s="25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G64" s="25"/>
    </row>
    <row r="65">
      <c r="G65" s="25"/>
    </row>
    <row r="66">
      <c r="G66" s="25"/>
    </row>
    <row r="67"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</sheetData>
  <drawing r:id="rId1"/>
</worksheet>
</file>