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MoreSumifs" sheetId="2" r:id="rId5"/>
  </sheets>
  <definedNames/>
  <calcPr/>
</workbook>
</file>

<file path=xl/sharedStrings.xml><?xml version="1.0" encoding="utf-8"?>
<sst xmlns="http://schemas.openxmlformats.org/spreadsheetml/2006/main" count="117" uniqueCount="21">
  <si>
    <t>Movie genre</t>
  </si>
  <si>
    <t xml:space="preserve">Release month </t>
  </si>
  <si>
    <t>Box office collection (in Cr)</t>
  </si>
  <si>
    <t>Horror</t>
  </si>
  <si>
    <t>Mar</t>
  </si>
  <si>
    <t>Min</t>
  </si>
  <si>
    <t>Max</t>
  </si>
  <si>
    <t>Sum</t>
  </si>
  <si>
    <t>Average</t>
  </si>
  <si>
    <t>Count</t>
  </si>
  <si>
    <t>Check</t>
  </si>
  <si>
    <t>Overall</t>
  </si>
  <si>
    <t>Comedy</t>
  </si>
  <si>
    <t>Apr</t>
  </si>
  <si>
    <t>Sci fi</t>
  </si>
  <si>
    <t>Minifs</t>
  </si>
  <si>
    <t>Maxifs</t>
  </si>
  <si>
    <t>Sumifs</t>
  </si>
  <si>
    <t>Averageifs</t>
  </si>
  <si>
    <t>Countifs</t>
  </si>
  <si>
    <t>Checkifs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</si>
</sst>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4" numFmtId="0" xfId="0" applyFont="1"/>
    <xf borderId="0" fillId="3" fontId="4" numFmtId="1" xfId="0" applyFont="1" applyNumberFormat="1"/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2" numFmtId="1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25.0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3</v>
      </c>
      <c r="B3" s="3" t="s">
        <v>4</v>
      </c>
      <c r="C3" s="4">
        <v>60.0</v>
      </c>
      <c r="D3" s="5"/>
      <c r="E3" s="8" t="s">
        <v>11</v>
      </c>
      <c r="F3" s="9">
        <f>min($C2:$C14)</f>
        <v>5</v>
      </c>
      <c r="G3" s="9">
        <f>max($C2:$C14)</f>
        <v>78</v>
      </c>
      <c r="H3" s="9">
        <f>sum($C2:$C14)</f>
        <v>396</v>
      </c>
      <c r="I3" s="10">
        <f>average($C2:$C14)</f>
        <v>30.46153846</v>
      </c>
      <c r="J3" s="9">
        <f>count($C2:$C14)</f>
        <v>13</v>
      </c>
      <c r="K3" s="9">
        <f t="shared" ref="K3:K8" si="1">H3-I3*J3</f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3</v>
      </c>
      <c r="B4" s="3" t="s">
        <v>4</v>
      </c>
      <c r="C4" s="4">
        <v>78.0</v>
      </c>
      <c r="D4" s="5"/>
      <c r="E4" s="8" t="s">
        <v>3</v>
      </c>
      <c r="F4" s="9">
        <f>MIN($C2:$C4,$C9:$C10)</f>
        <v>24</v>
      </c>
      <c r="G4" s="9">
        <f>MAX($C2:$C4,$C9:$C10)</f>
        <v>78</v>
      </c>
      <c r="H4" s="9">
        <f>SUM($C2:$C4,$C9:$C10)</f>
        <v>250</v>
      </c>
      <c r="I4" s="9">
        <f>AVERAGE($C2:$C4,$C9:$C10)</f>
        <v>50</v>
      </c>
      <c r="J4" s="9">
        <f>COUNT($C2:$C4,$C9:$C10)</f>
        <v>5</v>
      </c>
      <c r="K4" s="9">
        <f t="shared" si="1"/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12</v>
      </c>
      <c r="B5" s="3" t="s">
        <v>13</v>
      </c>
      <c r="C5" s="4">
        <v>22.0</v>
      </c>
      <c r="D5" s="5"/>
      <c r="E5" s="8" t="s">
        <v>14</v>
      </c>
      <c r="F5" s="9">
        <f>MIN($C8,$C11:$C13)</f>
        <v>13</v>
      </c>
      <c r="G5" s="9">
        <f>MAX($C8,$C11:$C13)</f>
        <v>45</v>
      </c>
      <c r="H5" s="9">
        <f>SUM($C8,$C11:$C13)</f>
        <v>93</v>
      </c>
      <c r="I5" s="10">
        <f>AVERAGE($C8,$C11:$C13)</f>
        <v>23.25</v>
      </c>
      <c r="J5" s="9">
        <f>COUNT($C8,$C11:$C13)</f>
        <v>4</v>
      </c>
      <c r="K5" s="9">
        <f t="shared" si="1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12</v>
      </c>
      <c r="B6" s="3" t="s">
        <v>4</v>
      </c>
      <c r="C6" s="4">
        <v>17.0</v>
      </c>
      <c r="D6" s="5"/>
      <c r="E6" s="8" t="s">
        <v>12</v>
      </c>
      <c r="F6" s="9">
        <f>MIN($C5:$C7,$C14)</f>
        <v>5</v>
      </c>
      <c r="G6" s="9">
        <f>MAX($C5:$C7,$C14)</f>
        <v>22</v>
      </c>
      <c r="H6" s="9">
        <f>SUM($C5:$C7,$C14)</f>
        <v>53</v>
      </c>
      <c r="I6" s="10">
        <f>AVERAGE($C5:$C7,$C14)</f>
        <v>13.25</v>
      </c>
      <c r="J6" s="9">
        <f>COUNT($C5:$C7,$C14)</f>
        <v>4</v>
      </c>
      <c r="K6" s="9">
        <f t="shared" si="1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12</v>
      </c>
      <c r="B7" s="3" t="s">
        <v>4</v>
      </c>
      <c r="C7" s="4">
        <v>9.0</v>
      </c>
      <c r="D7" s="5"/>
      <c r="E7" s="8" t="s">
        <v>4</v>
      </c>
      <c r="F7" s="9">
        <f>MIN($C2:$C4,$C6:$C7,$C13:$C14)</f>
        <v>5</v>
      </c>
      <c r="G7" s="9">
        <f>MAX($C2:$C4,$C6:$C7,$C13:$C14)</f>
        <v>78</v>
      </c>
      <c r="H7" s="9">
        <f>SUM($C2:$C4,$C6:$C7,$C13:$C14)</f>
        <v>209</v>
      </c>
      <c r="I7" s="10">
        <f>AVERAGE($C2:$C4,$C6:$C7,$C13:$C14)</f>
        <v>29.85714286</v>
      </c>
      <c r="J7" s="9">
        <f>COUNT($C2:$C4,$C6:$C7,$C13:$C14)</f>
        <v>7</v>
      </c>
      <c r="K7" s="9">
        <f t="shared" si="1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1" t="s">
        <v>14</v>
      </c>
      <c r="B8" s="3" t="s">
        <v>13</v>
      </c>
      <c r="C8" s="4">
        <v>45.0</v>
      </c>
      <c r="D8" s="5"/>
      <c r="E8" s="8" t="s">
        <v>13</v>
      </c>
      <c r="F8" s="9">
        <f>MIN($C5,$C8:$C12)</f>
        <v>13</v>
      </c>
      <c r="G8" s="9">
        <f>MAX($C5,$C8:$C12)</f>
        <v>63</v>
      </c>
      <c r="H8" s="9">
        <f>SUM($C5,$C8:$C12)</f>
        <v>187</v>
      </c>
      <c r="I8" s="10">
        <f>AVERAGE($C5,$C8:$C12)</f>
        <v>31.16666667</v>
      </c>
      <c r="J8" s="9">
        <f>COUNT($C5,$C8:$C12)</f>
        <v>6</v>
      </c>
      <c r="K8" s="9">
        <f t="shared" si="1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</v>
      </c>
      <c r="B9" s="3" t="s">
        <v>13</v>
      </c>
      <c r="C9" s="4">
        <v>63.0</v>
      </c>
      <c r="D9" s="5"/>
      <c r="E9" s="12"/>
      <c r="F9" s="13"/>
      <c r="G9" s="13"/>
      <c r="H9" s="13"/>
      <c r="I9" s="13"/>
      <c r="J9" s="13"/>
      <c r="K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13</v>
      </c>
      <c r="C10" s="4">
        <v>24.0</v>
      </c>
      <c r="D10" s="5"/>
      <c r="E10" s="6"/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1" t="s">
        <v>14</v>
      </c>
      <c r="B11" s="3" t="s">
        <v>13</v>
      </c>
      <c r="C11" s="4">
        <v>20.0</v>
      </c>
      <c r="D11" s="5"/>
      <c r="E11" s="8" t="s">
        <v>3</v>
      </c>
      <c r="F11" s="9">
        <f t="shared" ref="F11:F13" si="2">MINIFS(C$2:C$14,A$2:A$14,E11)</f>
        <v>24</v>
      </c>
      <c r="G11" s="9">
        <f t="shared" ref="G11:G13" si="3">MAXIFS(C$2:C$14,A$2:A$14,E11)</f>
        <v>78</v>
      </c>
      <c r="H11" s="9">
        <f t="shared" ref="H11:H13" si="4">SUMIFS(C$2:C$14,A$2:A$14,E11)</f>
        <v>250</v>
      </c>
      <c r="I11" s="9">
        <f t="shared" ref="I11:I13" si="5">AVERAGEIFS(C$2:C$14,A$2:A$14,E11)</f>
        <v>50</v>
      </c>
      <c r="J11" s="9">
        <f t="shared" ref="J11:J13" si="6">COUNTIFS(A$2:A$14,E11)</f>
        <v>5</v>
      </c>
      <c r="K11" s="9">
        <f t="shared" ref="K11:K15" si="7">H11-I11*J11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1" t="s">
        <v>14</v>
      </c>
      <c r="B12" s="3" t="s">
        <v>13</v>
      </c>
      <c r="C12" s="4">
        <v>13.0</v>
      </c>
      <c r="D12" s="5"/>
      <c r="E12" s="8" t="s">
        <v>14</v>
      </c>
      <c r="F12" s="9">
        <f t="shared" si="2"/>
        <v>13</v>
      </c>
      <c r="G12" s="9">
        <f t="shared" si="3"/>
        <v>45</v>
      </c>
      <c r="H12" s="9">
        <f t="shared" si="4"/>
        <v>93</v>
      </c>
      <c r="I12" s="10">
        <f t="shared" si="5"/>
        <v>23.25</v>
      </c>
      <c r="J12" s="9">
        <f t="shared" si="6"/>
        <v>4</v>
      </c>
      <c r="K12" s="9">
        <f t="shared" si="7"/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1" t="s">
        <v>14</v>
      </c>
      <c r="B13" s="3" t="s">
        <v>4</v>
      </c>
      <c r="C13" s="4">
        <v>15.0</v>
      </c>
      <c r="D13" s="5"/>
      <c r="E13" s="8" t="s">
        <v>12</v>
      </c>
      <c r="F13" s="9">
        <f t="shared" si="2"/>
        <v>5</v>
      </c>
      <c r="G13" s="9">
        <f t="shared" si="3"/>
        <v>22</v>
      </c>
      <c r="H13" s="9">
        <f t="shared" si="4"/>
        <v>53</v>
      </c>
      <c r="I13" s="10">
        <f t="shared" si="5"/>
        <v>13.25</v>
      </c>
      <c r="J13" s="9">
        <f t="shared" si="6"/>
        <v>4</v>
      </c>
      <c r="K13" s="9">
        <f t="shared" si="7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12</v>
      </c>
      <c r="B14" s="3" t="s">
        <v>4</v>
      </c>
      <c r="C14" s="4">
        <v>5.0</v>
      </c>
      <c r="D14" s="5"/>
      <c r="E14" s="8" t="s">
        <v>4</v>
      </c>
      <c r="F14" s="9">
        <f t="shared" ref="F14:F15" si="8">MINIFS(C$2:C$14,B$2:B$14,E14)</f>
        <v>5</v>
      </c>
      <c r="G14" s="9">
        <f t="shared" ref="G14:G15" si="9">MAXIFS(C$2:C$14,B$2:B$14,E14)</f>
        <v>78</v>
      </c>
      <c r="H14" s="9">
        <f t="shared" ref="H14:H15" si="10">SUMIFS(C$2:C$14,B$2:B$14,E14)</f>
        <v>209</v>
      </c>
      <c r="I14" s="10">
        <f t="shared" ref="I14:I15" si="11">AVERAGEIFS(C$2:C$14,B$2:B$14,E14)</f>
        <v>29.85714286</v>
      </c>
      <c r="J14" s="9">
        <f t="shared" ref="J14:J15" si="12">COUNTIFS(B$2:B$14,E14)</f>
        <v>7</v>
      </c>
      <c r="K14" s="9">
        <f t="shared" si="7"/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5"/>
      <c r="E15" s="8" t="s">
        <v>13</v>
      </c>
      <c r="F15" s="9">
        <f t="shared" si="8"/>
        <v>13</v>
      </c>
      <c r="G15" s="9">
        <f t="shared" si="9"/>
        <v>63</v>
      </c>
      <c r="H15" s="9">
        <f t="shared" si="10"/>
        <v>187</v>
      </c>
      <c r="I15" s="10">
        <f t="shared" si="11"/>
        <v>31.16666667</v>
      </c>
      <c r="J15" s="9">
        <f t="shared" si="12"/>
        <v>6</v>
      </c>
      <c r="K15" s="9">
        <f t="shared" si="7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5"/>
      <c r="E16" s="5"/>
      <c r="F16" s="5"/>
      <c r="G16" s="5"/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5"/>
      <c r="E17" s="5"/>
      <c r="F17" s="5"/>
      <c r="G17" s="5"/>
      <c r="H17" s="5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25.0</v>
      </c>
      <c r="D2" s="5"/>
      <c r="E2" s="13" t="s">
        <v>15</v>
      </c>
      <c r="F2" s="13"/>
      <c r="G2" s="13"/>
      <c r="H2" s="13"/>
      <c r="I2" s="13"/>
      <c r="J2" s="13"/>
      <c r="K2" s="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3</v>
      </c>
      <c r="B3" s="3" t="s">
        <v>4</v>
      </c>
      <c r="C3" s="4">
        <v>60.0</v>
      </c>
      <c r="D3" s="5"/>
      <c r="E3" s="3"/>
      <c r="F3" s="14" t="s">
        <v>4</v>
      </c>
      <c r="G3" s="14" t="s">
        <v>13</v>
      </c>
      <c r="H3" s="9"/>
      <c r="I3" s="15"/>
      <c r="J3" s="5"/>
      <c r="K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3</v>
      </c>
      <c r="B4" s="3" t="s">
        <v>4</v>
      </c>
      <c r="C4" s="4">
        <v>78.0</v>
      </c>
      <c r="D4" s="5"/>
      <c r="E4" s="3" t="s">
        <v>3</v>
      </c>
      <c r="F4" s="9">
        <f t="shared" ref="F4:G4" si="1">minifs($C$2:$C$14,$A$2:$A$14,$E4,$B$2:$B$14,F$3)</f>
        <v>25</v>
      </c>
      <c r="G4" s="9">
        <f t="shared" si="1"/>
        <v>24</v>
      </c>
      <c r="H4" s="9"/>
      <c r="I4" s="10"/>
      <c r="J4" s="9"/>
      <c r="K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12</v>
      </c>
      <c r="B5" s="3" t="s">
        <v>13</v>
      </c>
      <c r="C5" s="4">
        <v>22.0</v>
      </c>
      <c r="D5" s="5"/>
      <c r="E5" s="3" t="s">
        <v>14</v>
      </c>
      <c r="F5" s="9">
        <f t="shared" ref="F5:G5" si="2">minifs($C$2:$C$14,$A$2:$A$14,$E5,$B$2:$B$14,F$3)</f>
        <v>15</v>
      </c>
      <c r="G5" s="9">
        <f t="shared" si="2"/>
        <v>13</v>
      </c>
      <c r="H5" s="9"/>
      <c r="I5" s="10"/>
      <c r="J5" s="9"/>
      <c r="K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12</v>
      </c>
      <c r="B6" s="3" t="s">
        <v>4</v>
      </c>
      <c r="C6" s="4">
        <v>17.0</v>
      </c>
      <c r="D6" s="5"/>
      <c r="E6" s="3" t="s">
        <v>12</v>
      </c>
      <c r="F6" s="9">
        <f t="shared" ref="F6:G6" si="3">minifs($C$2:$C$14,$A$2:$A$14,$E6,$B$2:$B$14,F$3)</f>
        <v>5</v>
      </c>
      <c r="G6" s="9">
        <f t="shared" si="3"/>
        <v>22</v>
      </c>
      <c r="H6" s="9"/>
      <c r="I6" s="10"/>
      <c r="J6" s="9"/>
      <c r="K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12</v>
      </c>
      <c r="B7" s="3" t="s">
        <v>4</v>
      </c>
      <c r="C7" s="4">
        <v>9.0</v>
      </c>
      <c r="D7" s="5"/>
      <c r="E7" s="3"/>
      <c r="F7" s="9"/>
      <c r="G7" s="9"/>
      <c r="H7" s="9"/>
      <c r="I7" s="10"/>
      <c r="J7" s="9"/>
      <c r="K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1" t="s">
        <v>14</v>
      </c>
      <c r="B8" s="3" t="s">
        <v>13</v>
      </c>
      <c r="C8" s="4">
        <v>45.0</v>
      </c>
      <c r="D8" s="5"/>
      <c r="E8" s="13" t="s">
        <v>16</v>
      </c>
      <c r="F8" s="9"/>
      <c r="G8" s="9"/>
      <c r="H8" s="9"/>
      <c r="I8" s="10"/>
      <c r="J8" s="9"/>
      <c r="K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</v>
      </c>
      <c r="B9" s="3" t="s">
        <v>13</v>
      </c>
      <c r="C9" s="4">
        <v>63.0</v>
      </c>
      <c r="D9" s="5"/>
      <c r="E9" s="12"/>
      <c r="F9" s="14" t="s">
        <v>4</v>
      </c>
      <c r="G9" s="14" t="s">
        <v>13</v>
      </c>
      <c r="H9" s="13"/>
      <c r="I9" s="13"/>
      <c r="J9" s="13"/>
      <c r="K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13</v>
      </c>
      <c r="C10" s="4">
        <v>24.0</v>
      </c>
      <c r="D10" s="5"/>
      <c r="E10" s="3" t="s">
        <v>3</v>
      </c>
      <c r="F10" s="9">
        <f t="shared" ref="F10:G10" si="4">maxifs($C$2:$C$14,$A$2:$A$14,$E10,$B$2:$B$14,F$9)</f>
        <v>78</v>
      </c>
      <c r="G10" s="9">
        <f t="shared" si="4"/>
        <v>63</v>
      </c>
      <c r="H10" s="9"/>
      <c r="I10" s="9"/>
      <c r="J10" s="9"/>
      <c r="K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1" t="s">
        <v>14</v>
      </c>
      <c r="B11" s="3" t="s">
        <v>13</v>
      </c>
      <c r="C11" s="4">
        <v>20.0</v>
      </c>
      <c r="D11" s="5"/>
      <c r="E11" s="3" t="s">
        <v>14</v>
      </c>
      <c r="F11" s="9">
        <f t="shared" ref="F11:G11" si="5">maxifs($C$2:$C$14,$A$2:$A$14,$E11,$B$2:$B$14,F$9)</f>
        <v>15</v>
      </c>
      <c r="G11" s="9">
        <f t="shared" si="5"/>
        <v>45</v>
      </c>
      <c r="H11" s="9"/>
      <c r="I11" s="10"/>
      <c r="J11" s="9"/>
      <c r="K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1" t="s">
        <v>14</v>
      </c>
      <c r="B12" s="3" t="s">
        <v>13</v>
      </c>
      <c r="C12" s="4">
        <v>13.0</v>
      </c>
      <c r="D12" s="5"/>
      <c r="E12" s="3" t="s">
        <v>12</v>
      </c>
      <c r="F12" s="9">
        <f t="shared" ref="F12:G12" si="6">maxifs($C$2:$C$14,$A$2:$A$14,$E12,$B$2:$B$14,F$9)</f>
        <v>17</v>
      </c>
      <c r="G12" s="9">
        <f t="shared" si="6"/>
        <v>22</v>
      </c>
      <c r="H12" s="9"/>
      <c r="I12" s="10"/>
      <c r="J12" s="9"/>
      <c r="K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1" t="s">
        <v>14</v>
      </c>
      <c r="B13" s="3" t="s">
        <v>4</v>
      </c>
      <c r="C13" s="4">
        <v>15.0</v>
      </c>
      <c r="D13" s="5"/>
      <c r="E13" s="3"/>
      <c r="F13" s="9"/>
      <c r="G13" s="9"/>
      <c r="H13" s="9"/>
      <c r="I13" s="10"/>
      <c r="J13" s="9"/>
      <c r="K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12</v>
      </c>
      <c r="B14" s="3" t="s">
        <v>4</v>
      </c>
      <c r="C14" s="4">
        <v>5.0</v>
      </c>
      <c r="D14" s="5"/>
      <c r="E14" s="13" t="s">
        <v>17</v>
      </c>
      <c r="F14" s="9"/>
      <c r="G14" s="9"/>
      <c r="H14" s="9"/>
      <c r="I14" s="10"/>
      <c r="J14" s="9"/>
      <c r="K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5"/>
      <c r="E15" s="5"/>
      <c r="F15" s="14" t="s">
        <v>4</v>
      </c>
      <c r="G15" s="14" t="s">
        <v>13</v>
      </c>
      <c r="H15" s="5"/>
      <c r="I15" s="5"/>
      <c r="J15" s="5"/>
      <c r="K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5"/>
      <c r="E16" s="3" t="s">
        <v>3</v>
      </c>
      <c r="F16" s="9">
        <f t="shared" ref="F16:G16" si="7">sumifs($C$2:$C$14,$A$2:$A$14,$E16,$B$2:$B$14,F$15)</f>
        <v>163</v>
      </c>
      <c r="G16" s="9">
        <f t="shared" si="7"/>
        <v>87</v>
      </c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5"/>
      <c r="E17" s="3" t="s">
        <v>14</v>
      </c>
      <c r="F17" s="9">
        <f t="shared" ref="F17:G17" si="8">sumifs($C$2:$C$14,$A$2:$A$14,$E17,$B$2:$B$14,F$15)</f>
        <v>15</v>
      </c>
      <c r="G17" s="9">
        <f t="shared" si="8"/>
        <v>78</v>
      </c>
      <c r="H17" s="5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3" t="s">
        <v>12</v>
      </c>
      <c r="F18" s="9">
        <f t="shared" ref="F18:G18" si="9">sumifs($C$2:$C$14,$A$2:$A$14,$E18,$B$2:$B$14,F$15)</f>
        <v>31</v>
      </c>
      <c r="G18" s="9">
        <f t="shared" si="9"/>
        <v>22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16" t="s">
        <v>18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14" t="s">
        <v>4</v>
      </c>
      <c r="G21" s="14" t="s">
        <v>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3" t="s">
        <v>3</v>
      </c>
      <c r="F22" s="10">
        <f t="shared" ref="F22:G22" si="10">averageifs($C$2:$C$14,$A$2:$A$14,$E22,$B$2:$B$14,F$21)</f>
        <v>54.33333333</v>
      </c>
      <c r="G22" s="10">
        <f t="shared" si="10"/>
        <v>43.5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3" t="s">
        <v>14</v>
      </c>
      <c r="F23" s="10">
        <f t="shared" ref="F23:G23" si="11">averageifs($C$2:$C$14,$A$2:$A$14,$E23,$B$2:$B$14,F$21)</f>
        <v>15</v>
      </c>
      <c r="G23" s="10">
        <f t="shared" si="11"/>
        <v>26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3" t="s">
        <v>12</v>
      </c>
      <c r="F24" s="10">
        <f t="shared" ref="F24:G24" si="12">averageifs($C$2:$C$14,$A$2:$A$14,$E24,$B$2:$B$14,F$21)</f>
        <v>10.33333333</v>
      </c>
      <c r="G24" s="10">
        <f t="shared" si="12"/>
        <v>22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16" t="s">
        <v>19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14" t="s">
        <v>4</v>
      </c>
      <c r="G27" s="14" t="s">
        <v>13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3" t="s">
        <v>3</v>
      </c>
      <c r="F28" s="10">
        <f t="shared" ref="F28:G28" si="13">COUNTifs($A$2:$A$14,$E28,$B$2:$B$14,F$27)</f>
        <v>3</v>
      </c>
      <c r="G28" s="10">
        <f t="shared" si="13"/>
        <v>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3" t="s">
        <v>14</v>
      </c>
      <c r="F29" s="10">
        <f t="shared" ref="F29:G29" si="14">COUNTifs($A$2:$A$14,$E29,$B$2:$B$14,F$27)</f>
        <v>1</v>
      </c>
      <c r="G29" s="10">
        <f t="shared" si="14"/>
        <v>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3" t="s">
        <v>12</v>
      </c>
      <c r="F30" s="10">
        <f t="shared" ref="F30:G30" si="15">COUNTifs($A$2:$A$14,$E30,$B$2:$B$14,F$27)</f>
        <v>3</v>
      </c>
      <c r="G30" s="10">
        <f t="shared" si="15"/>
        <v>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16" t="s">
        <v>10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14" t="s">
        <v>4</v>
      </c>
      <c r="G33" s="14" t="s">
        <v>13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3" t="s">
        <v>3</v>
      </c>
      <c r="F34" s="2">
        <f t="shared" ref="F34:G34" si="16">F16-F22*F28</f>
        <v>0</v>
      </c>
      <c r="G34" s="2">
        <f t="shared" si="16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3" t="s">
        <v>14</v>
      </c>
      <c r="F35" s="2">
        <f t="shared" ref="F35:G35" si="17">F17-F23*F29</f>
        <v>0</v>
      </c>
      <c r="G35" s="2">
        <f t="shared" si="17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3" t="s">
        <v>12</v>
      </c>
      <c r="F36" s="2">
        <f t="shared" ref="F36:G36" si="18">F18-F24*F30</f>
        <v>0</v>
      </c>
      <c r="G36" s="2">
        <f t="shared" si="18"/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