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/>
  <calcPr/>
</workbook>
</file>

<file path=xl/sharedStrings.xml><?xml version="1.0" encoding="utf-8"?>
<sst xmlns="http://schemas.openxmlformats.org/spreadsheetml/2006/main" count="86" uniqueCount="19">
  <si>
    <t>Product type</t>
  </si>
  <si>
    <t>Social media channel</t>
  </si>
  <si>
    <t>Ad running time</t>
  </si>
  <si>
    <t>Cosmetics</t>
  </si>
  <si>
    <t>Twitter</t>
  </si>
  <si>
    <t>Min</t>
  </si>
  <si>
    <t>Max</t>
  </si>
  <si>
    <t>Sum</t>
  </si>
  <si>
    <t>Average</t>
  </si>
  <si>
    <t>Count</t>
  </si>
  <si>
    <t>Check</t>
  </si>
  <si>
    <t>Overall</t>
  </si>
  <si>
    <t>Electronics</t>
  </si>
  <si>
    <t>Instagram</t>
  </si>
  <si>
    <t>Clothing</t>
  </si>
  <si>
    <t>Youtube</t>
  </si>
  <si>
    <t>Home decor</t>
  </si>
  <si>
    <t>Food</t>
  </si>
  <si>
    <t>Snapchat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</si>
</sst>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1" xfId="0" applyAlignment="1" applyFont="1" applyNumberFormat="1">
      <alignment horizontal="center" vertical="bottom"/>
    </xf>
    <xf borderId="0" fillId="3" fontId="4" numFmtId="0" xfId="0" applyFont="1"/>
    <xf borderId="0" fillId="3" fontId="1" numFmtId="0" xfId="0" applyAlignment="1" applyFont="1">
      <alignment vertical="bottom"/>
    </xf>
    <xf borderId="0" fillId="3" fontId="4" numFmtId="1" xfId="0" applyFont="1" applyNumberFormat="1"/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8.88"/>
    <col customWidth="1" min="3" max="3" width="22.63"/>
    <col customWidth="1" min="5" max="5" width="10.5"/>
    <col customWidth="1" min="6" max="11" width="7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3</v>
      </c>
      <c r="B2" s="4" t="s">
        <v>4</v>
      </c>
      <c r="C2" s="5">
        <v>5.0</v>
      </c>
      <c r="D2" s="2"/>
      <c r="E2" s="6"/>
      <c r="F2" s="7" t="s">
        <v>5</v>
      </c>
      <c r="G2" s="7" t="s">
        <v>6</v>
      </c>
      <c r="H2" s="7" t="s">
        <v>7</v>
      </c>
      <c r="I2" s="8" t="s">
        <v>8</v>
      </c>
      <c r="J2" s="7" t="s">
        <v>9</v>
      </c>
      <c r="K2" s="7" t="s">
        <v>10</v>
      </c>
      <c r="L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3</v>
      </c>
      <c r="B3" s="4" t="s">
        <v>4</v>
      </c>
      <c r="C3" s="5">
        <v>2.5</v>
      </c>
      <c r="D3" s="2"/>
      <c r="E3" s="10" t="s">
        <v>11</v>
      </c>
      <c r="F3" s="11">
        <f>min($C2:$C27)</f>
        <v>1.5</v>
      </c>
      <c r="G3" s="11">
        <f>max($C2:$C27)</f>
        <v>8</v>
      </c>
      <c r="H3" s="11">
        <f>sum($C2:$C27)</f>
        <v>88.5</v>
      </c>
      <c r="I3" s="11">
        <f>average($C2:$C27)</f>
        <v>3.403846154</v>
      </c>
      <c r="J3" s="11">
        <f>count($C2:$C27)</f>
        <v>26</v>
      </c>
      <c r="K3" s="11">
        <f t="shared" ref="K3:K12" si="1">H3-I3*J3</f>
        <v>0</v>
      </c>
      <c r="L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12</v>
      </c>
      <c r="B4" s="4" t="s">
        <v>4</v>
      </c>
      <c r="C4" s="5">
        <v>3.0</v>
      </c>
      <c r="D4" s="2"/>
      <c r="E4" s="4" t="s">
        <v>3</v>
      </c>
      <c r="F4" s="9">
        <f>MIN($C2:$C3,$C5,$C9,$C27)</f>
        <v>2</v>
      </c>
      <c r="G4" s="9">
        <f>MAX($C2:$C3,$C5,$C9,$C27)</f>
        <v>6</v>
      </c>
      <c r="H4" s="11">
        <f>SUM($C2:$C3,$C5,$C9,$C27)</f>
        <v>17.5</v>
      </c>
      <c r="I4" s="11">
        <f>AVERAGE($C2:$C3,$C5,$C9,$C27)</f>
        <v>3.5</v>
      </c>
      <c r="J4" s="9">
        <f>COUNT($C2:$C3,$C5,$C9,$C27)</f>
        <v>5</v>
      </c>
      <c r="K4" s="11">
        <f t="shared" si="1"/>
        <v>0</v>
      </c>
      <c r="L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4" t="s">
        <v>13</v>
      </c>
      <c r="C5" s="5">
        <v>2.0</v>
      </c>
      <c r="D5" s="2"/>
      <c r="E5" s="4" t="s">
        <v>12</v>
      </c>
      <c r="F5" s="9">
        <f>MIN($C4,$C6:$C7,$C16)</f>
        <v>3</v>
      </c>
      <c r="G5" s="9">
        <f>MAX($C4,$C6:$C7,$C16)</f>
        <v>8</v>
      </c>
      <c r="H5" s="11">
        <f>SUM($C4,$C6:$C7,$C16)</f>
        <v>19.5</v>
      </c>
      <c r="I5" s="11">
        <f>AVERAGE($C4,$C6:$C7,$C16)</f>
        <v>4.875</v>
      </c>
      <c r="J5" s="9">
        <f>COUNT($C4,$C6:$C7,$C16)</f>
        <v>4</v>
      </c>
      <c r="K5" s="11">
        <f t="shared" si="1"/>
        <v>0</v>
      </c>
      <c r="L5" s="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12</v>
      </c>
      <c r="B6" s="4" t="s">
        <v>13</v>
      </c>
      <c r="C6" s="5">
        <v>8.0</v>
      </c>
      <c r="D6" s="2"/>
      <c r="E6" s="4" t="s">
        <v>14</v>
      </c>
      <c r="F6" s="9">
        <f>MIN($C8,$C14:$C15,$C24:$C25)</f>
        <v>2</v>
      </c>
      <c r="G6" s="9">
        <f>MAX($C8,$C14:$C15,$C24:$C25)</f>
        <v>4</v>
      </c>
      <c r="H6" s="11">
        <f>SUM($C8,$C14:$C15,$C24:$C25)</f>
        <v>15</v>
      </c>
      <c r="I6" s="9">
        <f>AVERAGE($C8,$C14:$C15,$C24:$C25)</f>
        <v>3</v>
      </c>
      <c r="J6" s="9">
        <f>COUNT($C8,$C14:$C15,$C24:$C25)</f>
        <v>5</v>
      </c>
      <c r="K6" s="11">
        <f t="shared" si="1"/>
        <v>0</v>
      </c>
      <c r="L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12</v>
      </c>
      <c r="B7" s="4" t="s">
        <v>15</v>
      </c>
      <c r="C7" s="5">
        <v>4.0</v>
      </c>
      <c r="D7" s="2"/>
      <c r="E7" s="4" t="s">
        <v>16</v>
      </c>
      <c r="F7" s="11">
        <f>MIN($C10:$C12,$C17,$C21:$C23)</f>
        <v>1.5</v>
      </c>
      <c r="G7" s="11">
        <f>MAX($C10:$C12,$C17,$C21:$C23)</f>
        <v>5.5</v>
      </c>
      <c r="H7" s="11">
        <f>SUM($C10:$C12,$C17,$C21:$C23)</f>
        <v>22.5</v>
      </c>
      <c r="I7" s="11">
        <f>AVERAGE($C10:$C12,$C17,$C21:$C23)</f>
        <v>3.214285714</v>
      </c>
      <c r="J7" s="11">
        <f>COUNT($C10:$C12,$C17,$C21:$C23)</f>
        <v>7</v>
      </c>
      <c r="K7" s="11">
        <f t="shared" si="1"/>
        <v>0</v>
      </c>
      <c r="L7" s="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14</v>
      </c>
      <c r="B8" s="4" t="s">
        <v>15</v>
      </c>
      <c r="C8" s="5">
        <v>2.0</v>
      </c>
      <c r="D8" s="2"/>
      <c r="E8" s="4" t="s">
        <v>17</v>
      </c>
      <c r="F8" s="11">
        <f>MIN($C13,$C18:$C20,$C26)</f>
        <v>1.5</v>
      </c>
      <c r="G8" s="11">
        <f>MAX($C13,$C18:$C20,$C26)</f>
        <v>5</v>
      </c>
      <c r="H8" s="11">
        <f>SUM($C13,$C18:$C20,$C26)</f>
        <v>14</v>
      </c>
      <c r="I8" s="11">
        <f>AVERAGE($C13,$C18:$C20,$C26)</f>
        <v>2.8</v>
      </c>
      <c r="J8" s="11">
        <f>COUNT($C13,$C18:$C20,$C26)</f>
        <v>5</v>
      </c>
      <c r="K8" s="11">
        <f t="shared" si="1"/>
        <v>0</v>
      </c>
      <c r="L8" s="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3</v>
      </c>
      <c r="B9" s="4" t="s">
        <v>15</v>
      </c>
      <c r="C9" s="5">
        <v>6.0</v>
      </c>
      <c r="D9" s="2"/>
      <c r="E9" s="4" t="s">
        <v>4</v>
      </c>
      <c r="F9" s="11">
        <f>MIN($C2:$C4,$C12:$C14)</f>
        <v>2.5</v>
      </c>
      <c r="G9" s="11">
        <f>MAX($C2:$C4,$C12:$C14)</f>
        <v>5</v>
      </c>
      <c r="H9" s="11">
        <f>SUM($C2:$C4,$C12:$C14)</f>
        <v>20.5</v>
      </c>
      <c r="I9" s="11">
        <f>AVERAGE($C2:$C4,$C12:$C14)</f>
        <v>3.416666667</v>
      </c>
      <c r="J9" s="11">
        <f>COUNT($C2:$C4,$C12:$C14)</f>
        <v>6</v>
      </c>
      <c r="K9" s="11">
        <f t="shared" si="1"/>
        <v>0</v>
      </c>
      <c r="L9" s="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16</v>
      </c>
      <c r="B10" s="4" t="s">
        <v>18</v>
      </c>
      <c r="C10" s="5">
        <v>1.5</v>
      </c>
      <c r="D10" s="2"/>
      <c r="E10" s="4" t="s">
        <v>13</v>
      </c>
      <c r="F10" s="11">
        <f>MIN($C5:$C6,$C17:$C19,$C24)</f>
        <v>1.5</v>
      </c>
      <c r="G10" s="11">
        <f>MAX($C5:$C6,$C17:$C19,$C24)</f>
        <v>8</v>
      </c>
      <c r="H10" s="11">
        <f>SUM($C5:$C6,$C17:$C19,$C24)</f>
        <v>23</v>
      </c>
      <c r="I10" s="11">
        <f>AVERAGE($C5:$C6,$C17:$C19,$C24)</f>
        <v>3.833333333</v>
      </c>
      <c r="J10" s="11">
        <f>COUNT($C5:$C6,$C17:$C19,$C24)</f>
        <v>6</v>
      </c>
      <c r="K10" s="11">
        <f t="shared" si="1"/>
        <v>0</v>
      </c>
      <c r="L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16</v>
      </c>
      <c r="B11" s="4" t="s">
        <v>18</v>
      </c>
      <c r="C11" s="5">
        <v>2.0</v>
      </c>
      <c r="D11" s="2"/>
      <c r="E11" s="4" t="s">
        <v>15</v>
      </c>
      <c r="F11" s="11">
        <f>MIN($C7:$C9,$C20:$C22)</f>
        <v>2</v>
      </c>
      <c r="G11" s="11">
        <f>MAX($C7:$C9,$C20:$C22)</f>
        <v>6</v>
      </c>
      <c r="H11" s="11">
        <f>SUM($C7:$C9,$C20:$C22)</f>
        <v>23</v>
      </c>
      <c r="I11" s="11">
        <f>AVERAGE($C7:$C9,$C20:$C22)</f>
        <v>3.833333333</v>
      </c>
      <c r="J11" s="11">
        <f>COUNT($C7:$C9,$C20:$C22)</f>
        <v>6</v>
      </c>
      <c r="K11" s="11">
        <f t="shared" si="1"/>
        <v>0</v>
      </c>
      <c r="L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16</v>
      </c>
      <c r="B12" s="4" t="s">
        <v>4</v>
      </c>
      <c r="C12" s="5">
        <v>4.0</v>
      </c>
      <c r="D12" s="2"/>
      <c r="E12" s="4" t="s">
        <v>18</v>
      </c>
      <c r="F12" s="11">
        <f>MIN($C10:$C11,$C15:$C16,$C23,$C25:$C27)</f>
        <v>1.5</v>
      </c>
      <c r="G12" s="11">
        <f>MAX($C10:$C11,$C15:$C16,$C23,$C25:$C27)</f>
        <v>4.5</v>
      </c>
      <c r="H12" s="11">
        <f>SUM($C10:$C11,$C15:$C16,$C23,$C25:$C27)</f>
        <v>22</v>
      </c>
      <c r="I12" s="11">
        <f>AVERAGE($C10:$C11,$C15:$C16,$C23,$C25:$C27)</f>
        <v>2.75</v>
      </c>
      <c r="J12" s="11">
        <f>COUNT($C10:$C11,$C15:$C16,$C23,$C25:$C27)</f>
        <v>8</v>
      </c>
      <c r="K12" s="11">
        <f t="shared" si="1"/>
        <v>0</v>
      </c>
      <c r="L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 t="s">
        <v>17</v>
      </c>
      <c r="B13" s="4" t="s">
        <v>4</v>
      </c>
      <c r="C13" s="5">
        <v>3.0</v>
      </c>
      <c r="D13" s="2"/>
      <c r="E13" s="13"/>
      <c r="F13" s="14"/>
      <c r="G13" s="14"/>
      <c r="H13" s="14"/>
      <c r="I13" s="14"/>
      <c r="J13" s="14"/>
      <c r="K13" s="14"/>
      <c r="L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14</v>
      </c>
      <c r="B14" s="4" t="s">
        <v>4</v>
      </c>
      <c r="C14" s="5">
        <v>3.0</v>
      </c>
      <c r="D14" s="2"/>
      <c r="E14" s="15"/>
      <c r="F14" s="16" t="s">
        <v>5</v>
      </c>
      <c r="G14" s="16" t="s">
        <v>6</v>
      </c>
      <c r="H14" s="16" t="s">
        <v>7</v>
      </c>
      <c r="I14" s="8" t="s">
        <v>8</v>
      </c>
      <c r="J14" s="16" t="s">
        <v>9</v>
      </c>
      <c r="K14" s="16" t="s">
        <v>10</v>
      </c>
      <c r="L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2" t="s">
        <v>14</v>
      </c>
      <c r="B15" s="4" t="s">
        <v>18</v>
      </c>
      <c r="C15" s="5">
        <v>3.0</v>
      </c>
      <c r="D15" s="2"/>
      <c r="E15" s="4" t="s">
        <v>3</v>
      </c>
      <c r="F15" s="9">
        <f t="shared" ref="F15:F19" si="2">MINIFS(C$2:C$27,A$2:A$27,$E15)</f>
        <v>2</v>
      </c>
      <c r="G15" s="9">
        <f t="shared" ref="G15:G19" si="3">MAXIFS(C$2:C$27,A$2:A$27,$E15)</f>
        <v>6</v>
      </c>
      <c r="H15" s="11">
        <f t="shared" ref="H15:H19" si="4">SUMIFS(C$2:C$27,A$2:A$27,$E15)</f>
        <v>17.5</v>
      </c>
      <c r="I15" s="11">
        <f t="shared" ref="I15:I19" si="5">AVERAGEIFS(C$2:C$27,A$2:A$27,$E15)</f>
        <v>3.5</v>
      </c>
      <c r="J15" s="9">
        <f t="shared" ref="J15:J19" si="6">COUNTIFS(A$2:A$27,$E15)</f>
        <v>5</v>
      </c>
      <c r="K15" s="11">
        <f t="shared" ref="K15:K23" si="7">H15-I15*J15</f>
        <v>0</v>
      </c>
      <c r="L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2" t="s">
        <v>12</v>
      </c>
      <c r="B16" s="4" t="s">
        <v>18</v>
      </c>
      <c r="C16" s="5">
        <v>4.5</v>
      </c>
      <c r="D16" s="2"/>
      <c r="E16" s="4" t="s">
        <v>12</v>
      </c>
      <c r="F16" s="9">
        <f t="shared" si="2"/>
        <v>3</v>
      </c>
      <c r="G16" s="9">
        <f t="shared" si="3"/>
        <v>8</v>
      </c>
      <c r="H16" s="11">
        <f t="shared" si="4"/>
        <v>19.5</v>
      </c>
      <c r="I16" s="11">
        <f t="shared" si="5"/>
        <v>4.875</v>
      </c>
      <c r="J16" s="9">
        <f t="shared" si="6"/>
        <v>4</v>
      </c>
      <c r="K16" s="11">
        <f t="shared" si="7"/>
        <v>0</v>
      </c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16</v>
      </c>
      <c r="B17" s="12" t="s">
        <v>13</v>
      </c>
      <c r="C17" s="5">
        <v>5.5</v>
      </c>
      <c r="D17" s="2"/>
      <c r="E17" s="4" t="s">
        <v>14</v>
      </c>
      <c r="F17" s="9">
        <f t="shared" si="2"/>
        <v>2</v>
      </c>
      <c r="G17" s="9">
        <f t="shared" si="3"/>
        <v>4</v>
      </c>
      <c r="H17" s="9">
        <f t="shared" si="4"/>
        <v>15</v>
      </c>
      <c r="I17" s="9">
        <f t="shared" si="5"/>
        <v>3</v>
      </c>
      <c r="J17" s="9">
        <f t="shared" si="6"/>
        <v>5</v>
      </c>
      <c r="K17" s="9">
        <f t="shared" si="7"/>
        <v>0</v>
      </c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17</v>
      </c>
      <c r="B18" s="12" t="s">
        <v>13</v>
      </c>
      <c r="C18" s="5">
        <v>2.0</v>
      </c>
      <c r="D18" s="2"/>
      <c r="E18" s="4" t="s">
        <v>16</v>
      </c>
      <c r="F18" s="11">
        <f t="shared" si="2"/>
        <v>1.5</v>
      </c>
      <c r="G18" s="11">
        <f t="shared" si="3"/>
        <v>5.5</v>
      </c>
      <c r="H18" s="11">
        <f t="shared" si="4"/>
        <v>22.5</v>
      </c>
      <c r="I18" s="11">
        <f t="shared" si="5"/>
        <v>3.214285714</v>
      </c>
      <c r="J18" s="9">
        <f t="shared" si="6"/>
        <v>7</v>
      </c>
      <c r="K18" s="11">
        <f t="shared" si="7"/>
        <v>0</v>
      </c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2" t="s">
        <v>17</v>
      </c>
      <c r="B19" s="12" t="s">
        <v>13</v>
      </c>
      <c r="C19" s="5">
        <v>1.5</v>
      </c>
      <c r="D19" s="2"/>
      <c r="E19" s="4" t="s">
        <v>17</v>
      </c>
      <c r="F19" s="11">
        <f t="shared" si="2"/>
        <v>1.5</v>
      </c>
      <c r="G19" s="9">
        <f t="shared" si="3"/>
        <v>5</v>
      </c>
      <c r="H19" s="9">
        <f t="shared" si="4"/>
        <v>14</v>
      </c>
      <c r="I19" s="11">
        <f t="shared" si="5"/>
        <v>2.8</v>
      </c>
      <c r="J19" s="9">
        <f t="shared" si="6"/>
        <v>5</v>
      </c>
      <c r="K19" s="9">
        <f t="shared" si="7"/>
        <v>0</v>
      </c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2" t="s">
        <v>17</v>
      </c>
      <c r="B20" s="12" t="s">
        <v>15</v>
      </c>
      <c r="C20" s="5">
        <v>5.0</v>
      </c>
      <c r="D20" s="2"/>
      <c r="E20" s="4" t="s">
        <v>4</v>
      </c>
      <c r="F20" s="11">
        <f t="shared" ref="F20:F23" si="8">MINIFS(C$2:C$27,B$2:B$27,$E20)</f>
        <v>2.5</v>
      </c>
      <c r="G20" s="11">
        <f t="shared" ref="G20:G23" si="9">MAXIFS(C$2:C$27,B$2:B$27,$E20)</f>
        <v>5</v>
      </c>
      <c r="H20" s="11">
        <f t="shared" ref="H20:H23" si="10">SUMIFS(C$2:C$27,B$2:B$27,$E20)</f>
        <v>20.5</v>
      </c>
      <c r="I20" s="11">
        <f t="shared" ref="I20:I23" si="11">AVERAGEIFS(C$2:C$27,B$2:B$27,$E20)</f>
        <v>3.416666667</v>
      </c>
      <c r="J20" s="11">
        <f t="shared" ref="J20:J23" si="12">COUNTIFS(B$2:B$27,$E20)</f>
        <v>6</v>
      </c>
      <c r="K20" s="11">
        <f t="shared" si="7"/>
        <v>0</v>
      </c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16</v>
      </c>
      <c r="B21" s="12" t="s">
        <v>15</v>
      </c>
      <c r="C21" s="5">
        <v>4.0</v>
      </c>
      <c r="D21" s="2"/>
      <c r="E21" s="4" t="s">
        <v>13</v>
      </c>
      <c r="F21" s="11">
        <f t="shared" si="8"/>
        <v>1.5</v>
      </c>
      <c r="G21" s="11">
        <f t="shared" si="9"/>
        <v>8</v>
      </c>
      <c r="H21" s="11">
        <f t="shared" si="10"/>
        <v>23</v>
      </c>
      <c r="I21" s="11">
        <f t="shared" si="11"/>
        <v>3.833333333</v>
      </c>
      <c r="J21" s="11">
        <f t="shared" si="12"/>
        <v>6</v>
      </c>
      <c r="K21" s="11">
        <f t="shared" si="7"/>
        <v>0</v>
      </c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16</v>
      </c>
      <c r="B22" s="12" t="s">
        <v>15</v>
      </c>
      <c r="C22" s="5">
        <v>2.0</v>
      </c>
      <c r="D22" s="2"/>
      <c r="E22" s="4" t="s">
        <v>15</v>
      </c>
      <c r="F22" s="11">
        <f t="shared" si="8"/>
        <v>2</v>
      </c>
      <c r="G22" s="11">
        <f t="shared" si="9"/>
        <v>6</v>
      </c>
      <c r="H22" s="11">
        <f t="shared" si="10"/>
        <v>23</v>
      </c>
      <c r="I22" s="11">
        <f t="shared" si="11"/>
        <v>3.833333333</v>
      </c>
      <c r="J22" s="11">
        <f t="shared" si="12"/>
        <v>6</v>
      </c>
      <c r="K22" s="11">
        <f t="shared" si="7"/>
        <v>0</v>
      </c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16</v>
      </c>
      <c r="B23" s="4" t="s">
        <v>18</v>
      </c>
      <c r="C23" s="5">
        <v>3.5</v>
      </c>
      <c r="D23" s="2"/>
      <c r="E23" s="4" t="s">
        <v>18</v>
      </c>
      <c r="F23" s="11">
        <f t="shared" si="8"/>
        <v>1.5</v>
      </c>
      <c r="G23" s="11">
        <f t="shared" si="9"/>
        <v>4.5</v>
      </c>
      <c r="H23" s="11">
        <f t="shared" si="10"/>
        <v>22</v>
      </c>
      <c r="I23" s="11">
        <f t="shared" si="11"/>
        <v>2.75</v>
      </c>
      <c r="J23" s="11">
        <f t="shared" si="12"/>
        <v>8</v>
      </c>
      <c r="K23" s="11">
        <f t="shared" si="7"/>
        <v>0</v>
      </c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14</v>
      </c>
      <c r="B24" s="12" t="s">
        <v>13</v>
      </c>
      <c r="C24" s="5">
        <v>4.0</v>
      </c>
      <c r="D24" s="3"/>
      <c r="E24" s="12"/>
      <c r="I24" s="1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14</v>
      </c>
      <c r="B25" s="4" t="s">
        <v>18</v>
      </c>
      <c r="C25" s="5">
        <v>3.0</v>
      </c>
      <c r="D25" s="3"/>
      <c r="E25" s="12"/>
      <c r="I25" s="1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 t="s">
        <v>17</v>
      </c>
      <c r="B26" s="4" t="s">
        <v>18</v>
      </c>
      <c r="C26" s="5">
        <v>2.5</v>
      </c>
      <c r="D26" s="3"/>
      <c r="E26" s="12"/>
      <c r="I26" s="1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 t="s">
        <v>3</v>
      </c>
      <c r="B27" s="4" t="s">
        <v>18</v>
      </c>
      <c r="C27" s="5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D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D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D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D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D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