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<sst xmlns="http://schemas.openxmlformats.org/spreadsheetml/2006/main" count="90" uniqueCount="64">
  <si>
    <t>Name</t>
  </si>
  <si>
    <t>Income</t>
  </si>
  <si>
    <t>Exempted Income</t>
  </si>
  <si>
    <t>Slab 5%</t>
  </si>
  <si>
    <t>Slab 10%</t>
  </si>
  <si>
    <t>Slab 30%</t>
  </si>
  <si>
    <t>Slab1 TA</t>
  </si>
  <si>
    <t>Slab2 TA</t>
  </si>
  <si>
    <t>Slab3 TA</t>
  </si>
  <si>
    <t>Tax - Slab 5%</t>
  </si>
  <si>
    <t>Tax - Slab 10%</t>
  </si>
  <si>
    <t>Tax - Slab 30%</t>
  </si>
  <si>
    <t>Total Tax</t>
  </si>
  <si>
    <t>Rajesh Sharma</t>
  </si>
  <si>
    <t>Priya Patel</t>
  </si>
  <si>
    <t>Alok Dubey</t>
  </si>
  <si>
    <t>Meera Singh</t>
  </si>
  <si>
    <t>Nisha Kapoor</t>
  </si>
  <si>
    <t>Sanjay Verma</t>
  </si>
  <si>
    <t>Anjali Gupta</t>
  </si>
  <si>
    <t>Rahul Joshi</t>
  </si>
  <si>
    <t>Sonali Chatterjee</t>
  </si>
  <si>
    <t>Akash Reddy</t>
  </si>
  <si>
    <t>Pooja Desai</t>
  </si>
  <si>
    <t>Vikram Malhotra</t>
  </si>
  <si>
    <t>Divya Khanna</t>
  </si>
  <si>
    <t>Sameer Bhat</t>
  </si>
  <si>
    <t>Kavita Raj</t>
  </si>
  <si>
    <t>Rohit Kapoor</t>
  </si>
  <si>
    <t>Anita Sharma</t>
  </si>
  <si>
    <t>Manish Patel</t>
  </si>
  <si>
    <t>Sunita Agrawal</t>
  </si>
  <si>
    <t>Pradeep Kumar</t>
  </si>
  <si>
    <t>Tax Slab</t>
  </si>
  <si>
    <t>Slab</t>
  </si>
  <si>
    <t>Min</t>
  </si>
  <si>
    <t>Max</t>
  </si>
  <si>
    <t xml:space="preserve"> Tax %</t>
  </si>
  <si>
    <t>Taxable Income</t>
  </si>
  <si>
    <t>Slab1</t>
  </si>
  <si>
    <t>Slab2</t>
  </si>
  <si>
    <t>Slab3</t>
  </si>
  <si>
    <t>Slab4</t>
  </si>
  <si>
    <t>Above</t>
  </si>
  <si>
    <t>If income is greater than or equal to 250000, 5% else 0</t>
  </si>
  <si>
    <t>If income is greater than or equal to 500001, 10% else 0</t>
  </si>
  <si>
    <t>If income is greater than or equal to 1000001, 30% else 0</t>
  </si>
  <si>
    <t>If income is greater than the "Slab1- Max" then (income - "Slab1- Max") else 0</t>
  </si>
  <si>
    <t>If "Slab1 TA" is greater than the "Slab2- Taxable income" then ("Slab1 TA"- "Slab2- Taxable income") else 0</t>
  </si>
  <si>
    <t>If "Slab2 TA" is greater than the "Slab3 - Taxable income" then ("Slab2 TA"- "Slab3- Taxable income") else 0</t>
  </si>
  <si>
    <t>If "Slab1 TA" is equal or lesser than Slab2 - "Taxable income" then (5% of Slab1 TA) else (5% of "Slab2 - Taxable income")</t>
  </si>
  <si>
    <t>If "Slab2 TA" is equal or lesser than Slab3 - "Taxable income" then (10% of Slab2 TA) else (10% of Slab3 - "Taxable income")</t>
  </si>
  <si>
    <t>Slab3 TA * 30%</t>
  </si>
  <si>
    <t>Tax - Slab 5% + "Tax - Slab 10%" + "Tax - Slab 30%"</t>
  </si>
  <si>
    <t>Note: When using IF function, do not type the numbers within inverted commas. Example- =If(B3=B4,B4,”1”) is incorrect and will result in a wrong solution. The correct way is: =If(B3=B4,B4,1).</t>
  </si>
  <si>
    <t>Income Details</t>
  </si>
  <si>
    <t>Employee Name</t>
  </si>
  <si>
    <t>Highest</t>
  </si>
  <si>
    <t>Analysis1: If Income details for employee is greater than the exemption, difference between income and exemption else 0</t>
  </si>
  <si>
    <t>Analysis2: If Analysis 1&gt; 0 then "Taxable", else "Not Taxable"</t>
  </si>
  <si>
    <t>Exemption:</t>
  </si>
  <si>
    <t>Analysis1</t>
  </si>
  <si>
    <t>Analysis2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</si>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</sst>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Söhne"/>
    </font>
    <font>
      <color rgb="FFFFFFFF"/>
      <name val="Arial"/>
    </font>
    <font>
      <color theme="1"/>
      <name val="Arial"/>
      <scheme val="minor"/>
    </font>
    <font>
      <sz val="11.0"/>
      <color rgb="FF000000"/>
      <name val="Roboto"/>
    </font>
    <font>
      <color rgb="FF000000"/>
      <name val="Inherit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9D9E3"/>
      </left>
      <bottom style="thin">
        <color rgb="FFD9D9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left" readingOrder="0" shrinkToFit="0" wrapText="1"/>
    </xf>
    <xf borderId="0" fillId="3" fontId="5" numFmtId="0" xfId="0" applyAlignment="1" applyFill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/>
    </xf>
    <xf borderId="2" fillId="4" fontId="7" numFmtId="0" xfId="0" applyAlignment="1" applyBorder="1" applyFill="1" applyFont="1">
      <alignment horizontal="left" readingOrder="0"/>
    </xf>
    <xf borderId="2" fillId="0" fontId="3" numFmtId="9" xfId="0" applyAlignment="1" applyBorder="1" applyFont="1" applyNumberForma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4" fontId="9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bottom"/>
    </xf>
    <xf borderId="0" fillId="3" fontId="5" numFmtId="3" xfId="0" applyAlignment="1" applyFont="1" applyNumberFormat="1">
      <alignment horizontal="right" readingOrder="0" vertical="bottom"/>
    </xf>
    <xf borderId="0" fillId="3" fontId="5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6" numFmtId="3" xfId="0" applyFont="1" applyNumberForma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3" width="17.63"/>
    <col customWidth="1" min="4" max="4" width="9.0"/>
    <col customWidth="1" min="5" max="5" width="14.75"/>
    <col customWidth="1" min="6" max="13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</row>
    <row r="2">
      <c r="A2" s="5" t="s">
        <v>13</v>
      </c>
      <c r="B2" s="6">
        <v>450000.0</v>
      </c>
      <c r="C2" s="6">
        <v>250000.0</v>
      </c>
      <c r="D2" s="7">
        <f t="shared" ref="D2:D21" si="1">if(B2&gt;=250000,5%,0)</f>
        <v>0.05</v>
      </c>
      <c r="E2" s="7">
        <f t="shared" ref="E2:E21" si="2">if(B2&gt;=500001,10%,0)</f>
        <v>0</v>
      </c>
      <c r="F2" s="7">
        <f t="shared" ref="F2:F21" si="3">if(B2&gt;=1000001,30%,0)</f>
        <v>0</v>
      </c>
      <c r="G2" s="4">
        <f t="shared" ref="G2:G21" si="4">if(B2&gt;C$25,(B2-C$25),0)</f>
        <v>200000</v>
      </c>
      <c r="H2" s="4">
        <f t="shared" ref="H2:H21" si="5">if(G2&gt;E$26,(G2-E$26),0)</f>
        <v>0</v>
      </c>
      <c r="I2" s="4">
        <f t="shared" ref="I2:I21" si="6">if(H2&gt;E$27,(H2-E$27),0)</f>
        <v>0</v>
      </c>
      <c r="J2" s="4">
        <f t="shared" ref="J2:J21" si="7">if(G2&lt;=E$26,(D2*G2),(D2*E$26))</f>
        <v>10000</v>
      </c>
      <c r="K2" s="4">
        <f t="shared" ref="K2:K21" si="8">if(H2&lt;=E$26,(E2*$E$27),(E2*E$27))</f>
        <v>0</v>
      </c>
      <c r="L2" s="4">
        <f t="shared" ref="L2:L21" si="9">I2*F2</f>
        <v>0</v>
      </c>
      <c r="M2" s="4">
        <f t="shared" ref="M2:M21" si="10">J2+K2+L2</f>
        <v>10000</v>
      </c>
      <c r="N2" s="4"/>
      <c r="O2" s="4"/>
      <c r="P2" s="4"/>
      <c r="Q2" s="4"/>
      <c r="R2" s="4"/>
      <c r="S2" s="4"/>
      <c r="T2" s="4"/>
      <c r="U2" s="4"/>
    </row>
    <row r="3">
      <c r="A3" s="5" t="s">
        <v>14</v>
      </c>
      <c r="B3" s="6">
        <v>1800000.0</v>
      </c>
      <c r="C3" s="6">
        <v>250000.0</v>
      </c>
      <c r="D3" s="7">
        <f t="shared" si="1"/>
        <v>0.05</v>
      </c>
      <c r="E3" s="7">
        <f t="shared" si="2"/>
        <v>0.1</v>
      </c>
      <c r="F3" s="7">
        <f t="shared" si="3"/>
        <v>0.3</v>
      </c>
      <c r="G3" s="4">
        <f t="shared" si="4"/>
        <v>1550000</v>
      </c>
      <c r="H3" s="4">
        <f t="shared" si="5"/>
        <v>1300000</v>
      </c>
      <c r="I3" s="4">
        <f t="shared" si="6"/>
        <v>800000</v>
      </c>
      <c r="J3" s="4">
        <f t="shared" si="7"/>
        <v>12500</v>
      </c>
      <c r="K3" s="4">
        <f t="shared" si="8"/>
        <v>50000</v>
      </c>
      <c r="L3" s="4">
        <f t="shared" si="9"/>
        <v>240000</v>
      </c>
      <c r="M3" s="4">
        <f t="shared" si="10"/>
        <v>302500</v>
      </c>
      <c r="N3" s="4"/>
      <c r="O3" s="4"/>
      <c r="P3" s="4"/>
      <c r="Q3" s="4"/>
      <c r="R3" s="4"/>
      <c r="S3" s="4"/>
      <c r="T3" s="4"/>
      <c r="U3" s="4"/>
    </row>
    <row r="4">
      <c r="A4" s="5" t="s">
        <v>15</v>
      </c>
      <c r="B4" s="6">
        <v>650000.0</v>
      </c>
      <c r="C4" s="6">
        <v>250000.0</v>
      </c>
      <c r="D4" s="7">
        <f t="shared" si="1"/>
        <v>0.05</v>
      </c>
      <c r="E4" s="7">
        <f t="shared" si="2"/>
        <v>0.1</v>
      </c>
      <c r="F4" s="7">
        <f t="shared" si="3"/>
        <v>0</v>
      </c>
      <c r="G4" s="4">
        <f t="shared" si="4"/>
        <v>400000</v>
      </c>
      <c r="H4" s="4">
        <f t="shared" si="5"/>
        <v>150000</v>
      </c>
      <c r="I4" s="4">
        <f t="shared" si="6"/>
        <v>0</v>
      </c>
      <c r="J4" s="4">
        <f t="shared" si="7"/>
        <v>12500</v>
      </c>
      <c r="K4" s="4">
        <f t="shared" si="8"/>
        <v>50000</v>
      </c>
      <c r="L4" s="4">
        <f t="shared" si="9"/>
        <v>0</v>
      </c>
      <c r="M4" s="4">
        <f t="shared" si="10"/>
        <v>62500</v>
      </c>
      <c r="N4" s="4"/>
      <c r="O4" s="4"/>
      <c r="P4" s="4"/>
      <c r="Q4" s="4"/>
      <c r="R4" s="4"/>
      <c r="S4" s="4"/>
      <c r="T4" s="4"/>
      <c r="U4" s="4"/>
    </row>
    <row r="5">
      <c r="A5" s="5" t="s">
        <v>16</v>
      </c>
      <c r="B5" s="6">
        <v>75000.0</v>
      </c>
      <c r="C5" s="6">
        <v>250000.0</v>
      </c>
      <c r="D5" s="7">
        <f t="shared" si="1"/>
        <v>0</v>
      </c>
      <c r="E5" s="7">
        <f t="shared" si="2"/>
        <v>0</v>
      </c>
      <c r="F5" s="7">
        <f t="shared" si="3"/>
        <v>0</v>
      </c>
      <c r="G5" s="4">
        <f t="shared" si="4"/>
        <v>0</v>
      </c>
      <c r="H5" s="4">
        <f t="shared" si="5"/>
        <v>0</v>
      </c>
      <c r="I5" s="4">
        <f t="shared" si="6"/>
        <v>0</v>
      </c>
      <c r="J5" s="4">
        <f t="shared" si="7"/>
        <v>0</v>
      </c>
      <c r="K5" s="4">
        <f t="shared" si="8"/>
        <v>0</v>
      </c>
      <c r="L5" s="4">
        <f t="shared" si="9"/>
        <v>0</v>
      </c>
      <c r="M5" s="4">
        <f t="shared" si="10"/>
        <v>0</v>
      </c>
      <c r="N5" s="4"/>
      <c r="O5" s="4"/>
      <c r="P5" s="4"/>
      <c r="Q5" s="4"/>
      <c r="R5" s="4"/>
      <c r="S5" s="4"/>
      <c r="T5" s="4"/>
      <c r="U5" s="4"/>
    </row>
    <row r="6">
      <c r="A6" s="5" t="s">
        <v>17</v>
      </c>
      <c r="B6" s="6">
        <v>320000.0</v>
      </c>
      <c r="C6" s="6">
        <v>250000.0</v>
      </c>
      <c r="D6" s="7">
        <f t="shared" si="1"/>
        <v>0.05</v>
      </c>
      <c r="E6" s="7">
        <f t="shared" si="2"/>
        <v>0</v>
      </c>
      <c r="F6" s="7">
        <f t="shared" si="3"/>
        <v>0</v>
      </c>
      <c r="G6" s="4">
        <f t="shared" si="4"/>
        <v>70000</v>
      </c>
      <c r="H6" s="4">
        <f t="shared" si="5"/>
        <v>0</v>
      </c>
      <c r="I6" s="4">
        <f t="shared" si="6"/>
        <v>0</v>
      </c>
      <c r="J6" s="4">
        <f t="shared" si="7"/>
        <v>3500</v>
      </c>
      <c r="K6" s="4">
        <f t="shared" si="8"/>
        <v>0</v>
      </c>
      <c r="L6" s="4">
        <f t="shared" si="9"/>
        <v>0</v>
      </c>
      <c r="M6" s="4">
        <f t="shared" si="10"/>
        <v>3500</v>
      </c>
      <c r="N6" s="4"/>
      <c r="O6" s="4"/>
      <c r="P6" s="4"/>
      <c r="Q6" s="4"/>
      <c r="R6" s="4"/>
      <c r="S6" s="4"/>
      <c r="T6" s="4"/>
      <c r="U6" s="4"/>
    </row>
    <row r="7">
      <c r="A7" s="5" t="s">
        <v>18</v>
      </c>
      <c r="B7" s="6">
        <v>2800000.0</v>
      </c>
      <c r="C7" s="6">
        <v>250000.0</v>
      </c>
      <c r="D7" s="7">
        <f t="shared" si="1"/>
        <v>0.05</v>
      </c>
      <c r="E7" s="7">
        <f t="shared" si="2"/>
        <v>0.1</v>
      </c>
      <c r="F7" s="7">
        <f t="shared" si="3"/>
        <v>0.3</v>
      </c>
      <c r="G7" s="4">
        <f t="shared" si="4"/>
        <v>2550000</v>
      </c>
      <c r="H7" s="4">
        <f t="shared" si="5"/>
        <v>2300000</v>
      </c>
      <c r="I7" s="4">
        <f t="shared" si="6"/>
        <v>1800000</v>
      </c>
      <c r="J7" s="4">
        <f t="shared" si="7"/>
        <v>12500</v>
      </c>
      <c r="K7" s="4">
        <f t="shared" si="8"/>
        <v>50000</v>
      </c>
      <c r="L7" s="4">
        <f t="shared" si="9"/>
        <v>540000</v>
      </c>
      <c r="M7" s="4">
        <f t="shared" si="10"/>
        <v>602500</v>
      </c>
      <c r="N7" s="4"/>
      <c r="O7" s="4"/>
      <c r="P7" s="4"/>
      <c r="Q7" s="4"/>
      <c r="R7" s="4"/>
      <c r="S7" s="4"/>
      <c r="T7" s="4"/>
      <c r="U7" s="4"/>
    </row>
    <row r="8">
      <c r="A8" s="5" t="s">
        <v>19</v>
      </c>
      <c r="B8" s="6">
        <v>85000.0</v>
      </c>
      <c r="C8" s="6">
        <v>250000.0</v>
      </c>
      <c r="D8" s="7">
        <f t="shared" si="1"/>
        <v>0</v>
      </c>
      <c r="E8" s="7">
        <f t="shared" si="2"/>
        <v>0</v>
      </c>
      <c r="F8" s="7">
        <f t="shared" si="3"/>
        <v>0</v>
      </c>
      <c r="G8" s="4">
        <f t="shared" si="4"/>
        <v>0</v>
      </c>
      <c r="H8" s="4">
        <f t="shared" si="5"/>
        <v>0</v>
      </c>
      <c r="I8" s="4">
        <f t="shared" si="6"/>
        <v>0</v>
      </c>
      <c r="J8" s="4">
        <f t="shared" si="7"/>
        <v>0</v>
      </c>
      <c r="K8" s="4">
        <f t="shared" si="8"/>
        <v>0</v>
      </c>
      <c r="L8" s="4">
        <f t="shared" si="9"/>
        <v>0</v>
      </c>
      <c r="M8" s="4">
        <f t="shared" si="10"/>
        <v>0</v>
      </c>
      <c r="N8" s="4"/>
      <c r="O8" s="4"/>
      <c r="P8" s="4"/>
      <c r="Q8" s="4"/>
      <c r="R8" s="4"/>
      <c r="S8" s="4"/>
      <c r="T8" s="4"/>
      <c r="U8" s="4"/>
    </row>
    <row r="9">
      <c r="A9" s="5" t="s">
        <v>20</v>
      </c>
      <c r="B9" s="6">
        <v>1200000.0</v>
      </c>
      <c r="C9" s="6">
        <v>250000.0</v>
      </c>
      <c r="D9" s="7">
        <f t="shared" si="1"/>
        <v>0.05</v>
      </c>
      <c r="E9" s="7">
        <f t="shared" si="2"/>
        <v>0.1</v>
      </c>
      <c r="F9" s="7">
        <f t="shared" si="3"/>
        <v>0.3</v>
      </c>
      <c r="G9" s="4">
        <f t="shared" si="4"/>
        <v>950000</v>
      </c>
      <c r="H9" s="4">
        <f t="shared" si="5"/>
        <v>700000</v>
      </c>
      <c r="I9" s="4">
        <f t="shared" si="6"/>
        <v>200000</v>
      </c>
      <c r="J9" s="4">
        <f t="shared" si="7"/>
        <v>12500</v>
      </c>
      <c r="K9" s="4">
        <f t="shared" si="8"/>
        <v>50000</v>
      </c>
      <c r="L9" s="4">
        <f t="shared" si="9"/>
        <v>60000</v>
      </c>
      <c r="M9" s="4">
        <f t="shared" si="10"/>
        <v>122500</v>
      </c>
      <c r="N9" s="4"/>
      <c r="O9" s="4"/>
      <c r="P9" s="4"/>
      <c r="Q9" s="4"/>
      <c r="R9" s="4"/>
      <c r="S9" s="4"/>
      <c r="T9" s="4"/>
      <c r="U9" s="4"/>
    </row>
    <row r="10">
      <c r="A10" s="5" t="s">
        <v>21</v>
      </c>
      <c r="B10" s="6">
        <v>230000.0</v>
      </c>
      <c r="C10" s="6">
        <v>250000.0</v>
      </c>
      <c r="D10" s="7">
        <f t="shared" si="1"/>
        <v>0</v>
      </c>
      <c r="E10" s="7">
        <f t="shared" si="2"/>
        <v>0</v>
      </c>
      <c r="F10" s="7">
        <f t="shared" si="3"/>
        <v>0</v>
      </c>
      <c r="G10" s="4">
        <f t="shared" si="4"/>
        <v>0</v>
      </c>
      <c r="H10" s="4">
        <f t="shared" si="5"/>
        <v>0</v>
      </c>
      <c r="I10" s="4">
        <f t="shared" si="6"/>
        <v>0</v>
      </c>
      <c r="J10" s="4">
        <f t="shared" si="7"/>
        <v>0</v>
      </c>
      <c r="K10" s="4">
        <f t="shared" si="8"/>
        <v>0</v>
      </c>
      <c r="L10" s="4">
        <f t="shared" si="9"/>
        <v>0</v>
      </c>
      <c r="M10" s="4">
        <f t="shared" si="10"/>
        <v>0</v>
      </c>
      <c r="N10" s="4"/>
      <c r="O10" s="4"/>
      <c r="P10" s="4"/>
      <c r="Q10" s="4"/>
      <c r="R10" s="4"/>
      <c r="S10" s="4"/>
      <c r="T10" s="4"/>
      <c r="U10" s="4"/>
    </row>
    <row r="11">
      <c r="A11" s="5" t="s">
        <v>22</v>
      </c>
      <c r="B11" s="6">
        <v>3000000.0</v>
      </c>
      <c r="C11" s="6">
        <v>250000.0</v>
      </c>
      <c r="D11" s="7">
        <f t="shared" si="1"/>
        <v>0.05</v>
      </c>
      <c r="E11" s="7">
        <f t="shared" si="2"/>
        <v>0.1</v>
      </c>
      <c r="F11" s="7">
        <f t="shared" si="3"/>
        <v>0.3</v>
      </c>
      <c r="G11" s="4">
        <f t="shared" si="4"/>
        <v>2750000</v>
      </c>
      <c r="H11" s="4">
        <f t="shared" si="5"/>
        <v>2500000</v>
      </c>
      <c r="I11" s="4">
        <f t="shared" si="6"/>
        <v>2000000</v>
      </c>
      <c r="J11" s="4">
        <f t="shared" si="7"/>
        <v>12500</v>
      </c>
      <c r="K11" s="4">
        <f t="shared" si="8"/>
        <v>50000</v>
      </c>
      <c r="L11" s="4">
        <f t="shared" si="9"/>
        <v>600000</v>
      </c>
      <c r="M11" s="4">
        <f t="shared" si="10"/>
        <v>662500</v>
      </c>
      <c r="N11" s="4"/>
      <c r="O11" s="4"/>
      <c r="P11" s="4"/>
      <c r="Q11" s="4"/>
      <c r="R11" s="4"/>
      <c r="S11" s="4"/>
      <c r="T11" s="4"/>
      <c r="U11" s="4"/>
    </row>
    <row r="12">
      <c r="A12" s="5" t="s">
        <v>23</v>
      </c>
      <c r="B12" s="6">
        <v>160000.0</v>
      </c>
      <c r="C12" s="6">
        <v>250000.0</v>
      </c>
      <c r="D12" s="7">
        <f t="shared" si="1"/>
        <v>0</v>
      </c>
      <c r="E12" s="7">
        <f t="shared" si="2"/>
        <v>0</v>
      </c>
      <c r="F12" s="7">
        <f t="shared" si="3"/>
        <v>0</v>
      </c>
      <c r="G12" s="4">
        <f t="shared" si="4"/>
        <v>0</v>
      </c>
      <c r="H12" s="4">
        <f t="shared" si="5"/>
        <v>0</v>
      </c>
      <c r="I12" s="4">
        <f t="shared" si="6"/>
        <v>0</v>
      </c>
      <c r="J12" s="4">
        <f t="shared" si="7"/>
        <v>0</v>
      </c>
      <c r="K12" s="4">
        <f t="shared" si="8"/>
        <v>0</v>
      </c>
      <c r="L12" s="4">
        <f t="shared" si="9"/>
        <v>0</v>
      </c>
      <c r="M12" s="4">
        <f t="shared" si="10"/>
        <v>0</v>
      </c>
      <c r="N12" s="4"/>
      <c r="O12" s="4"/>
      <c r="P12" s="4"/>
      <c r="Q12" s="4"/>
      <c r="R12" s="4"/>
      <c r="S12" s="4"/>
      <c r="T12" s="4"/>
      <c r="U12" s="4"/>
    </row>
    <row r="13">
      <c r="A13" s="5" t="s">
        <v>24</v>
      </c>
      <c r="B13" s="6">
        <v>700000.0</v>
      </c>
      <c r="C13" s="6">
        <v>250000.0</v>
      </c>
      <c r="D13" s="7">
        <f t="shared" si="1"/>
        <v>0.05</v>
      </c>
      <c r="E13" s="7">
        <f t="shared" si="2"/>
        <v>0.1</v>
      </c>
      <c r="F13" s="7">
        <f t="shared" si="3"/>
        <v>0</v>
      </c>
      <c r="G13" s="4">
        <f t="shared" si="4"/>
        <v>450000</v>
      </c>
      <c r="H13" s="4">
        <f t="shared" si="5"/>
        <v>200000</v>
      </c>
      <c r="I13" s="4">
        <f t="shared" si="6"/>
        <v>0</v>
      </c>
      <c r="J13" s="4">
        <f t="shared" si="7"/>
        <v>12500</v>
      </c>
      <c r="K13" s="4">
        <f t="shared" si="8"/>
        <v>50000</v>
      </c>
      <c r="L13" s="4">
        <f t="shared" si="9"/>
        <v>0</v>
      </c>
      <c r="M13" s="4">
        <f t="shared" si="10"/>
        <v>62500</v>
      </c>
      <c r="N13" s="4"/>
      <c r="O13" s="4"/>
      <c r="P13" s="4"/>
      <c r="Q13" s="4"/>
      <c r="R13" s="4"/>
      <c r="S13" s="4"/>
      <c r="T13" s="4"/>
      <c r="U13" s="4"/>
    </row>
    <row r="14">
      <c r="A14" s="5" t="s">
        <v>25</v>
      </c>
      <c r="B14" s="6">
        <v>300000.0</v>
      </c>
      <c r="C14" s="6">
        <v>250000.0</v>
      </c>
      <c r="D14" s="7">
        <f t="shared" si="1"/>
        <v>0.05</v>
      </c>
      <c r="E14" s="7">
        <f t="shared" si="2"/>
        <v>0</v>
      </c>
      <c r="F14" s="7">
        <f t="shared" si="3"/>
        <v>0</v>
      </c>
      <c r="G14" s="4">
        <f t="shared" si="4"/>
        <v>50000</v>
      </c>
      <c r="H14" s="4">
        <f t="shared" si="5"/>
        <v>0</v>
      </c>
      <c r="I14" s="4">
        <f t="shared" si="6"/>
        <v>0</v>
      </c>
      <c r="J14" s="4">
        <f t="shared" si="7"/>
        <v>2500</v>
      </c>
      <c r="K14" s="4">
        <f t="shared" si="8"/>
        <v>0</v>
      </c>
      <c r="L14" s="4">
        <f t="shared" si="9"/>
        <v>0</v>
      </c>
      <c r="M14" s="4">
        <f t="shared" si="10"/>
        <v>2500</v>
      </c>
      <c r="N14" s="4"/>
      <c r="O14" s="4"/>
      <c r="P14" s="4"/>
      <c r="Q14" s="4"/>
      <c r="R14" s="4"/>
      <c r="S14" s="4"/>
      <c r="T14" s="4"/>
      <c r="U14" s="4"/>
    </row>
    <row r="15">
      <c r="A15" s="5" t="s">
        <v>26</v>
      </c>
      <c r="B15" s="6">
        <v>42000.0</v>
      </c>
      <c r="C15" s="6">
        <v>250000.0</v>
      </c>
      <c r="D15" s="7">
        <f t="shared" si="1"/>
        <v>0</v>
      </c>
      <c r="E15" s="7">
        <f t="shared" si="2"/>
        <v>0</v>
      </c>
      <c r="F15" s="7">
        <f t="shared" si="3"/>
        <v>0</v>
      </c>
      <c r="G15" s="4">
        <f t="shared" si="4"/>
        <v>0</v>
      </c>
      <c r="H15" s="4">
        <f t="shared" si="5"/>
        <v>0</v>
      </c>
      <c r="I15" s="4">
        <f t="shared" si="6"/>
        <v>0</v>
      </c>
      <c r="J15" s="4">
        <f t="shared" si="7"/>
        <v>0</v>
      </c>
      <c r="K15" s="4">
        <f t="shared" si="8"/>
        <v>0</v>
      </c>
      <c r="L15" s="4">
        <f t="shared" si="9"/>
        <v>0</v>
      </c>
      <c r="M15" s="4">
        <f t="shared" si="10"/>
        <v>0</v>
      </c>
      <c r="N15" s="4"/>
      <c r="O15" s="4"/>
      <c r="P15" s="4"/>
      <c r="Q15" s="4"/>
      <c r="R15" s="4"/>
      <c r="S15" s="4"/>
      <c r="T15" s="4"/>
      <c r="U15" s="4"/>
    </row>
    <row r="16">
      <c r="A16" s="5" t="s">
        <v>27</v>
      </c>
      <c r="B16" s="6">
        <v>2100000.0</v>
      </c>
      <c r="C16" s="6">
        <v>250000.0</v>
      </c>
      <c r="D16" s="7">
        <f t="shared" si="1"/>
        <v>0.05</v>
      </c>
      <c r="E16" s="7">
        <f t="shared" si="2"/>
        <v>0.1</v>
      </c>
      <c r="F16" s="7">
        <f t="shared" si="3"/>
        <v>0.3</v>
      </c>
      <c r="G16" s="4">
        <f t="shared" si="4"/>
        <v>1850000</v>
      </c>
      <c r="H16" s="4">
        <f t="shared" si="5"/>
        <v>1600000</v>
      </c>
      <c r="I16" s="4">
        <f t="shared" si="6"/>
        <v>1100000</v>
      </c>
      <c r="J16" s="4">
        <f t="shared" si="7"/>
        <v>12500</v>
      </c>
      <c r="K16" s="4">
        <f t="shared" si="8"/>
        <v>50000</v>
      </c>
      <c r="L16" s="4">
        <f t="shared" si="9"/>
        <v>330000</v>
      </c>
      <c r="M16" s="4">
        <f t="shared" si="10"/>
        <v>392500</v>
      </c>
      <c r="N16" s="4"/>
      <c r="O16" s="4"/>
      <c r="P16" s="4"/>
      <c r="Q16" s="4"/>
      <c r="R16" s="4"/>
      <c r="S16" s="4"/>
      <c r="T16" s="4"/>
      <c r="U16" s="4"/>
    </row>
    <row r="17">
      <c r="A17" s="5" t="s">
        <v>28</v>
      </c>
      <c r="B17" s="6">
        <v>55000.0</v>
      </c>
      <c r="C17" s="6">
        <v>250000.0</v>
      </c>
      <c r="D17" s="7">
        <f t="shared" si="1"/>
        <v>0</v>
      </c>
      <c r="E17" s="7">
        <f t="shared" si="2"/>
        <v>0</v>
      </c>
      <c r="F17" s="7">
        <f t="shared" si="3"/>
        <v>0</v>
      </c>
      <c r="G17" s="4">
        <f t="shared" si="4"/>
        <v>0</v>
      </c>
      <c r="H17" s="4">
        <f t="shared" si="5"/>
        <v>0</v>
      </c>
      <c r="I17" s="4">
        <f t="shared" si="6"/>
        <v>0</v>
      </c>
      <c r="J17" s="4">
        <f t="shared" si="7"/>
        <v>0</v>
      </c>
      <c r="K17" s="4">
        <f t="shared" si="8"/>
        <v>0</v>
      </c>
      <c r="L17" s="4">
        <f t="shared" si="9"/>
        <v>0</v>
      </c>
      <c r="M17" s="4">
        <f t="shared" si="10"/>
        <v>0</v>
      </c>
      <c r="N17" s="4"/>
      <c r="O17" s="4"/>
      <c r="P17" s="4"/>
      <c r="Q17" s="4"/>
      <c r="R17" s="4"/>
      <c r="S17" s="4"/>
      <c r="T17" s="4"/>
      <c r="U17" s="4"/>
    </row>
    <row r="18">
      <c r="A18" s="5" t="s">
        <v>29</v>
      </c>
      <c r="B18" s="6">
        <v>980000.0</v>
      </c>
      <c r="C18" s="6">
        <v>250000.0</v>
      </c>
      <c r="D18" s="7">
        <f t="shared" si="1"/>
        <v>0.05</v>
      </c>
      <c r="E18" s="7">
        <f t="shared" si="2"/>
        <v>0.1</v>
      </c>
      <c r="F18" s="7">
        <f t="shared" si="3"/>
        <v>0</v>
      </c>
      <c r="G18" s="4">
        <f t="shared" si="4"/>
        <v>730000</v>
      </c>
      <c r="H18" s="4">
        <f t="shared" si="5"/>
        <v>480000</v>
      </c>
      <c r="I18" s="4">
        <f t="shared" si="6"/>
        <v>0</v>
      </c>
      <c r="J18" s="4">
        <f t="shared" si="7"/>
        <v>12500</v>
      </c>
      <c r="K18" s="4">
        <f t="shared" si="8"/>
        <v>50000</v>
      </c>
      <c r="L18" s="4">
        <f t="shared" si="9"/>
        <v>0</v>
      </c>
      <c r="M18" s="4">
        <f t="shared" si="10"/>
        <v>62500</v>
      </c>
      <c r="N18" s="4"/>
      <c r="O18" s="4"/>
      <c r="P18" s="4"/>
      <c r="Q18" s="4"/>
      <c r="R18" s="4"/>
      <c r="S18" s="4"/>
      <c r="T18" s="4"/>
      <c r="U18" s="4"/>
    </row>
    <row r="19">
      <c r="A19" s="5" t="s">
        <v>30</v>
      </c>
      <c r="B19" s="6">
        <v>270000.0</v>
      </c>
      <c r="C19" s="6">
        <v>250000.0</v>
      </c>
      <c r="D19" s="7">
        <f t="shared" si="1"/>
        <v>0.05</v>
      </c>
      <c r="E19" s="7">
        <f t="shared" si="2"/>
        <v>0</v>
      </c>
      <c r="F19" s="7">
        <f t="shared" si="3"/>
        <v>0</v>
      </c>
      <c r="G19" s="4">
        <f t="shared" si="4"/>
        <v>20000</v>
      </c>
      <c r="H19" s="4">
        <f t="shared" si="5"/>
        <v>0</v>
      </c>
      <c r="I19" s="4">
        <f t="shared" si="6"/>
        <v>0</v>
      </c>
      <c r="J19" s="4">
        <f t="shared" si="7"/>
        <v>1000</v>
      </c>
      <c r="K19" s="4">
        <f t="shared" si="8"/>
        <v>0</v>
      </c>
      <c r="L19" s="4">
        <f t="shared" si="9"/>
        <v>0</v>
      </c>
      <c r="M19" s="4">
        <f t="shared" si="10"/>
        <v>1000</v>
      </c>
      <c r="N19" s="4"/>
      <c r="O19" s="4"/>
      <c r="P19" s="4"/>
      <c r="Q19" s="4"/>
      <c r="R19" s="4"/>
      <c r="S19" s="4"/>
      <c r="T19" s="4"/>
      <c r="U19" s="4"/>
    </row>
    <row r="20">
      <c r="A20" s="5" t="s">
        <v>31</v>
      </c>
      <c r="B20" s="6">
        <v>2500000.0</v>
      </c>
      <c r="C20" s="6">
        <v>250000.0</v>
      </c>
      <c r="D20" s="7">
        <f t="shared" si="1"/>
        <v>0.05</v>
      </c>
      <c r="E20" s="7">
        <f t="shared" si="2"/>
        <v>0.1</v>
      </c>
      <c r="F20" s="7">
        <f t="shared" si="3"/>
        <v>0.3</v>
      </c>
      <c r="G20" s="4">
        <f t="shared" si="4"/>
        <v>2250000</v>
      </c>
      <c r="H20" s="4">
        <f t="shared" si="5"/>
        <v>2000000</v>
      </c>
      <c r="I20" s="4">
        <f t="shared" si="6"/>
        <v>1500000</v>
      </c>
      <c r="J20" s="4">
        <f t="shared" si="7"/>
        <v>12500</v>
      </c>
      <c r="K20" s="4">
        <f t="shared" si="8"/>
        <v>50000</v>
      </c>
      <c r="L20" s="4">
        <f t="shared" si="9"/>
        <v>450000</v>
      </c>
      <c r="M20" s="4">
        <f t="shared" si="10"/>
        <v>512500</v>
      </c>
      <c r="N20" s="4"/>
      <c r="O20" s="4"/>
      <c r="P20" s="4"/>
      <c r="Q20" s="4"/>
      <c r="R20" s="4"/>
      <c r="S20" s="4"/>
      <c r="T20" s="4"/>
      <c r="U20" s="4"/>
    </row>
    <row r="21">
      <c r="A21" s="5" t="s">
        <v>32</v>
      </c>
      <c r="B21" s="6">
        <v>95000.0</v>
      </c>
      <c r="C21" s="6">
        <v>250000.0</v>
      </c>
      <c r="D21" s="7">
        <f t="shared" si="1"/>
        <v>0</v>
      </c>
      <c r="E21" s="7">
        <f t="shared" si="2"/>
        <v>0</v>
      </c>
      <c r="F21" s="7">
        <f t="shared" si="3"/>
        <v>0</v>
      </c>
      <c r="G21" s="4">
        <f t="shared" si="4"/>
        <v>0</v>
      </c>
      <c r="H21" s="4">
        <f t="shared" si="5"/>
        <v>0</v>
      </c>
      <c r="I21" s="4">
        <f t="shared" si="6"/>
        <v>0</v>
      </c>
      <c r="J21" s="4">
        <f t="shared" si="7"/>
        <v>0</v>
      </c>
      <c r="K21" s="4">
        <f t="shared" si="8"/>
        <v>0</v>
      </c>
      <c r="L21" s="4">
        <f t="shared" si="9"/>
        <v>0</v>
      </c>
      <c r="M21" s="4">
        <f t="shared" si="10"/>
        <v>0</v>
      </c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8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9" t="s">
        <v>34</v>
      </c>
      <c r="B24" s="9" t="s">
        <v>35</v>
      </c>
      <c r="C24" s="9" t="s">
        <v>36</v>
      </c>
      <c r="D24" s="9" t="s">
        <v>37</v>
      </c>
      <c r="E24" s="9" t="s">
        <v>38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0" t="s">
        <v>39</v>
      </c>
      <c r="B25" s="11">
        <v>0.0</v>
      </c>
      <c r="C25" s="11">
        <v>250000.0</v>
      </c>
      <c r="D25" s="12">
        <v>0.0</v>
      </c>
      <c r="E25" s="13">
        <v>0.0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10" t="s">
        <v>40</v>
      </c>
      <c r="B26" s="11">
        <v>250000.0</v>
      </c>
      <c r="C26" s="11">
        <v>500000.0</v>
      </c>
      <c r="D26" s="12">
        <v>0.05</v>
      </c>
      <c r="E26" s="14">
        <f>C26-B26</f>
        <v>250000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0" t="s">
        <v>41</v>
      </c>
      <c r="B27" s="11">
        <v>500001.0</v>
      </c>
      <c r="C27" s="11">
        <v>1000000.0</v>
      </c>
      <c r="D27" s="12">
        <v>0.1</v>
      </c>
      <c r="E27" s="14">
        <f>C27-C26</f>
        <v>500000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10" t="s">
        <v>42</v>
      </c>
      <c r="B28" s="11">
        <v>1000001.0</v>
      </c>
      <c r="C28" s="11" t="s">
        <v>43</v>
      </c>
      <c r="D28" s="12">
        <v>0.3</v>
      </c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5"/>
      <c r="F30" s="5"/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6" t="s">
        <v>3</v>
      </c>
      <c r="B31" s="17" t="s">
        <v>44</v>
      </c>
      <c r="C31" s="4"/>
      <c r="D31" s="4"/>
      <c r="E31" s="5"/>
      <c r="F31" s="5"/>
      <c r="G31" s="1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16" t="s">
        <v>4</v>
      </c>
      <c r="B32" s="17" t="s">
        <v>45</v>
      </c>
      <c r="C32" s="4"/>
      <c r="D32" s="4"/>
      <c r="E32" s="5"/>
      <c r="F32" s="5"/>
      <c r="G32" s="1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16" t="s">
        <v>5</v>
      </c>
      <c r="B33" s="17" t="s">
        <v>46</v>
      </c>
      <c r="C33" s="4"/>
      <c r="D33" s="4"/>
      <c r="E33" s="5"/>
      <c r="F33" s="5"/>
      <c r="G33" s="1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2" t="s">
        <v>6</v>
      </c>
      <c r="B34" s="17" t="s">
        <v>47</v>
      </c>
      <c r="C34" s="4"/>
      <c r="D34" s="4"/>
      <c r="E34" s="5"/>
      <c r="F34" s="5"/>
      <c r="G34" s="1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2" t="s">
        <v>7</v>
      </c>
      <c r="B35" s="17" t="s">
        <v>48</v>
      </c>
      <c r="C35" s="4"/>
      <c r="D35" s="4"/>
      <c r="E35" s="1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2" t="s">
        <v>8</v>
      </c>
      <c r="B36" s="17" t="s">
        <v>49</v>
      </c>
      <c r="C36" s="4"/>
      <c r="D36" s="4"/>
      <c r="E36" s="1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16" t="s">
        <v>9</v>
      </c>
      <c r="B37" s="17" t="s">
        <v>50</v>
      </c>
      <c r="C37" s="4"/>
      <c r="D37" s="4"/>
      <c r="E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16" t="s">
        <v>10</v>
      </c>
      <c r="B38" s="17" t="s">
        <v>51</v>
      </c>
      <c r="C38" s="4"/>
      <c r="D38" s="4"/>
      <c r="E38" s="2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16" t="s">
        <v>11</v>
      </c>
      <c r="B39" s="17" t="s">
        <v>52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16" t="s">
        <v>12</v>
      </c>
      <c r="B40" s="17" t="s">
        <v>53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22" t="s">
        <v>54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</sheetData>
  <mergeCells count="1">
    <mergeCell ref="A42:H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7" width="9.25"/>
    <col customWidth="1" min="8" max="12" width="10.75"/>
    <col customWidth="1" min="13" max="13" width="11.63"/>
  </cols>
  <sheetData>
    <row r="1">
      <c r="A1" s="3" t="s">
        <v>55</v>
      </c>
      <c r="G1" s="8"/>
      <c r="H1" s="8"/>
      <c r="I1" s="1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8" t="s">
        <v>56</v>
      </c>
      <c r="B2" s="23">
        <v>2020.0</v>
      </c>
      <c r="C2" s="23">
        <v>2021.0</v>
      </c>
      <c r="D2" s="23">
        <v>2022.0</v>
      </c>
      <c r="E2" s="23">
        <v>2023.0</v>
      </c>
      <c r="F2" s="23">
        <v>2024.0</v>
      </c>
      <c r="G2" s="8" t="s">
        <v>57</v>
      </c>
      <c r="H2" s="8"/>
      <c r="I2" s="1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7" t="s">
        <v>16</v>
      </c>
      <c r="B3" s="24">
        <v>457000.0</v>
      </c>
      <c r="C3" s="25">
        <v>120000.0</v>
      </c>
      <c r="D3" s="25">
        <v>87000.0</v>
      </c>
      <c r="E3" s="25">
        <v>231000.0</v>
      </c>
      <c r="F3" s="25">
        <v>432000.0</v>
      </c>
      <c r="G3" s="26">
        <f t="shared" ref="G3:G10" si="1">max(B3:F3)</f>
        <v>457000</v>
      </c>
      <c r="H3" s="27"/>
      <c r="I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7" t="s">
        <v>17</v>
      </c>
      <c r="B4" s="24">
        <v>150000.0</v>
      </c>
      <c r="C4" s="25">
        <v>220000.0</v>
      </c>
      <c r="D4" s="25">
        <v>240000.0</v>
      </c>
      <c r="E4" s="25">
        <v>166000.0</v>
      </c>
      <c r="F4" s="25">
        <v>199000.0</v>
      </c>
      <c r="G4" s="26">
        <f t="shared" si="1"/>
        <v>240000</v>
      </c>
      <c r="H4" s="27"/>
      <c r="I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7" t="s">
        <v>18</v>
      </c>
      <c r="B5" s="25">
        <v>250000.0</v>
      </c>
      <c r="C5" s="25">
        <v>399000.0</v>
      </c>
      <c r="D5" s="25">
        <v>293000.0</v>
      </c>
      <c r="E5" s="25">
        <v>201000.0</v>
      </c>
      <c r="F5" s="25">
        <v>329000.0</v>
      </c>
      <c r="G5" s="26">
        <f t="shared" si="1"/>
        <v>399000</v>
      </c>
      <c r="H5" s="27"/>
      <c r="I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7" t="s">
        <v>19</v>
      </c>
      <c r="B6" s="25">
        <v>100000.0</v>
      </c>
      <c r="C6" s="25">
        <v>222000.0</v>
      </c>
      <c r="D6" s="25">
        <v>183000.0</v>
      </c>
      <c r="E6" s="25">
        <v>251000.0</v>
      </c>
      <c r="F6" s="25">
        <v>240000.0</v>
      </c>
      <c r="G6" s="26">
        <f t="shared" si="1"/>
        <v>251000</v>
      </c>
      <c r="H6" s="27"/>
      <c r="I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7" t="s">
        <v>20</v>
      </c>
      <c r="B7" s="25">
        <v>257000.0</v>
      </c>
      <c r="C7" s="25">
        <v>340000.0</v>
      </c>
      <c r="D7" s="25">
        <v>25000.0</v>
      </c>
      <c r="E7" s="25">
        <v>220000.0</v>
      </c>
      <c r="F7" s="25">
        <v>444000.0</v>
      </c>
      <c r="G7" s="26">
        <f t="shared" si="1"/>
        <v>444000</v>
      </c>
      <c r="H7" s="27"/>
      <c r="I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7" t="s">
        <v>21</v>
      </c>
      <c r="B8" s="25">
        <v>555000.0</v>
      </c>
      <c r="C8" s="25">
        <v>329000.0</v>
      </c>
      <c r="D8" s="25">
        <v>444000.0</v>
      </c>
      <c r="E8" s="25">
        <v>350000.0</v>
      </c>
      <c r="F8" s="25">
        <v>222000.0</v>
      </c>
      <c r="G8" s="26">
        <f t="shared" si="1"/>
        <v>555000</v>
      </c>
      <c r="H8" s="27"/>
      <c r="I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7" t="s">
        <v>22</v>
      </c>
      <c r="B9" s="25">
        <v>348000.0</v>
      </c>
      <c r="C9" s="25">
        <v>333000.0</v>
      </c>
      <c r="D9" s="25">
        <v>524000.0</v>
      </c>
      <c r="E9" s="25">
        <v>234000.0</v>
      </c>
      <c r="F9" s="25">
        <v>722000.0</v>
      </c>
      <c r="G9" s="26">
        <f t="shared" si="1"/>
        <v>722000</v>
      </c>
      <c r="H9" s="27"/>
      <c r="I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7" t="s">
        <v>23</v>
      </c>
      <c r="B10" s="24">
        <v>497000.0</v>
      </c>
      <c r="C10" s="25">
        <v>444000.0</v>
      </c>
      <c r="D10" s="25">
        <v>524000.0</v>
      </c>
      <c r="E10" s="25">
        <v>373000.0</v>
      </c>
      <c r="F10" s="25">
        <v>737000.0</v>
      </c>
      <c r="G10" s="26">
        <f t="shared" si="1"/>
        <v>737000</v>
      </c>
      <c r="H10" s="27"/>
      <c r="I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7"/>
      <c r="B11" s="6"/>
      <c r="C11" s="6"/>
      <c r="D11" s="6"/>
      <c r="E11" s="6"/>
      <c r="F11" s="6"/>
      <c r="G11" s="4"/>
      <c r="H11" s="27"/>
      <c r="I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7" t="s">
        <v>58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7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7" t="s">
        <v>60</v>
      </c>
      <c r="B15" s="6">
        <v>250000.0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3" t="s">
        <v>61</v>
      </c>
      <c r="H17" s="4"/>
      <c r="I17" s="3" t="s">
        <v>62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3">
        <v>2020.0</v>
      </c>
      <c r="C18" s="23">
        <v>2021.0</v>
      </c>
      <c r="D18" s="23">
        <v>2022.0</v>
      </c>
      <c r="E18" s="23">
        <v>2023.0</v>
      </c>
      <c r="F18" s="23">
        <v>2024.0</v>
      </c>
      <c r="G18" s="23" t="s">
        <v>63</v>
      </c>
      <c r="H18" s="28"/>
      <c r="I18" s="23">
        <v>2020.0</v>
      </c>
      <c r="J18" s="23">
        <v>2021.0</v>
      </c>
      <c r="K18" s="23">
        <v>2022.0</v>
      </c>
      <c r="L18" s="23">
        <v>2023.0</v>
      </c>
      <c r="M18" s="23">
        <v>2024.0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7" t="s">
        <v>16</v>
      </c>
      <c r="B19" s="29">
        <f t="shared" ref="B19:F19" si="2">if(B3&gt;$B$15,(B3-$B$15),0)</f>
        <v>207000</v>
      </c>
      <c r="C19" s="29">
        <f t="shared" si="2"/>
        <v>0</v>
      </c>
      <c r="D19" s="29">
        <f t="shared" si="2"/>
        <v>0</v>
      </c>
      <c r="E19" s="29">
        <f t="shared" si="2"/>
        <v>0</v>
      </c>
      <c r="F19" s="29">
        <f t="shared" si="2"/>
        <v>182000</v>
      </c>
      <c r="G19" s="29">
        <f t="shared" ref="G19:G26" si="5">average(B19:F19)</f>
        <v>77800</v>
      </c>
      <c r="H19" s="29"/>
      <c r="I19" s="30" t="str">
        <f t="shared" ref="I19:M19" si="3">if(B19&gt;0,"Taxable","Not Taxable")</f>
        <v>Taxable</v>
      </c>
      <c r="J19" s="30" t="str">
        <f t="shared" si="3"/>
        <v>Not Taxable</v>
      </c>
      <c r="K19" s="30" t="str">
        <f t="shared" si="3"/>
        <v>Not Taxable</v>
      </c>
      <c r="L19" s="30" t="str">
        <f t="shared" si="3"/>
        <v>Not Taxable</v>
      </c>
      <c r="M19" s="30" t="str">
        <f t="shared" si="3"/>
        <v>Taxable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7" t="s">
        <v>17</v>
      </c>
      <c r="B20" s="29">
        <f t="shared" ref="B20:F20" si="4">if(B4&gt;$B$15,(B4-$B$15),0)</f>
        <v>0</v>
      </c>
      <c r="C20" s="29">
        <f t="shared" si="4"/>
        <v>0</v>
      </c>
      <c r="D20" s="29">
        <f t="shared" si="4"/>
        <v>0</v>
      </c>
      <c r="E20" s="29">
        <f t="shared" si="4"/>
        <v>0</v>
      </c>
      <c r="F20" s="29">
        <f t="shared" si="4"/>
        <v>0</v>
      </c>
      <c r="G20" s="29">
        <f t="shared" si="5"/>
        <v>0</v>
      </c>
      <c r="H20" s="29"/>
      <c r="I20" s="30" t="str">
        <f t="shared" ref="I20:M20" si="6">if(B20&gt;0,"Taxable","Not Taxable")</f>
        <v>Not Taxable</v>
      </c>
      <c r="J20" s="30" t="str">
        <f t="shared" si="6"/>
        <v>Not Taxable</v>
      </c>
      <c r="K20" s="30" t="str">
        <f t="shared" si="6"/>
        <v>Not Taxable</v>
      </c>
      <c r="L20" s="30" t="str">
        <f t="shared" si="6"/>
        <v>Not Taxable</v>
      </c>
      <c r="M20" s="30" t="str">
        <f t="shared" si="6"/>
        <v>Not Taxable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7" t="s">
        <v>18</v>
      </c>
      <c r="B21" s="29">
        <f t="shared" ref="B21:F21" si="7">if(B5&gt;$B$15,(B5-$B$15),0)</f>
        <v>0</v>
      </c>
      <c r="C21" s="29">
        <f t="shared" si="7"/>
        <v>149000</v>
      </c>
      <c r="D21" s="29">
        <f t="shared" si="7"/>
        <v>43000</v>
      </c>
      <c r="E21" s="29">
        <f t="shared" si="7"/>
        <v>0</v>
      </c>
      <c r="F21" s="29">
        <f t="shared" si="7"/>
        <v>79000</v>
      </c>
      <c r="G21" s="29">
        <f t="shared" si="5"/>
        <v>54200</v>
      </c>
      <c r="H21" s="29"/>
      <c r="I21" s="30" t="str">
        <f t="shared" ref="I21:M21" si="8">if(B21&gt;0,"Taxable","Not Taxable")</f>
        <v>Not Taxable</v>
      </c>
      <c r="J21" s="30" t="str">
        <f t="shared" si="8"/>
        <v>Taxable</v>
      </c>
      <c r="K21" s="30" t="str">
        <f t="shared" si="8"/>
        <v>Taxable</v>
      </c>
      <c r="L21" s="30" t="str">
        <f t="shared" si="8"/>
        <v>Not Taxable</v>
      </c>
      <c r="M21" s="30" t="str">
        <f t="shared" si="8"/>
        <v>Taxable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7" t="s">
        <v>19</v>
      </c>
      <c r="B22" s="29">
        <f t="shared" ref="B22:F22" si="9">if(B6&gt;$B$15,(B6-$B$15),0)</f>
        <v>0</v>
      </c>
      <c r="C22" s="29">
        <f t="shared" si="9"/>
        <v>0</v>
      </c>
      <c r="D22" s="29">
        <f t="shared" si="9"/>
        <v>0</v>
      </c>
      <c r="E22" s="29">
        <f t="shared" si="9"/>
        <v>1000</v>
      </c>
      <c r="F22" s="29">
        <f t="shared" si="9"/>
        <v>0</v>
      </c>
      <c r="G22" s="29">
        <f t="shared" si="5"/>
        <v>200</v>
      </c>
      <c r="H22" s="29"/>
      <c r="I22" s="30" t="str">
        <f t="shared" ref="I22:M22" si="10">if(B22&gt;0,"Taxable","Not Taxable")</f>
        <v>Not Taxable</v>
      </c>
      <c r="J22" s="30" t="str">
        <f t="shared" si="10"/>
        <v>Not Taxable</v>
      </c>
      <c r="K22" s="30" t="str">
        <f t="shared" si="10"/>
        <v>Not Taxable</v>
      </c>
      <c r="L22" s="30" t="str">
        <f t="shared" si="10"/>
        <v>Taxable</v>
      </c>
      <c r="M22" s="30" t="str">
        <f t="shared" si="10"/>
        <v>Not Taxable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7" t="s">
        <v>20</v>
      </c>
      <c r="B23" s="29">
        <f t="shared" ref="B23:F23" si="11">if(B7&gt;$B$15,(B7-$B$15),0)</f>
        <v>7000</v>
      </c>
      <c r="C23" s="29">
        <f t="shared" si="11"/>
        <v>90000</v>
      </c>
      <c r="D23" s="29">
        <f t="shared" si="11"/>
        <v>0</v>
      </c>
      <c r="E23" s="29">
        <f t="shared" si="11"/>
        <v>0</v>
      </c>
      <c r="F23" s="29">
        <f t="shared" si="11"/>
        <v>194000</v>
      </c>
      <c r="G23" s="29">
        <f t="shared" si="5"/>
        <v>58200</v>
      </c>
      <c r="H23" s="29"/>
      <c r="I23" s="30" t="str">
        <f t="shared" ref="I23:M23" si="12">if(B23&gt;0,"Taxable","Not Taxable")</f>
        <v>Taxable</v>
      </c>
      <c r="J23" s="30" t="str">
        <f t="shared" si="12"/>
        <v>Taxable</v>
      </c>
      <c r="K23" s="30" t="str">
        <f t="shared" si="12"/>
        <v>Not Taxable</v>
      </c>
      <c r="L23" s="30" t="str">
        <f t="shared" si="12"/>
        <v>Not Taxable</v>
      </c>
      <c r="M23" s="30" t="str">
        <f t="shared" si="12"/>
        <v>Taxable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7" t="s">
        <v>21</v>
      </c>
      <c r="B24" s="29">
        <f t="shared" ref="B24:F24" si="13">if(B8&gt;$B$15,(B8-$B$15),0)</f>
        <v>305000</v>
      </c>
      <c r="C24" s="29">
        <f t="shared" si="13"/>
        <v>79000</v>
      </c>
      <c r="D24" s="29">
        <f t="shared" si="13"/>
        <v>194000</v>
      </c>
      <c r="E24" s="29">
        <f t="shared" si="13"/>
        <v>100000</v>
      </c>
      <c r="F24" s="29">
        <f t="shared" si="13"/>
        <v>0</v>
      </c>
      <c r="G24" s="29">
        <f t="shared" si="5"/>
        <v>135600</v>
      </c>
      <c r="H24" s="29"/>
      <c r="I24" s="30" t="str">
        <f t="shared" ref="I24:M24" si="14">if(B24&gt;0,"Taxable","Not Taxable")</f>
        <v>Taxable</v>
      </c>
      <c r="J24" s="30" t="str">
        <f t="shared" si="14"/>
        <v>Taxable</v>
      </c>
      <c r="K24" s="30" t="str">
        <f t="shared" si="14"/>
        <v>Taxable</v>
      </c>
      <c r="L24" s="30" t="str">
        <f t="shared" si="14"/>
        <v>Taxable</v>
      </c>
      <c r="M24" s="30" t="str">
        <f t="shared" si="14"/>
        <v>Not Taxable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7" t="s">
        <v>22</v>
      </c>
      <c r="B25" s="29">
        <f t="shared" ref="B25:F25" si="15">if(B9&gt;$B$15,(B9-$B$15),0)</f>
        <v>98000</v>
      </c>
      <c r="C25" s="29">
        <f t="shared" si="15"/>
        <v>83000</v>
      </c>
      <c r="D25" s="29">
        <f t="shared" si="15"/>
        <v>274000</v>
      </c>
      <c r="E25" s="29">
        <f t="shared" si="15"/>
        <v>0</v>
      </c>
      <c r="F25" s="29">
        <f t="shared" si="15"/>
        <v>472000</v>
      </c>
      <c r="G25" s="29">
        <f t="shared" si="5"/>
        <v>185400</v>
      </c>
      <c r="H25" s="29"/>
      <c r="I25" s="30" t="str">
        <f t="shared" ref="I25:M25" si="16">if(B25&gt;0,"Taxable","Not Taxable")</f>
        <v>Taxable</v>
      </c>
      <c r="J25" s="30" t="str">
        <f t="shared" si="16"/>
        <v>Taxable</v>
      </c>
      <c r="K25" s="30" t="str">
        <f t="shared" si="16"/>
        <v>Taxable</v>
      </c>
      <c r="L25" s="30" t="str">
        <f t="shared" si="16"/>
        <v>Not Taxable</v>
      </c>
      <c r="M25" s="30" t="str">
        <f t="shared" si="16"/>
        <v>Taxable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7" t="s">
        <v>23</v>
      </c>
      <c r="B26" s="29">
        <f t="shared" ref="B26:F26" si="17">if(B10&gt;$B$15,(B10-$B$15),0)</f>
        <v>247000</v>
      </c>
      <c r="C26" s="29">
        <f t="shared" si="17"/>
        <v>194000</v>
      </c>
      <c r="D26" s="29">
        <f t="shared" si="17"/>
        <v>274000</v>
      </c>
      <c r="E26" s="29">
        <f t="shared" si="17"/>
        <v>123000</v>
      </c>
      <c r="F26" s="29">
        <f t="shared" si="17"/>
        <v>487000</v>
      </c>
      <c r="G26" s="29">
        <f t="shared" si="5"/>
        <v>265000</v>
      </c>
      <c r="H26" s="29"/>
      <c r="I26" s="30" t="str">
        <f t="shared" ref="I26:M26" si="18">if(B26&gt;0,"Taxable","Not Taxable")</f>
        <v>Taxable</v>
      </c>
      <c r="J26" s="30" t="str">
        <f t="shared" si="18"/>
        <v>Taxable</v>
      </c>
      <c r="K26" s="30" t="str">
        <f t="shared" si="18"/>
        <v>Taxable</v>
      </c>
      <c r="L26" s="30" t="str">
        <f t="shared" si="18"/>
        <v>Taxable</v>
      </c>
      <c r="M26" s="30" t="str">
        <f t="shared" si="18"/>
        <v>Taxable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7"/>
      <c r="B27" s="29"/>
      <c r="C27" s="29"/>
      <c r="D27" s="29"/>
      <c r="E27" s="29"/>
      <c r="F27" s="2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A1:F1"/>
    <mergeCell ref="B17:G17"/>
    <mergeCell ref="I17:M17"/>
  </mergeCells>
  <drawing r:id="rId1"/>
</worksheet>
</file>